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O401 - VEŘEJNÉ OSVĚTLENÍ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'SO101 - KOMUNIKACE'!$C$93:$K$583</definedName>
    <definedName name="_xlnm.Print_Area" localSheetId="1">'SO101 - KOMUNIKACE'!$C$4:$J$39,'SO101 - KOMUNIKACE'!$C$45:$J$75,'SO101 - KOMUNIKACE'!$C$81:$K$583</definedName>
    <definedName name="_xlnm.Print_Titles" localSheetId="1">'SO101 - KOMUNIKACE'!$93:$93</definedName>
    <definedName name="_xlnm._FilterDatabase" localSheetId="2" hidden="1">'SO401 - VEŘEJNÉ OSVĚTLENÍ'!$C$91:$K$159</definedName>
    <definedName name="_xlnm.Print_Area" localSheetId="2">'SO401 - VEŘEJNÉ OSVĚTLENÍ'!$C$4:$J$39,'SO401 - VEŘEJNÉ OSVĚTLENÍ'!$C$45:$J$73,'SO401 - VEŘEJNÉ OSVĚTLENÍ'!$C$79:$K$159</definedName>
    <definedName name="_xlnm.Print_Titles" localSheetId="2">'SO401 - VEŘEJNÉ OSVĚTLENÍ'!$91:$91</definedName>
    <definedName name="_xlnm.Print_Area" localSheetId="3">'Seznam figur'!$C$4:$G$73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D7"/>
  <c i="3" r="J153"/>
  <c r="J37"/>
  <c r="J36"/>
  <c i="1" r="AY56"/>
  <c i="3" r="J35"/>
  <c i="1" r="AX56"/>
  <c i="3" r="BI159"/>
  <c r="BH159"/>
  <c r="BG159"/>
  <c r="BF159"/>
  <c r="T159"/>
  <c r="T158"/>
  <c r="R159"/>
  <c r="R158"/>
  <c r="P159"/>
  <c r="P158"/>
  <c r="BI157"/>
  <c r="BH157"/>
  <c r="BG157"/>
  <c r="BF157"/>
  <c r="T157"/>
  <c r="T156"/>
  <c r="R157"/>
  <c r="R156"/>
  <c r="P157"/>
  <c r="P156"/>
  <c r="BI155"/>
  <c r="BH155"/>
  <c r="BG155"/>
  <c r="BF155"/>
  <c r="T155"/>
  <c r="T154"/>
  <c r="R155"/>
  <c r="R154"/>
  <c r="P155"/>
  <c r="P154"/>
  <c r="J69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T96"/>
  <c r="R97"/>
  <c r="R96"/>
  <c r="P97"/>
  <c r="P96"/>
  <c r="BI95"/>
  <c r="BH95"/>
  <c r="BG95"/>
  <c r="BF95"/>
  <c r="T95"/>
  <c r="R95"/>
  <c r="P95"/>
  <c r="BI94"/>
  <c r="BH94"/>
  <c r="BG94"/>
  <c r="BF94"/>
  <c r="T94"/>
  <c r="R94"/>
  <c r="P94"/>
  <c r="F86"/>
  <c r="E84"/>
  <c r="F52"/>
  <c r="E50"/>
  <c r="J24"/>
  <c r="E24"/>
  <c r="J55"/>
  <c r="J23"/>
  <c r="J21"/>
  <c r="E21"/>
  <c r="J88"/>
  <c r="J20"/>
  <c r="J18"/>
  <c r="E18"/>
  <c r="F55"/>
  <c r="J17"/>
  <c r="J15"/>
  <c r="E15"/>
  <c r="F88"/>
  <c r="J14"/>
  <c r="J12"/>
  <c r="J52"/>
  <c r="E7"/>
  <c r="E82"/>
  <c i="2" r="J37"/>
  <c r="J36"/>
  <c i="1" r="AY55"/>
  <c i="2" r="J35"/>
  <c i="1" r="AX55"/>
  <c i="2" r="BI581"/>
  <c r="BH581"/>
  <c r="BG581"/>
  <c r="BF581"/>
  <c r="T581"/>
  <c r="T580"/>
  <c r="R581"/>
  <c r="R580"/>
  <c r="P581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70"/>
  <c r="BH570"/>
  <c r="BG570"/>
  <c r="BF570"/>
  <c r="T570"/>
  <c r="R570"/>
  <c r="P570"/>
  <c r="BI565"/>
  <c r="BH565"/>
  <c r="BG565"/>
  <c r="BF565"/>
  <c r="T565"/>
  <c r="R565"/>
  <c r="P565"/>
  <c r="BI561"/>
  <c r="BH561"/>
  <c r="BG561"/>
  <c r="BF561"/>
  <c r="T561"/>
  <c r="R561"/>
  <c r="P561"/>
  <c r="BI557"/>
  <c r="BH557"/>
  <c r="BG557"/>
  <c r="BF557"/>
  <c r="T557"/>
  <c r="T556"/>
  <c r="R557"/>
  <c r="R556"/>
  <c r="P557"/>
  <c r="P556"/>
  <c r="BI553"/>
  <c r="BH553"/>
  <c r="BG553"/>
  <c r="BF553"/>
  <c r="T553"/>
  <c r="R553"/>
  <c r="P553"/>
  <c r="BI548"/>
  <c r="BH548"/>
  <c r="BG548"/>
  <c r="BF548"/>
  <c r="T548"/>
  <c r="R548"/>
  <c r="P548"/>
  <c r="BI543"/>
  <c r="BH543"/>
  <c r="BG543"/>
  <c r="BF543"/>
  <c r="T543"/>
  <c r="R543"/>
  <c r="P543"/>
  <c r="BI532"/>
  <c r="BH532"/>
  <c r="BG532"/>
  <c r="BF532"/>
  <c r="T532"/>
  <c r="R532"/>
  <c r="P532"/>
  <c r="BI523"/>
  <c r="BH523"/>
  <c r="BG523"/>
  <c r="BF523"/>
  <c r="T523"/>
  <c r="R523"/>
  <c r="P523"/>
  <c r="BI515"/>
  <c r="BH515"/>
  <c r="BG515"/>
  <c r="BF515"/>
  <c r="T515"/>
  <c r="R515"/>
  <c r="P515"/>
  <c r="BI510"/>
  <c r="BH510"/>
  <c r="BG510"/>
  <c r="BF510"/>
  <c r="T510"/>
  <c r="R510"/>
  <c r="P510"/>
  <c r="BI505"/>
  <c r="BH505"/>
  <c r="BG505"/>
  <c r="BF505"/>
  <c r="T505"/>
  <c r="R505"/>
  <c r="P505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2"/>
  <c r="BH492"/>
  <c r="BG492"/>
  <c r="BF492"/>
  <c r="T492"/>
  <c r="R492"/>
  <c r="P492"/>
  <c r="BI489"/>
  <c r="BH489"/>
  <c r="BG489"/>
  <c r="BF489"/>
  <c r="T489"/>
  <c r="R489"/>
  <c r="P489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61"/>
  <c r="BH461"/>
  <c r="BG461"/>
  <c r="BF461"/>
  <c r="T461"/>
  <c r="R461"/>
  <c r="P461"/>
  <c r="BI457"/>
  <c r="BH457"/>
  <c r="BG457"/>
  <c r="BF457"/>
  <c r="T457"/>
  <c r="R457"/>
  <c r="P457"/>
  <c r="BI452"/>
  <c r="BH452"/>
  <c r="BG452"/>
  <c r="BF452"/>
  <c r="T452"/>
  <c r="R452"/>
  <c r="P452"/>
  <c r="BI448"/>
  <c r="BH448"/>
  <c r="BG448"/>
  <c r="BF448"/>
  <c r="T448"/>
  <c r="R448"/>
  <c r="P448"/>
  <c r="BI443"/>
  <c r="BH443"/>
  <c r="BG443"/>
  <c r="BF443"/>
  <c r="T443"/>
  <c r="R443"/>
  <c r="P443"/>
  <c r="BI438"/>
  <c r="BH438"/>
  <c r="BG438"/>
  <c r="BF438"/>
  <c r="T438"/>
  <c r="R438"/>
  <c r="P438"/>
  <c r="BI433"/>
  <c r="BH433"/>
  <c r="BG433"/>
  <c r="BF433"/>
  <c r="T433"/>
  <c r="R433"/>
  <c r="P433"/>
  <c r="BI428"/>
  <c r="BH428"/>
  <c r="BG428"/>
  <c r="BF428"/>
  <c r="T428"/>
  <c r="R428"/>
  <c r="P428"/>
  <c r="BI424"/>
  <c r="BH424"/>
  <c r="BG424"/>
  <c r="BF424"/>
  <c r="T424"/>
  <c r="R424"/>
  <c r="P424"/>
  <c r="BI420"/>
  <c r="BH420"/>
  <c r="BG420"/>
  <c r="BF420"/>
  <c r="T420"/>
  <c r="R420"/>
  <c r="P420"/>
  <c r="BI414"/>
  <c r="BH414"/>
  <c r="BG414"/>
  <c r="BF414"/>
  <c r="T414"/>
  <c r="R414"/>
  <c r="P414"/>
  <c r="BI408"/>
  <c r="BH408"/>
  <c r="BG408"/>
  <c r="BF408"/>
  <c r="T408"/>
  <c r="R408"/>
  <c r="P408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R390"/>
  <c r="P390"/>
  <c r="BI385"/>
  <c r="BH385"/>
  <c r="BG385"/>
  <c r="BF385"/>
  <c r="T385"/>
  <c r="R385"/>
  <c r="P385"/>
  <c r="BI381"/>
  <c r="BH381"/>
  <c r="BG381"/>
  <c r="BF381"/>
  <c r="T381"/>
  <c r="R381"/>
  <c r="P381"/>
  <c r="BI376"/>
  <c r="BH376"/>
  <c r="BG376"/>
  <c r="BF376"/>
  <c r="T376"/>
  <c r="R376"/>
  <c r="P376"/>
  <c r="BI372"/>
  <c r="BH372"/>
  <c r="BG372"/>
  <c r="BF372"/>
  <c r="T372"/>
  <c r="R372"/>
  <c r="P372"/>
  <c r="BI367"/>
  <c r="BH367"/>
  <c r="BG367"/>
  <c r="BF367"/>
  <c r="T367"/>
  <c r="R367"/>
  <c r="P367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49"/>
  <c r="BH349"/>
  <c r="BG349"/>
  <c r="BF349"/>
  <c r="T349"/>
  <c r="R349"/>
  <c r="P349"/>
  <c r="BI345"/>
  <c r="BH345"/>
  <c r="BG345"/>
  <c r="BF345"/>
  <c r="T345"/>
  <c r="R345"/>
  <c r="P345"/>
  <c r="BI340"/>
  <c r="BH340"/>
  <c r="BG340"/>
  <c r="BF340"/>
  <c r="T340"/>
  <c r="R340"/>
  <c r="P340"/>
  <c r="BI338"/>
  <c r="BH338"/>
  <c r="BG338"/>
  <c r="BF338"/>
  <c r="T338"/>
  <c r="R338"/>
  <c r="P338"/>
  <c r="BI333"/>
  <c r="BH333"/>
  <c r="BG333"/>
  <c r="BF333"/>
  <c r="T333"/>
  <c r="R333"/>
  <c r="P333"/>
  <c r="BI329"/>
  <c r="BH329"/>
  <c r="BG329"/>
  <c r="BF329"/>
  <c r="T329"/>
  <c r="R329"/>
  <c r="P329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2"/>
  <c r="BH252"/>
  <c r="BG252"/>
  <c r="BF252"/>
  <c r="T252"/>
  <c r="R252"/>
  <c r="P252"/>
  <c r="BI247"/>
  <c r="BH247"/>
  <c r="BG247"/>
  <c r="BF247"/>
  <c r="T247"/>
  <c r="R247"/>
  <c r="P247"/>
  <c r="BI238"/>
  <c r="BH238"/>
  <c r="BG238"/>
  <c r="BF238"/>
  <c r="T238"/>
  <c r="R238"/>
  <c r="P238"/>
  <c r="BI232"/>
  <c r="BH232"/>
  <c r="BG232"/>
  <c r="BF232"/>
  <c r="T232"/>
  <c r="T231"/>
  <c r="R232"/>
  <c r="R231"/>
  <c r="P232"/>
  <c r="P231"/>
  <c r="BI226"/>
  <c r="BH226"/>
  <c r="BG226"/>
  <c r="BF226"/>
  <c r="T226"/>
  <c r="T225"/>
  <c r="R226"/>
  <c r="R225"/>
  <c r="P226"/>
  <c r="P225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87"/>
  <c r="BH187"/>
  <c r="BG187"/>
  <c r="BF187"/>
  <c r="T187"/>
  <c r="R187"/>
  <c r="P187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67"/>
  <c r="BH167"/>
  <c r="BG167"/>
  <c r="BF167"/>
  <c r="T167"/>
  <c r="R167"/>
  <c r="P167"/>
  <c r="BI162"/>
  <c r="BH162"/>
  <c r="BG162"/>
  <c r="BF162"/>
  <c r="T162"/>
  <c r="R162"/>
  <c r="P162"/>
  <c r="BI151"/>
  <c r="BH151"/>
  <c r="BG151"/>
  <c r="BF151"/>
  <c r="T151"/>
  <c r="R151"/>
  <c r="P151"/>
  <c r="BI147"/>
  <c r="BH147"/>
  <c r="BG147"/>
  <c r="BF147"/>
  <c r="T147"/>
  <c r="R147"/>
  <c r="P147"/>
  <c r="BI141"/>
  <c r="BH141"/>
  <c r="BG141"/>
  <c r="BF141"/>
  <c r="T141"/>
  <c r="R141"/>
  <c r="P141"/>
  <c r="BI135"/>
  <c r="BH135"/>
  <c r="BG135"/>
  <c r="BF135"/>
  <c r="T135"/>
  <c r="R135"/>
  <c r="P135"/>
  <c r="BI129"/>
  <c r="BH129"/>
  <c r="BG129"/>
  <c r="BF129"/>
  <c r="T129"/>
  <c r="R129"/>
  <c r="P129"/>
  <c r="BI121"/>
  <c r="BH121"/>
  <c r="BG121"/>
  <c r="BF121"/>
  <c r="T121"/>
  <c r="R121"/>
  <c r="P121"/>
  <c r="BI115"/>
  <c r="BH115"/>
  <c r="BG115"/>
  <c r="BF115"/>
  <c r="T115"/>
  <c r="R115"/>
  <c r="P115"/>
  <c r="BI109"/>
  <c r="BH109"/>
  <c r="BG109"/>
  <c r="BF109"/>
  <c r="T109"/>
  <c r="R109"/>
  <c r="P109"/>
  <c r="BI103"/>
  <c r="BH103"/>
  <c r="BG103"/>
  <c r="BF103"/>
  <c r="T103"/>
  <c r="R103"/>
  <c r="P103"/>
  <c r="BI97"/>
  <c r="BH97"/>
  <c r="BG97"/>
  <c r="BF97"/>
  <c r="T97"/>
  <c r="R97"/>
  <c r="P97"/>
  <c r="J90"/>
  <c r="F90"/>
  <c r="F88"/>
  <c r="E86"/>
  <c r="J54"/>
  <c r="F54"/>
  <c r="F52"/>
  <c r="E50"/>
  <c r="J24"/>
  <c r="E24"/>
  <c r="J91"/>
  <c r="J23"/>
  <c r="J18"/>
  <c r="E18"/>
  <c r="F91"/>
  <c r="J17"/>
  <c r="J12"/>
  <c r="J88"/>
  <c r="E7"/>
  <c r="E84"/>
  <c i="1" r="L50"/>
  <c r="AM50"/>
  <c r="AM49"/>
  <c r="L49"/>
  <c r="AM47"/>
  <c r="L47"/>
  <c r="L45"/>
  <c r="L44"/>
  <c i="2" r="BK492"/>
  <c r="J408"/>
  <c r="BK314"/>
  <c r="J211"/>
  <c r="J115"/>
  <c r="BK575"/>
  <c r="J349"/>
  <c r="J232"/>
  <c r="BK565"/>
  <c r="J354"/>
  <c r="BK276"/>
  <c r="J174"/>
  <c r="J579"/>
  <c r="BK496"/>
  <c r="BK428"/>
  <c r="J314"/>
  <c r="BK199"/>
  <c r="J167"/>
  <c i="3" r="BK152"/>
  <c r="J133"/>
  <c r="J118"/>
  <c r="BK111"/>
  <c r="J143"/>
  <c r="BK132"/>
  <c r="BK94"/>
  <c r="J105"/>
  <c r="J111"/>
  <c r="BK117"/>
  <c r="J145"/>
  <c r="J137"/>
  <c r="BK148"/>
  <c i="2" r="BK576"/>
  <c r="J499"/>
  <c r="J433"/>
  <c r="J319"/>
  <c r="BK247"/>
  <c r="J135"/>
  <c r="J515"/>
  <c r="J470"/>
  <c r="J390"/>
  <c r="J575"/>
  <c r="J505"/>
  <c r="J420"/>
  <c r="J338"/>
  <c r="BK207"/>
  <c r="J109"/>
  <c i="3" r="BK150"/>
  <c r="J131"/>
  <c r="BK99"/>
  <c r="BK138"/>
  <c r="J104"/>
  <c r="J113"/>
  <c r="BK137"/>
  <c r="J115"/>
  <c r="BK95"/>
  <c r="J99"/>
  <c r="J102"/>
  <c r="BK120"/>
  <c i="2" r="J548"/>
  <c r="J438"/>
  <c r="BK367"/>
  <c r="BK289"/>
  <c r="J204"/>
  <c r="J34"/>
  <c r="BK482"/>
  <c r="J394"/>
  <c r="BK214"/>
  <c r="BK97"/>
  <c r="BK548"/>
  <c r="J482"/>
  <c r="J266"/>
  <c r="BK184"/>
  <c i="1" r="AS54"/>
  <c i="3" r="BK121"/>
  <c r="BK131"/>
  <c r="BK109"/>
  <c r="BK157"/>
  <c r="J117"/>
  <c r="J100"/>
  <c r="J114"/>
  <c i="2" r="BK532"/>
  <c r="BK385"/>
  <c r="J298"/>
  <c r="BK226"/>
  <c r="BK103"/>
  <c r="BK553"/>
  <c r="BK478"/>
  <c r="J402"/>
  <c r="J578"/>
  <c r="J486"/>
  <c r="BK394"/>
  <c r="BK310"/>
  <c r="J247"/>
  <c r="BK135"/>
  <c i="3" r="J155"/>
  <c r="J134"/>
  <c r="BK102"/>
  <c r="BK129"/>
  <c r="J107"/>
  <c r="J129"/>
  <c r="BK130"/>
  <c r="J108"/>
  <c r="BK134"/>
  <c r="J125"/>
  <c r="BK146"/>
  <c r="J95"/>
  <c i="2" r="BK561"/>
  <c r="J489"/>
  <c r="J424"/>
  <c r="BK349"/>
  <c r="J276"/>
  <c r="J187"/>
  <c r="J129"/>
  <c r="J553"/>
  <c r="BK474"/>
  <c r="BK402"/>
  <c r="BK358"/>
  <c r="BK285"/>
  <c r="J207"/>
  <c r="BK141"/>
  <c r="BK573"/>
  <c r="J474"/>
  <c r="J381"/>
  <c r="BK261"/>
  <c r="BK129"/>
  <c r="BK390"/>
  <c r="BK302"/>
  <c r="BK211"/>
  <c r="J147"/>
  <c r="BK109"/>
  <c i="3" r="J142"/>
  <c r="BK128"/>
  <c r="J112"/>
  <c r="J151"/>
  <c r="BK135"/>
  <c r="BK101"/>
  <c r="J119"/>
  <c r="BK114"/>
  <c r="J110"/>
  <c r="J157"/>
  <c r="J136"/>
  <c i="2" r="J557"/>
  <c r="J452"/>
  <c r="BK306"/>
  <c r="BK204"/>
  <c r="BK581"/>
  <c r="J543"/>
  <c r="BK452"/>
  <c r="BK363"/>
  <c r="J561"/>
  <c r="J466"/>
  <c r="BK376"/>
  <c r="BK298"/>
  <c r="J226"/>
  <c r="BK162"/>
  <c r="F35"/>
  <c r="J510"/>
  <c r="J329"/>
  <c r="BK238"/>
  <c r="BK147"/>
  <c r="J565"/>
  <c r="BK466"/>
  <c r="J372"/>
  <c i="3" r="J141"/>
  <c r="J109"/>
  <c r="BK139"/>
  <c r="J128"/>
  <c r="BK151"/>
  <c r="BK115"/>
  <c r="BK122"/>
  <c r="BK126"/>
  <c r="BK133"/>
  <c r="J139"/>
  <c i="2" r="J581"/>
  <c r="BK510"/>
  <c r="BK414"/>
  <c r="J358"/>
  <c r="BK266"/>
  <c r="BK167"/>
  <c r="J121"/>
  <c r="BK570"/>
  <c r="BK489"/>
  <c r="J428"/>
  <c r="BK340"/>
  <c r="J570"/>
  <c r="J496"/>
  <c r="J443"/>
  <c r="BK345"/>
  <c r="BK281"/>
  <c r="BK196"/>
  <c r="BK121"/>
  <c i="3" r="BK108"/>
  <c r="BK136"/>
  <c r="J130"/>
  <c r="J148"/>
  <c r="BK118"/>
  <c r="BK142"/>
  <c r="BK110"/>
  <c r="J94"/>
  <c r="BK105"/>
  <c r="J159"/>
  <c r="BK116"/>
  <c r="J138"/>
  <c i="2" r="BK579"/>
  <c r="BK515"/>
  <c r="J414"/>
  <c r="J333"/>
  <c r="J261"/>
  <c r="J162"/>
  <c r="BK577"/>
  <c r="J502"/>
  <c r="BK433"/>
  <c r="J385"/>
  <c r="J323"/>
  <c r="BK252"/>
  <c r="J179"/>
  <c r="BK115"/>
  <c r="BK543"/>
  <c r="BK443"/>
  <c r="BK329"/>
  <c r="J184"/>
  <c r="J523"/>
  <c r="BK448"/>
  <c r="J340"/>
  <c r="J252"/>
  <c i="3" r="J121"/>
  <c r="BK100"/>
  <c r="J106"/>
  <c r="J122"/>
  <c r="BK113"/>
  <c r="BK125"/>
  <c i="2" r="J573"/>
  <c r="BK470"/>
  <c r="J376"/>
  <c r="J285"/>
  <c r="J151"/>
  <c r="F37"/>
  <c r="BK557"/>
  <c r="BK457"/>
  <c r="J367"/>
  <c r="J289"/>
  <c r="F36"/>
  <c i="3" r="J132"/>
  <c r="BK112"/>
  <c r="J135"/>
  <c i="2" r="J576"/>
  <c r="J478"/>
  <c r="J398"/>
  <c r="J310"/>
  <c r="J214"/>
  <c r="J141"/>
  <c r="BK571"/>
  <c r="J492"/>
  <c r="J448"/>
  <c r="BK372"/>
  <c r="BK338"/>
  <c r="BK271"/>
  <c r="J196"/>
  <c r="F34"/>
  <c r="BK578"/>
  <c r="BK424"/>
  <c r="J306"/>
  <c r="J199"/>
  <c r="BK505"/>
  <c r="BK408"/>
  <c r="J281"/>
  <c i="3" r="BK159"/>
  <c r="BK143"/>
  <c r="BK103"/>
  <c r="BK145"/>
  <c r="BK97"/>
  <c r="J123"/>
  <c r="J103"/>
  <c r="BK106"/>
  <c i="2" r="BK486"/>
  <c r="BK398"/>
  <c r="BK333"/>
  <c r="BK187"/>
  <c r="J577"/>
  <c r="BK502"/>
  <c r="BK438"/>
  <c r="BK354"/>
  <c r="BK523"/>
  <c r="J457"/>
  <c r="J363"/>
  <c r="BK323"/>
  <c r="J271"/>
  <c r="BK179"/>
  <c i="3" r="J116"/>
  <c r="BK141"/>
  <c r="J126"/>
  <c r="BK155"/>
  <c r="J120"/>
  <c r="J97"/>
  <c r="BK119"/>
  <c r="BK104"/>
  <c r="BK123"/>
  <c r="J101"/>
  <c r="J146"/>
  <c r="J152"/>
  <c r="J150"/>
  <c r="BK107"/>
  <c i="2" r="J571"/>
  <c r="BK499"/>
  <c r="J461"/>
  <c r="BK381"/>
  <c r="BK319"/>
  <c r="J238"/>
  <c r="BK174"/>
  <c r="J97"/>
  <c r="J532"/>
  <c r="BK461"/>
  <c r="BK420"/>
  <c r="J345"/>
  <c r="J302"/>
  <c r="BK232"/>
  <c r="BK151"/>
  <c r="J103"/>
  <c l="1" r="T96"/>
  <c r="T237"/>
  <c r="R413"/>
  <c r="BK560"/>
  <c r="J560"/>
  <c r="J70"/>
  <c r="BK574"/>
  <c r="J574"/>
  <c r="J73"/>
  <c i="3" r="BK93"/>
  <c r="J93"/>
  <c r="J60"/>
  <c r="T93"/>
  <c r="BK127"/>
  <c r="J127"/>
  <c r="J64"/>
  <c r="P140"/>
  <c r="P144"/>
  <c r="P93"/>
  <c r="BK124"/>
  <c r="J124"/>
  <c r="J63"/>
  <c r="R124"/>
  <c r="R140"/>
  <c r="R144"/>
  <c i="2" r="P328"/>
  <c r="T413"/>
  <c r="T560"/>
  <c r="T559"/>
  <c r="P569"/>
  <c r="T574"/>
  <c i="3" r="R98"/>
  <c r="P124"/>
  <c r="T124"/>
  <c r="BK140"/>
  <c r="J140"/>
  <c r="J65"/>
  <c r="T144"/>
  <c i="2" r="R96"/>
  <c r="BK237"/>
  <c r="J237"/>
  <c r="J64"/>
  <c r="BK413"/>
  <c r="J413"/>
  <c r="J66"/>
  <c r="R522"/>
  <c r="P560"/>
  <c r="P559"/>
  <c r="P574"/>
  <c i="3" r="P98"/>
  <c r="R127"/>
  <c r="P149"/>
  <c i="2" r="R237"/>
  <c r="T328"/>
  <c r="T522"/>
  <c r="R560"/>
  <c r="R559"/>
  <c r="R569"/>
  <c i="3" r="R93"/>
  <c r="T127"/>
  <c r="T140"/>
  <c r="T149"/>
  <c i="2" r="BK96"/>
  <c r="P237"/>
  <c r="R328"/>
  <c r="BK522"/>
  <c r="J522"/>
  <c r="J67"/>
  <c r="R574"/>
  <c i="3" r="T98"/>
  <c r="R149"/>
  <c i="2" r="P96"/>
  <c r="BK328"/>
  <c r="J328"/>
  <c r="J65"/>
  <c r="P413"/>
  <c r="P522"/>
  <c r="BK569"/>
  <c r="J569"/>
  <c r="J72"/>
  <c r="T569"/>
  <c r="T568"/>
  <c i="3" r="BK98"/>
  <c r="J98"/>
  <c r="J62"/>
  <c r="P127"/>
  <c r="BK144"/>
  <c r="J144"/>
  <c r="J66"/>
  <c r="BK149"/>
  <c r="J149"/>
  <c r="J68"/>
  <c i="2" r="BK225"/>
  <c r="J225"/>
  <c r="J62"/>
  <c r="BK556"/>
  <c r="J556"/>
  <c r="J68"/>
  <c i="3" r="BK96"/>
  <c r="J96"/>
  <c r="J61"/>
  <c r="BK147"/>
  <c r="J147"/>
  <c r="J67"/>
  <c r="BK158"/>
  <c r="J158"/>
  <c r="J72"/>
  <c r="BK156"/>
  <c r="J156"/>
  <c r="J71"/>
  <c i="2" r="BK231"/>
  <c r="J231"/>
  <c r="J63"/>
  <c r="BK580"/>
  <c r="J580"/>
  <c r="J74"/>
  <c i="3" r="BK154"/>
  <c r="J154"/>
  <c r="J70"/>
  <c r="E48"/>
  <c r="J86"/>
  <c r="BE111"/>
  <c r="BE142"/>
  <c r="BE143"/>
  <c r="J89"/>
  <c r="BE95"/>
  <c r="BE126"/>
  <c r="BE128"/>
  <c r="BE131"/>
  <c r="BE132"/>
  <c r="BE133"/>
  <c r="BE145"/>
  <c i="2" r="J96"/>
  <c r="J61"/>
  <c i="3" r="F89"/>
  <c r="BE103"/>
  <c r="BE108"/>
  <c r="BE109"/>
  <c r="BE110"/>
  <c r="BE112"/>
  <c r="BE115"/>
  <c r="BE116"/>
  <c r="BE117"/>
  <c r="BE120"/>
  <c r="BE130"/>
  <c r="BE141"/>
  <c r="J54"/>
  <c r="BE134"/>
  <c r="BE146"/>
  <c r="BE157"/>
  <c r="BE106"/>
  <c r="BE118"/>
  <c r="BE135"/>
  <c r="BE138"/>
  <c r="BE139"/>
  <c r="BE148"/>
  <c r="BE150"/>
  <c r="BE151"/>
  <c r="BE152"/>
  <c r="BE155"/>
  <c r="F54"/>
  <c r="BE101"/>
  <c r="BE102"/>
  <c r="BE113"/>
  <c r="BE123"/>
  <c r="BE125"/>
  <c r="BE104"/>
  <c r="BE107"/>
  <c r="BE122"/>
  <c r="BE129"/>
  <c r="BE137"/>
  <c r="BE94"/>
  <c r="BE97"/>
  <c r="BE99"/>
  <c r="BE100"/>
  <c r="BE105"/>
  <c r="BE114"/>
  <c r="BE119"/>
  <c r="BE121"/>
  <c r="BE136"/>
  <c r="BE159"/>
  <c i="1" r="BA55"/>
  <c r="BC55"/>
  <c r="AW55"/>
  <c r="BB55"/>
  <c i="2" r="E48"/>
  <c r="J52"/>
  <c r="F55"/>
  <c r="J55"/>
  <c r="BE97"/>
  <c r="BE103"/>
  <c r="BE109"/>
  <c r="BE115"/>
  <c r="BE121"/>
  <c r="BE129"/>
  <c r="BE135"/>
  <c r="BE141"/>
  <c r="BE147"/>
  <c r="BE151"/>
  <c r="BE162"/>
  <c r="BE167"/>
  <c r="BE174"/>
  <c r="BE179"/>
  <c r="BE184"/>
  <c r="BE187"/>
  <c r="BE196"/>
  <c r="BE199"/>
  <c r="BE204"/>
  <c r="BE207"/>
  <c r="BE211"/>
  <c r="BE214"/>
  <c r="BE226"/>
  <c r="BE232"/>
  <c r="BE238"/>
  <c r="BE247"/>
  <c r="BE252"/>
  <c r="BE261"/>
  <c r="BE266"/>
  <c r="BE271"/>
  <c r="BE276"/>
  <c r="BE281"/>
  <c r="BE285"/>
  <c r="BE289"/>
  <c r="BE298"/>
  <c r="BE302"/>
  <c r="BE306"/>
  <c r="BE310"/>
  <c r="BE314"/>
  <c r="BE319"/>
  <c r="BE323"/>
  <c r="BE329"/>
  <c r="BE333"/>
  <c r="BE338"/>
  <c r="BE340"/>
  <c r="BE345"/>
  <c r="BE349"/>
  <c r="BE354"/>
  <c r="BE358"/>
  <c r="BE363"/>
  <c r="BE367"/>
  <c r="BE372"/>
  <c r="BE376"/>
  <c r="BE381"/>
  <c r="BE385"/>
  <c r="BE390"/>
  <c r="BE394"/>
  <c r="BE398"/>
  <c r="BE402"/>
  <c r="BE408"/>
  <c r="BE414"/>
  <c r="BE420"/>
  <c r="BE424"/>
  <c r="BE428"/>
  <c r="BE433"/>
  <c r="BE438"/>
  <c r="BE443"/>
  <c r="BE448"/>
  <c r="BE452"/>
  <c r="BE457"/>
  <c r="BE461"/>
  <c r="BE466"/>
  <c r="BE470"/>
  <c r="BE474"/>
  <c r="BE478"/>
  <c r="BE482"/>
  <c r="BE486"/>
  <c r="BE489"/>
  <c r="BE492"/>
  <c r="BE496"/>
  <c r="BE499"/>
  <c r="BE502"/>
  <c r="BE505"/>
  <c r="BE510"/>
  <c r="BE515"/>
  <c r="BE523"/>
  <c r="BE532"/>
  <c r="BE543"/>
  <c r="BE548"/>
  <c r="BE553"/>
  <c r="BE557"/>
  <c r="BE561"/>
  <c r="BE565"/>
  <c r="BE570"/>
  <c r="BE571"/>
  <c r="BE573"/>
  <c r="BE575"/>
  <c r="BE576"/>
  <c r="BE577"/>
  <c r="BE578"/>
  <c r="BE579"/>
  <c r="BE581"/>
  <c i="1" r="BD55"/>
  <c i="3" r="F36"/>
  <c i="1" r="BC56"/>
  <c r="BC54"/>
  <c r="W32"/>
  <c i="3" r="J34"/>
  <c i="1" r="AW56"/>
  <c i="3" r="F34"/>
  <c i="1" r="BA56"/>
  <c r="BA54"/>
  <c r="W30"/>
  <c i="3" r="F37"/>
  <c i="1" r="BD56"/>
  <c r="BD54"/>
  <c r="W33"/>
  <c i="3" r="F35"/>
  <c i="1" r="BB56"/>
  <c r="BB54"/>
  <c r="W31"/>
  <c i="3" l="1" r="T92"/>
  <c i="2" r="P95"/>
  <c r="R568"/>
  <c i="3" r="P92"/>
  <c i="1" r="AU56"/>
  <c i="2" r="R95"/>
  <c r="R94"/>
  <c r="P568"/>
  <c r="BK95"/>
  <c r="J95"/>
  <c r="J60"/>
  <c i="3" r="R92"/>
  <c i="2" r="T95"/>
  <c r="T94"/>
  <c i="3" r="BK92"/>
  <c r="J92"/>
  <c r="J59"/>
  <c i="2" r="BK559"/>
  <c r="J559"/>
  <c r="J69"/>
  <c r="BK568"/>
  <c r="J568"/>
  <c r="J71"/>
  <c i="1" r="AY54"/>
  <c i="3" r="F33"/>
  <c i="1" r="AZ56"/>
  <c r="AW54"/>
  <c r="AK30"/>
  <c i="2" r="J33"/>
  <c i="1" r="AV55"/>
  <c r="AT55"/>
  <c i="3" r="J33"/>
  <c i="1" r="AV56"/>
  <c r="AT56"/>
  <c r="AX54"/>
  <c i="2" r="F33"/>
  <c i="1" r="AZ55"/>
  <c i="2" l="1" r="P94"/>
  <c i="1" r="AU55"/>
  <c i="2" r="BK94"/>
  <c r="J94"/>
  <c r="J59"/>
  <c i="1" r="AU54"/>
  <c r="AZ54"/>
  <c r="W29"/>
  <c i="3" r="J30"/>
  <c i="1" r="AG56"/>
  <c i="3" l="1" r="J39"/>
  <c i="1" r="AN56"/>
  <c i="2" r="J30"/>
  <c i="1" r="AG55"/>
  <c r="AG54"/>
  <c r="AK26"/>
  <c r="AV54"/>
  <c r="AK29"/>
  <c i="2" l="1" r="J39"/>
  <c i="1" r="AN55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<sst xmlns="http://schemas.openxmlformats.org/spreadsheetml/2006/main">
  <si>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</si>
  <si>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</si>
  <si>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</si>
  <si>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</si>
  <si>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</si>
  <si>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{47a6c0f5-0123-4246-841b-c2cccfa0b714}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</si>
  <si>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</si>
  <si>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</si>
  <si>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</si>
  <si>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</si>
  <si>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</si>
  <si>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</si>
  <si>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</si>
  <si>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</si>
  <si>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</si>
  <si>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</si>
  <si>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</si>
  <si>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povrchu komunikace v Klatovech 2025 - Koldinova ulice</t>
  </si>
  <si>
    <t>KSO:</t>
  </si>
  <si>
    <t/>
  </si>
  <si>
    <t>CC-CZ:</t>
  </si>
  <si>
    <t>Místo:</t>
  </si>
  <si>
    <t>KLATOVY</t>
  </si>
  <si>
    <t>Datum:</t>
  </si>
  <si>
    <t>20. 2. 2025</t>
  </si>
  <si>
    <t>Zadavatel:</t>
  </si>
  <si>
    <t>IČ:</t>
  </si>
  <si>
    <t>Město Klatovy</t>
  </si>
  <si>
    <t>DIČ:</t>
  </si>
  <si>
    <t>Uchazeč:</t>
  </si>
  <si>
    <t>Vyplň údaj</t>
  </si>
  <si>
    <t>Projektant:</t>
  </si>
  <si>
    <t>Ing. Macán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</si>
  <si>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</si>
  <si>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</si>
  <si>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</si>
  <si>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</si>
  <si>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</si>
  <si>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</si>
  <si>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</si>
  <si>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</si>
  <si>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</si>
  <si>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</si>
  <si>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</si>
  <si>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</si>
  <si>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</si>
  <si>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</si>
  <si>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</si>
  <si>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</si>
  <si>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</si>
  <si>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</si>
  <si>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</si>
  <si>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</si>
  <si>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</si>
  <si>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</si>
  <si>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</si>
  <si>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</si>
  <si>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</si>
  <si>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</si>
  <si>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</si>
  <si>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</si>
  <si>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</si>
  <si>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</si>
  <si>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</si>
  <si>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</si>
  <si>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</si>
  <si>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</si>
  <si>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</si>
  <si>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</si>
  <si>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</si>
  <si>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</si>
  <si>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</si>
  <si>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</si>
  <si>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</si>
  <si>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</si>
  <si>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</si>
  <si>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</si>
  <si>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</si>
  <si>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</si>
  <si>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</si>
  <si>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</si>
  <si>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{474ca9e8-f864-42dc-b8ef-c058df284441}</t>
  </si>
  <si>
    <t>2</t>
  </si>
  <si>
    <t>SO401</t>
  </si>
  <si>
    <t>VEŘEJNÉ OSVĚTLENÍ</t>
  </si>
  <si>
    <t>{3e637b7f-e14c-4636-b893-1d01449effab}</t>
  </si>
  <si>
    <t>hloub_1</t>
  </si>
  <si>
    <t>hloubení rýh pro trativody</t>
  </si>
  <si>
    <t>m3</t>
  </si>
  <si>
    <t>57,375</t>
  </si>
  <si>
    <t>hloub_2</t>
  </si>
  <si>
    <t>hloubení rýh pro přípojky UV a UV</t>
  </si>
  <si>
    <t>54</t>
  </si>
  <si>
    <t>KRYCÍ LIST SOUPISU PRACÍ</t>
  </si>
  <si>
    <t>lože</t>
  </si>
  <si>
    <t>lože pod potrubí</t>
  </si>
  <si>
    <t>2,2</t>
  </si>
  <si>
    <t>obsyp</t>
  </si>
  <si>
    <t>obsyp potrubí</t>
  </si>
  <si>
    <t>6,6</t>
  </si>
  <si>
    <t>odkop</t>
  </si>
  <si>
    <t>odkopávky</t>
  </si>
  <si>
    <t>739,86</t>
  </si>
  <si>
    <t>zásyp</t>
  </si>
  <si>
    <t>42,2</t>
  </si>
  <si>
    <t>Objekt:</t>
  </si>
  <si>
    <t>suť_obruby</t>
  </si>
  <si>
    <t>suť vytrhané obruby</t>
  </si>
  <si>
    <t>t</t>
  </si>
  <si>
    <t>55,39</t>
  </si>
  <si>
    <t>SO101 -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</si>
  <si>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</si>
  <si>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</si>
  <si>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</si>
  <si>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</si>
  <si>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</si>
  <si>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</si>
  <si>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</si>
  <si>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</si>
  <si>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</si>
  <si>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</si>
  <si>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</si>
  <si>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</si>
  <si>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</si>
  <si>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</si>
  <si>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</si>
  <si>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</si>
  <si>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</si>
  <si>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</si>
  <si>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</si>
  <si>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</si>
  <si>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</si>
  <si>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</si>
  <si>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</si>
  <si>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</si>
  <si>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</si>
  <si>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</si>
  <si>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</si>
  <si>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</si>
  <si>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</si>
  <si>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</si>
  <si>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</si>
  <si>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</si>
  <si>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</si>
  <si>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</si>
  <si>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</si>
  <si>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</si>
  <si>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</si>
  <si>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113154548</t>
  </si>
  <si>
    <t>Frézování živičného podkladu nebo krytu s naložením hmot na dopravní prostředek plochy přes 500 do 2 000 m2 pruhu šířky přes 1 m, tloušťky vrstvy 100 mm</t>
  </si>
  <si>
    <t>m2</t>
  </si>
  <si>
    <t>CS ÚRS 2025 01</t>
  </si>
  <si>
    <t>4</t>
  </si>
  <si>
    <t>85181300</t>
  </si>
  <si>
    <t>Online PSC</t>
  </si>
  <si>
    <t>https://podminky.urs.cz/item/CS_URS_2025_01/113154548</t>
  </si>
  <si>
    <t>P</t>
  </si>
  <si>
    <t>Poznámka k položce:_x000d_
frézovaná PAU ZAS-T1 viz zpráva č. 46/2024_x000d_
bude odprodáno zhotoviteli viz smlouva o odkupu_x000d_
předpokládané množství 313 t</t>
  </si>
  <si>
    <t>VV</t>
  </si>
  <si>
    <t>komunikace stávající</t>
  </si>
  <si>
    <t>1360</t>
  </si>
  <si>
    <t>Součet</t>
  </si>
  <si>
    <t>113107241</t>
  </si>
  <si>
    <t>Odstranění podkladů nebo krytů strojně plochy jednotlivě přes 200 m2 s přemístěním hmot na skládku na vzdálenost do 20 m nebo s naložením na dopravní prostředek živičných, o tl. vrstvy do 50 mm</t>
  </si>
  <si>
    <t>1883826226</t>
  </si>
  <si>
    <t>https://podminky.urs.cz/item/CS_URS_2025_01/113107241</t>
  </si>
  <si>
    <t>Poznámka k položce:_x000d_
BUDE ODVEZENO NA SKLÁDKU VIZ POLOŽKA Č. 997211511R</t>
  </si>
  <si>
    <t>chodníky a sjezdy stávající</t>
  </si>
  <si>
    <t>555</t>
  </si>
  <si>
    <t>3</t>
  </si>
  <si>
    <t>113107330</t>
  </si>
  <si>
    <t>Odstranění podkladů nebo krytů strojně plochy jednotlivě do 50 m2 s přemístěním hmot na skládku na vzdálenost do 3 m nebo s naložením na dopravní prostředek z betonu prostého, o tl. vrstvy do 100 mm</t>
  </si>
  <si>
    <t>201009127</t>
  </si>
  <si>
    <t>https://podminky.urs.cz/item/CS_URS_2025_01/113107330</t>
  </si>
  <si>
    <t>chodníky stávající</t>
  </si>
  <si>
    <t>6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</si>
  <si>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</si>
  <si>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</si>
  <si>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</si>
  <si>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1127177255</t>
  </si>
  <si>
    <t>https://podminky.urs.cz/item/CS_URS_2025_01/113201112</t>
  </si>
  <si>
    <t>Poznámka k položce:_x000d_
budou odvezeny na mezideponii, očištěny a znovu použity na stavbě</t>
  </si>
  <si>
    <t>stávající kamenné obruby ležaté</t>
  </si>
  <si>
    <t>150</t>
  </si>
  <si>
    <t>5</t>
  </si>
  <si>
    <t>113203111</t>
  </si>
  <si>
    <t>Vytrhání obrub s vybouráním lože, s přemístěním hmot na skládku na vzdálenost do 3 m nebo s naložením na dopravní prostředek z dlažebních kostek</t>
  </si>
  <si>
    <t>-1968698941</t>
  </si>
  <si>
    <t>https://podminky.urs.cz/item/CS_URS_2025_01/113203111</t>
  </si>
  <si>
    <t>vytrhání stávajících žulových kostek drobných (přídlažba)</t>
  </si>
  <si>
    <t>20</t>
  </si>
  <si>
    <t>stávající rigol z drobných žulových kostek - 3 řady</t>
  </si>
  <si>
    <t>3*24</t>
  </si>
  <si>
    <t>113202111</t>
  </si>
  <si>
    <t>Vytrhání obrub s vybouráním lože, s přemístěním hmot na skládku na vzdálenost do 3 m nebo s naložením na dopravní prostředek z krajníků nebo obrubníků stojatých</t>
  </si>
  <si>
    <t>1329329568</t>
  </si>
  <si>
    <t>https://podminky.urs.cz/item/CS_URS_2025_01/113202111</t>
  </si>
  <si>
    <t>Poznámka k položce:_x000d_
budou odvezeny na mezideponii, očištěny a následně odvezeny do areálu TS Klatovy</t>
  </si>
  <si>
    <t>vytrhání stávajících žulových obrub (krajníků)</t>
  </si>
  <si>
    <t>58</t>
  </si>
  <si>
    <t>7</t>
  </si>
  <si>
    <t>113202111.1</t>
  </si>
  <si>
    <t>785239559</t>
  </si>
  <si>
    <t>https://podminky.urs.cz/item/CS_URS_2025_01/113202111.1</t>
  </si>
  <si>
    <t>vytrhání stávajících silničních betonových obrub</t>
  </si>
  <si>
    <t>64</t>
  </si>
  <si>
    <t>8</t>
  </si>
  <si>
    <t>113204111</t>
  </si>
  <si>
    <t>Vytrhání obrub s vybouráním lože, s přemístěním hmot na skládku na vzdálenost do 3 m nebo s naložením na dopravní prostředek záhonových</t>
  </si>
  <si>
    <t>-1727363090</t>
  </si>
  <si>
    <t>https://podminky.urs.cz/item/CS_URS_2025_01/113204111</t>
  </si>
  <si>
    <t>vytrhání stávajících záhonových betonových obrub</t>
  </si>
  <si>
    <t>67</t>
  </si>
  <si>
    <t>9</t>
  </si>
  <si>
    <t>003R</t>
  </si>
  <si>
    <t>Bourání uliční vpusti</t>
  </si>
  <si>
    <t>ks</t>
  </si>
  <si>
    <t>294121963</t>
  </si>
  <si>
    <t>10</t>
  </si>
  <si>
    <t>122151104</t>
  </si>
  <si>
    <t>Odkopávky a prokopávky nezapažené strojně v hornině třídy těžitelnosti I skupiny 1 a 2 přes 100 do 500 m3</t>
  </si>
  <si>
    <t>1128041921</t>
  </si>
  <si>
    <t>https://podminky.urs.cz/item/CS_URS_2025_01/122151104</t>
  </si>
  <si>
    <t>odkop pro spodní stavbu komunikace</t>
  </si>
  <si>
    <t>1090*0,37*1,2</t>
  </si>
  <si>
    <t>odkop pro spodní stavbu chodníky</t>
  </si>
  <si>
    <t>526*0,25</t>
  </si>
  <si>
    <t>odkop pro spodní stavbu sjezdy</t>
  </si>
  <si>
    <t>60*0,47</t>
  </si>
  <si>
    <t>odkop pro spodní stavbu parkovací pás</t>
  </si>
  <si>
    <t>260*0,37</t>
  </si>
  <si>
    <t>11</t>
  </si>
  <si>
    <t>132151102</t>
  </si>
  <si>
    <t>Hloubení nezapažených rýh šířky do 800 mm strojně s urovnáním dna do předepsaného profilu a spádu v hornině třídy těžitelnosti I skupiny 1 a 2 přes 20 do 50 m3</t>
  </si>
  <si>
    <t>-954898886</t>
  </si>
  <si>
    <t>https://podminky.urs.cz/item/CS_URS_2025_01/132151102</t>
  </si>
  <si>
    <t>trativody</t>
  </si>
  <si>
    <t>0,5*0,45*255</t>
  </si>
  <si>
    <t>132151252</t>
  </si>
  <si>
    <t>Hloubení nezapažených rýh šířky přes 800 do 2 000 mm strojně s urovnáním dna do předepsaného profilu a spádu v hornině třídy těžitelnosti I skupiny 1 a 2 přes 20 do 50 m3</t>
  </si>
  <si>
    <t>232922286</t>
  </si>
  <si>
    <t>https://podminky.urs.cz/item/CS_URS_2025_01/132151252</t>
  </si>
  <si>
    <t>přípojky UV</t>
  </si>
  <si>
    <t>1*2*22</t>
  </si>
  <si>
    <t>UV</t>
  </si>
  <si>
    <t>10*1</t>
  </si>
  <si>
    <t>13</t>
  </si>
  <si>
    <t>162701105R</t>
  </si>
  <si>
    <t>Vodorovné přemístění výkopku nebo sypaniny po suchu na obvyklém dopravním prostředku, bez naložení výkopku, avšak se složením bez rozhrnutí z horniny tř. 1 až 4 na skládku včetně likvidace v souladu se zákonem o odpadech</t>
  </si>
  <si>
    <t>-1721450733</t>
  </si>
  <si>
    <t>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</si>
  <si>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</si>
  <si>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</si>
  <si>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-1910739952</t>
  </si>
  <si>
    <t>https://podminky.urs.cz/item/CS_URS_2025_01/175151101</t>
  </si>
  <si>
    <t>1*0,3*22</t>
  </si>
  <si>
    <t>15</t>
  </si>
  <si>
    <t>M</t>
  </si>
  <si>
    <t>58337310</t>
  </si>
  <si>
    <t>štěrkopísek frakce 0/4</t>
  </si>
  <si>
    <t>-1130846985</t>
  </si>
  <si>
    <t>Poznámka k položce:_x000d_
materiál pro obsyp</t>
  </si>
  <si>
    <t>6,6*2 "Přepočtené koeficientem množství</t>
  </si>
  <si>
    <t>16</t>
  </si>
  <si>
    <t>174151101</t>
  </si>
  <si>
    <t>Zásyp sypaninou z jakékoliv horniny strojně s uložením výkopku ve vrstvách se zhutněním jam, šachet, rýh nebo kolem objektů v těchto vykopávkách</t>
  </si>
  <si>
    <t>553304719</t>
  </si>
  <si>
    <t>https://podminky.urs.cz/item/CS_URS_2025_01/174151101</t>
  </si>
  <si>
    <t>10*0,7</t>
  </si>
  <si>
    <t>-lože</t>
  </si>
  <si>
    <t>-obsyp</t>
  </si>
  <si>
    <t>17</t>
  </si>
  <si>
    <t>58344171</t>
  </si>
  <si>
    <t>štěrkodrť frakce 0/32</t>
  </si>
  <si>
    <t>-2140186006</t>
  </si>
  <si>
    <t>zásyp*2</t>
  </si>
  <si>
    <t>18</t>
  </si>
  <si>
    <t>181351103</t>
  </si>
  <si>
    <t>Rozprostření a urovnání ornice v rovině nebo ve svahu sklonu do 1:5 strojně při souvislé ploše přes 100 do 500 m2, tl. vrstvy do 200 mm</t>
  </si>
  <si>
    <t>-600960394</t>
  </si>
  <si>
    <t>https://podminky.urs.cz/item/CS_URS_2025_01/181351103</t>
  </si>
  <si>
    <t>Poznámka k položce:_x000d_
ornice tl. 100 mm</t>
  </si>
  <si>
    <t>19</t>
  </si>
  <si>
    <t>10364101</t>
  </si>
  <si>
    <t>zemina pro terénní úpravy - ornice</t>
  </si>
  <si>
    <t>-1678343490</t>
  </si>
  <si>
    <t>150*0,1*1,8</t>
  </si>
  <si>
    <t>181411131</t>
  </si>
  <si>
    <t>Založení trávníku na půdě předem připravené plochy do 1000 m2 výsevem včetně utažení parkového v rovině nebo na svahu do 1:5</t>
  </si>
  <si>
    <t>1923693548</t>
  </si>
  <si>
    <t>https://podminky.urs.cz/item/CS_URS_2025_01/181411131</t>
  </si>
  <si>
    <t>00572410</t>
  </si>
  <si>
    <t>osivo směs travní parková</t>
  </si>
  <si>
    <t>kg</t>
  </si>
  <si>
    <t>1820401448</t>
  </si>
  <si>
    <t>150*0,02</t>
  </si>
  <si>
    <t>22</t>
  </si>
  <si>
    <t>181951112</t>
  </si>
  <si>
    <t>Úprava pláně vyrovnáním výškových rozdílů strojně v hornině třídy těžitelnosti I, skupiny 1 až 3 se zhutněním</t>
  </si>
  <si>
    <t>-1942692723</t>
  </si>
  <si>
    <t>https://podminky.urs.cz/item/CS_URS_2025_01/181951112</t>
  </si>
  <si>
    <t>komunikace</t>
  </si>
  <si>
    <t>1090*1,2</t>
  </si>
  <si>
    <t>chodníky</t>
  </si>
  <si>
    <t>526</t>
  </si>
  <si>
    <t>sjezdy</t>
  </si>
  <si>
    <t>60</t>
  </si>
  <si>
    <t>parkovací pás</t>
  </si>
  <si>
    <t>260</t>
  </si>
  <si>
    <t>Zakládání</t>
  </si>
  <si>
    <t>23</t>
  </si>
  <si>
    <t>212751106</t>
  </si>
  <si>
    <t>Trativod z drenážních trubek flexibilních PVC-U SN 4 perforace 360° včetně lože otevřený výkop DN 160</t>
  </si>
  <si>
    <t>509091231</t>
  </si>
  <si>
    <t>https://podminky.urs.cz/item/CS_URS_2025_01/212751106</t>
  </si>
  <si>
    <t>255</t>
  </si>
  <si>
    <t>Vodorovné konstrukce</t>
  </si>
  <si>
    <t>24</t>
  </si>
  <si>
    <t>451541111</t>
  </si>
  <si>
    <t>Lože pod potrubí, stoky a drobné objekty v otevřeném výkopu ze štěrkodrtě do 0-63 mm</t>
  </si>
  <si>
    <t>-1474217531</t>
  </si>
  <si>
    <t>https://podminky.urs.cz/item/CS_URS_2025_01/451541111</t>
  </si>
  <si>
    <t>1*0,1*22</t>
  </si>
  <si>
    <t>Komunikace pozemní</t>
  </si>
  <si>
    <t>25</t>
  </si>
  <si>
    <t>564861111</t>
  </si>
  <si>
    <t>Podklad ze štěrkodrti ŠD s rozprostřením a zhutněním plochy přes 100 m2, po zhutnění tl. 200 mm</t>
  </si>
  <si>
    <t>-626349393</t>
  </si>
  <si>
    <t>https://podminky.urs.cz/item/CS_URS_2025_01/564861111</t>
  </si>
  <si>
    <t>26</t>
  </si>
  <si>
    <t>564952111</t>
  </si>
  <si>
    <t>Podklad z mechanicky zpevněného kameniva MZK (minerální beton) s rozprostřením a s hutněním, po zhutnění tl. 150 mm</t>
  </si>
  <si>
    <t>-1855236636</t>
  </si>
  <si>
    <t>https://podminky.urs.cz/item/CS_URS_2025_01/564952111</t>
  </si>
  <si>
    <t>1090</t>
  </si>
  <si>
    <t>27</t>
  </si>
  <si>
    <t>564951313</t>
  </si>
  <si>
    <t>Podklad nebo podsyp z betonového recyklátu s rozprostřením a zhutněním plochy přes 100 m2, po zhutnění tl. 150 mm</t>
  </si>
  <si>
    <t>-857642975</t>
  </si>
  <si>
    <t>https://podminky.urs.cz/item/CS_URS_2025_01/564951313</t>
  </si>
  <si>
    <t>28</t>
  </si>
  <si>
    <t>577176121</t>
  </si>
  <si>
    <t>Asfaltový beton vrstva ložní ACL 22 (ABVH) s rozprostřením a zhutněním z nemodifikovaného asfaltu v pruhu šířky přes 3 m, po zhutnění tl. 80 mm</t>
  </si>
  <si>
    <t>-584101464</t>
  </si>
  <si>
    <t>https://podminky.urs.cz/item/CS_URS_2025_01/577176121</t>
  </si>
  <si>
    <t>29</t>
  </si>
  <si>
    <t>573231106</t>
  </si>
  <si>
    <t>Postřik spojovací PS bez posypu kamenivem ze silniční emulze, v množství 0,30 kg/m2</t>
  </si>
  <si>
    <t>-1301279561</t>
  </si>
  <si>
    <t>https://podminky.urs.cz/item/CS_URS_2025_01/573231106</t>
  </si>
  <si>
    <t>30</t>
  </si>
  <si>
    <t>577134121</t>
  </si>
  <si>
    <t>Asfaltový beton vrstva obrusná ACO 11 (ABS) s rozprostřením a se zhutněním z nemodifikovaného asfaltu v pruhu šířky přes 3 m tř. I (ACO 11+), po zhutnění tl. 40 mm</t>
  </si>
  <si>
    <t>-668681122</t>
  </si>
  <si>
    <t>https://podminky.urs.cz/item/CS_URS_2025_01/577134121</t>
  </si>
  <si>
    <t>31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</si>
  <si>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</si>
  <si>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</si>
  <si>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1382765113</t>
  </si>
  <si>
    <t>https://podminky.urs.cz/item/CS_URS_2025_01/596211113</t>
  </si>
  <si>
    <t>32</t>
  </si>
  <si>
    <t>59245018</t>
  </si>
  <si>
    <t>dlažba skladebná betonová 200x100mm tl 60mm přírodní</t>
  </si>
  <si>
    <t>424039878</t>
  </si>
  <si>
    <t>chodníky bez dlažby pro nevidomé</t>
  </si>
  <si>
    <t>515*1,02</t>
  </si>
  <si>
    <t>33</t>
  </si>
  <si>
    <t>59245006</t>
  </si>
  <si>
    <t>dlažba pro nevidomé betonová 200x100mm tl 60mm barevná</t>
  </si>
  <si>
    <t>-1058257693</t>
  </si>
  <si>
    <t>chodníky dlažba pro nevidomé</t>
  </si>
  <si>
    <t>11*1,02</t>
  </si>
  <si>
    <t>34</t>
  </si>
  <si>
    <t>596212213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</si>
  <si>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</si>
  <si>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1209764191</t>
  </si>
  <si>
    <t>https://podminky.urs.cz/item/CS_URS_2025_01/596212213</t>
  </si>
  <si>
    <t>parkovací pás - místa pro invalidy</t>
  </si>
  <si>
    <t>35</t>
  </si>
  <si>
    <t>parkovací pás - dělící proužky</t>
  </si>
  <si>
    <t>9,5</t>
  </si>
  <si>
    <t>59245020</t>
  </si>
  <si>
    <t>dlažba skladebná betonová 200x100mm tl 80mm přírodní</t>
  </si>
  <si>
    <t>741222866</t>
  </si>
  <si>
    <t>sjezdy bez dlažby pro nevidomé</t>
  </si>
  <si>
    <t>47*1,02</t>
  </si>
  <si>
    <t>36</t>
  </si>
  <si>
    <t>59245226</t>
  </si>
  <si>
    <t>dlažba pro nevidomé betonová 200x100mm tl 80mm barevná</t>
  </si>
  <si>
    <t>1696577461</t>
  </si>
  <si>
    <t>sjezdy dlažba pro nevidomé</t>
  </si>
  <si>
    <t>13*1,02</t>
  </si>
  <si>
    <t>37</t>
  </si>
  <si>
    <t>59245030</t>
  </si>
  <si>
    <t>dlažba skladebná betonová 200x200mm tl 80mm přírodní rovná bez fazet</t>
  </si>
  <si>
    <t>-934849846</t>
  </si>
  <si>
    <t>35*1,02</t>
  </si>
  <si>
    <t>38</t>
  </si>
  <si>
    <t>59245005</t>
  </si>
  <si>
    <t>dlažba skladebná betonová 200x100mm tl 80mm barevná</t>
  </si>
  <si>
    <t>162759531</t>
  </si>
  <si>
    <t>39</t>
  </si>
  <si>
    <t>596412114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</si>
  <si>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100 do 300 m2</t>
  </si>
  <si>
    <t>597699161</t>
  </si>
  <si>
    <t>https://podminky.urs.cz/item/CS_URS_2025_01/596412114</t>
  </si>
  <si>
    <t>parkovací pás - polovegetační dlažba</t>
  </si>
  <si>
    <t>215,5</t>
  </si>
  <si>
    <t>40</t>
  </si>
  <si>
    <t>59246081</t>
  </si>
  <si>
    <t>dlažba plošná vegetační betonová 240x170mm tl 80mm přírodní</t>
  </si>
  <si>
    <t>1436414100</t>
  </si>
  <si>
    <t>215,5*1,02</t>
  </si>
  <si>
    <t>41</t>
  </si>
  <si>
    <t>597661111</t>
  </si>
  <si>
    <t>Rigol dlážděný do lože z betonu prostého tl. 100 mm, s vyplněním a zatřením spár cementovou maltou z dlažebních kostek drobných</t>
  </si>
  <si>
    <t>538563740</t>
  </si>
  <si>
    <t>https://podminky.urs.cz/item/CS_URS_2025_01/597661111</t>
  </si>
  <si>
    <t>rigol 3 řady žulových kostek</t>
  </si>
  <si>
    <t>Trubní vedení</t>
  </si>
  <si>
    <t>42</t>
  </si>
  <si>
    <t>001R.1</t>
  </si>
  <si>
    <t>Napojení přípojky UV na stávající kanalizaci</t>
  </si>
  <si>
    <t>1255002729</t>
  </si>
  <si>
    <t>napojení na stávající řad</t>
  </si>
  <si>
    <t>43</t>
  </si>
  <si>
    <t>871313121</t>
  </si>
  <si>
    <t>Montáž kanalizačního potrubí z tvrdého PVC-U hladkého plnostěnného tuhost SN 8 DN 160</t>
  </si>
  <si>
    <t>-926876438</t>
  </si>
  <si>
    <t>https://podminky.urs.cz/item/CS_URS_2025_01/871313121</t>
  </si>
  <si>
    <t>44</t>
  </si>
  <si>
    <t>28611164</t>
  </si>
  <si>
    <t>trubka kanalizační PVC-U plnostěnná jednovrstvá DN 160x1000mm SN8</t>
  </si>
  <si>
    <t>-2027219600</t>
  </si>
  <si>
    <t>22*1,03 "Přepočtené koeficientem množství</t>
  </si>
  <si>
    <t>45</t>
  </si>
  <si>
    <t>877310310</t>
  </si>
  <si>
    <t>Montáž kolen na kanalizačním potrubí z PP nebo tvrdého PVC trub hladkých plnostěnných DN 150</t>
  </si>
  <si>
    <t>kus</t>
  </si>
  <si>
    <t>-775376118</t>
  </si>
  <si>
    <t>https://podminky.urs.cz/item/CS_URS_2025_01/877310310</t>
  </si>
  <si>
    <t>3 kolena / 1 UV</t>
  </si>
  <si>
    <t>3*10</t>
  </si>
  <si>
    <t>46</t>
  </si>
  <si>
    <t>28611361</t>
  </si>
  <si>
    <t>koleno kanalizační PVC KG 160x45°</t>
  </si>
  <si>
    <t>736636738</t>
  </si>
  <si>
    <t>47</t>
  </si>
  <si>
    <t>895941302</t>
  </si>
  <si>
    <t>Osazení vpusti uliční z betonových dílců DN 450 dno s kalištěm</t>
  </si>
  <si>
    <t>-613184664</t>
  </si>
  <si>
    <t>https://podminky.urs.cz/item/CS_URS_2025_01/895941302</t>
  </si>
  <si>
    <t>vpusti nové</t>
  </si>
  <si>
    <t>48</t>
  </si>
  <si>
    <t>59223852</t>
  </si>
  <si>
    <t>dno pro uliční vpusť s kalovou prohlubní betonové 450x300x50mm</t>
  </si>
  <si>
    <t>852799849</t>
  </si>
  <si>
    <t>49</t>
  </si>
  <si>
    <t>895941332</t>
  </si>
  <si>
    <t>Osazení vpusti uliční z betonových dílců DN 450 skruž průběžná se zápachovou uzávěrkou</t>
  </si>
  <si>
    <t>1361319851</t>
  </si>
  <si>
    <t>https://podminky.urs.cz/item/CS_URS_2025_01/895941332</t>
  </si>
  <si>
    <t>50</t>
  </si>
  <si>
    <t>59224493</t>
  </si>
  <si>
    <t>vpusť uliční DN 450 skruž průběžná 450/645x50mm betonová se zápachovou uzávěrkou 150mm PVC</t>
  </si>
  <si>
    <t>-2144759610</t>
  </si>
  <si>
    <t>51</t>
  </si>
  <si>
    <t>895941362</t>
  </si>
  <si>
    <t>Osazení vpusti uliční z betonových dílců DN 500 skruž středová 590 mm</t>
  </si>
  <si>
    <t>324453400</t>
  </si>
  <si>
    <t>https://podminky.urs.cz/item/CS_URS_2025_01/895941362</t>
  </si>
  <si>
    <t>52</t>
  </si>
  <si>
    <t>59224462</t>
  </si>
  <si>
    <t>vpusť uliční DN 500 skruž průběžná vysoká betonová 500/590x65mm</t>
  </si>
  <si>
    <t>2124251910</t>
  </si>
  <si>
    <t>53</t>
  </si>
  <si>
    <t>895941313</t>
  </si>
  <si>
    <t>Osazení vpusti uliční z betonových dílců DN 450 skruž horní 295 mm</t>
  </si>
  <si>
    <t>1636874700</t>
  </si>
  <si>
    <t>https://podminky.urs.cz/item/CS_URS_2025_01/895941313</t>
  </si>
  <si>
    <t>59224485</t>
  </si>
  <si>
    <t>vpusť uliční DN 450 skruž horní betonová 450/295x50mm</t>
  </si>
  <si>
    <t>34800576</t>
  </si>
  <si>
    <t>55</t>
  </si>
  <si>
    <t>899204112</t>
  </si>
  <si>
    <t>Osazení mříží litinových včetně rámů a košů na bahno pro třídu zatížení D400, E600</t>
  </si>
  <si>
    <t>-2095194903</t>
  </si>
  <si>
    <t>https://podminky.urs.cz/item/CS_URS_2025_01/899204112</t>
  </si>
  <si>
    <t>56</t>
  </si>
  <si>
    <t>59223260</t>
  </si>
  <si>
    <t>mříž vtoková litinová k uliční vpusti C250/D400 500x500mm</t>
  </si>
  <si>
    <t>-326485941</t>
  </si>
  <si>
    <t>57</t>
  </si>
  <si>
    <t>59223871</t>
  </si>
  <si>
    <t>koš vysoký pro uliční vpusti žárově Pz plech pro rám 500/500mm</t>
  </si>
  <si>
    <t>-449405102</t>
  </si>
  <si>
    <t>59224483R</t>
  </si>
  <si>
    <t>vpusť uliční DN 450 vyrovnávací prstenec pro rám 500x500mm</t>
  </si>
  <si>
    <t>-1203982055</t>
  </si>
  <si>
    <t>59</t>
  </si>
  <si>
    <t>899132121</t>
  </si>
  <si>
    <t>Výměna (výšková úprava) poklopu kanalizačního s rámem pevným s ošetřením podkladních vrstev hloubky do 25 cm</t>
  </si>
  <si>
    <t>1512657747</t>
  </si>
  <si>
    <t>https://podminky.urs.cz/item/CS_URS_2025_01/899132121</t>
  </si>
  <si>
    <t>Poznámka k položce:_x000d_
výšková úprava - bude použit stávající poklop</t>
  </si>
  <si>
    <t>stávající poklopy</t>
  </si>
  <si>
    <t>899132212</t>
  </si>
  <si>
    <t>Výměna (výšková úprava) poklopu vodovodního samonivelačního nebo pevného šoupátkového</t>
  </si>
  <si>
    <t>807535223</t>
  </si>
  <si>
    <t>https://podminky.urs.cz/item/CS_URS_2025_01/899132212</t>
  </si>
  <si>
    <t>Poznámka k položce:_x000d_
výšková úprava krycích hrnců šoupátkových, hydrantových - budou použity stávající krycí hrnce</t>
  </si>
  <si>
    <t>Ostatní konstrukce a práce, bourání</t>
  </si>
  <si>
    <t>61</t>
  </si>
  <si>
    <t>916241113</t>
  </si>
  <si>
    <t>Osazení obrubníku kamenného se zřízením lože, s vyplněním a zatřením spár cementovou maltou ležatého s boční opěrou z betonu prostého, do lože z betonu prostého</t>
  </si>
  <si>
    <t>-770670728</t>
  </si>
  <si>
    <t>https://podminky.urs.cz/item/CS_URS_2025_01/916241113</t>
  </si>
  <si>
    <t>Poznámka k položce:_x000d_
- budou použity stávající očištěné obruby š. 25 cm s doplněním o nové obloukové obruby._x000d_
_x000d_
- chybějící přímé obruby v předpokládaném množství 90 m budou dovezeny z areálu TS Klatovy.</t>
  </si>
  <si>
    <t>kamenné obruby 25/20</t>
  </si>
  <si>
    <t>265</t>
  </si>
  <si>
    <t>62</t>
  </si>
  <si>
    <t>58380444</t>
  </si>
  <si>
    <t>obrubník kamenný žulový obloukový R 5-10m 250x200mm</t>
  </si>
  <si>
    <t>-2064971347</t>
  </si>
  <si>
    <t>doplnění obloukových silničních obrub</t>
  </si>
  <si>
    <t>18*1,02</t>
  </si>
  <si>
    <t>63</t>
  </si>
  <si>
    <t>58380424</t>
  </si>
  <si>
    <t>obrubník kamenný žulový obloukový R 1-3m 250x200mm</t>
  </si>
  <si>
    <t>-1436759387</t>
  </si>
  <si>
    <t>7*1,02</t>
  </si>
  <si>
    <t>916231293</t>
  </si>
  <si>
    <t>Osazení silničního obrubníku kamenného se zřízením lože, s vyplněním a zatřením spár cementovou maltou Příplatek k cenám za osazení obloukového obrubníku</t>
  </si>
  <si>
    <t>-1887781637</t>
  </si>
  <si>
    <t>https://podminky.urs.cz/item/CS_URS_2025_01/916231293</t>
  </si>
  <si>
    <t>obloukové silniční obruby</t>
  </si>
  <si>
    <t>18+7</t>
  </si>
  <si>
    <t>65</t>
  </si>
  <si>
    <t>916231292R</t>
  </si>
  <si>
    <t>Osazení silničního kamenného obrubníku se zřízením lože, s vyplněním a zatřením spár cementovou maltou Příplatek k cenám za řezání obrubníků</t>
  </si>
  <si>
    <t>344060965</t>
  </si>
  <si>
    <t>Poznámka k položce:_x000d_
řezání stávajících přímých obrub</t>
  </si>
  <si>
    <t>kamenné obruby 25/20 řezání předpoklad 20% z celkové délky</t>
  </si>
  <si>
    <t>265*0,2</t>
  </si>
  <si>
    <t>66</t>
  </si>
  <si>
    <t>916991121</t>
  </si>
  <si>
    <t>Lože pod obrubníky, krajníky nebo obruby z dlažebních kostek z betonu prostého</t>
  </si>
  <si>
    <t>56615596</t>
  </si>
  <si>
    <t>https://podminky.urs.cz/item/CS_URS_2025_01/916991121</t>
  </si>
  <si>
    <t>kamenné obruby 25/20 lože pod obruby tloušťka dalších 100 mm</t>
  </si>
  <si>
    <t>265*0,5*0,1</t>
  </si>
  <si>
    <t>916111123</t>
  </si>
  <si>
    <t>Osazení silniční obruby z dlažebních kostek drobných v jedné řadě s ložem tl. přes 50 do 100 mm s boční opěrou z betonu prostého, do lože z betonu prostého téže značky</t>
  </si>
  <si>
    <t>98060129</t>
  </si>
  <si>
    <t>https://podminky.urs.cz/item/CS_URS_2025_01/916111123</t>
  </si>
  <si>
    <t>přídlažba</t>
  </si>
  <si>
    <t>202</t>
  </si>
  <si>
    <t>68</t>
  </si>
  <si>
    <t>58381007</t>
  </si>
  <si>
    <t>kostka štípaná dlažební žula drobná 8/10</t>
  </si>
  <si>
    <t>-1228843688</t>
  </si>
  <si>
    <t>202*0,1*1,02</t>
  </si>
  <si>
    <t>69</t>
  </si>
  <si>
    <t>916111113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</si>
  <si>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</si>
  <si>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696088826</t>
  </si>
  <si>
    <t>https://podminky.urs.cz/item/CS_URS_2025_01/916111113</t>
  </si>
  <si>
    <t>linka - úžlabí u pakovacího pásu</t>
  </si>
  <si>
    <t>70</t>
  </si>
  <si>
    <t>58381008</t>
  </si>
  <si>
    <t>kostka štípaná dlažební žula velká 15/17</t>
  </si>
  <si>
    <t>-2014734336</t>
  </si>
  <si>
    <t>56*0,17*1,02</t>
  </si>
  <si>
    <t>71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</si>
  <si>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</si>
  <si>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</si>
  <si>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1912069253</t>
  </si>
  <si>
    <t>https://podminky.urs.cz/item/CS_URS_2025_01/916231213</t>
  </si>
  <si>
    <t>záhonové betonové obruby</t>
  </si>
  <si>
    <t>130</t>
  </si>
  <si>
    <t>72</t>
  </si>
  <si>
    <t>59217016</t>
  </si>
  <si>
    <t>obrubník betonový chodníkový 1000x80x250mm</t>
  </si>
  <si>
    <t>-642849624</t>
  </si>
  <si>
    <t>130*1,02</t>
  </si>
  <si>
    <t>73</t>
  </si>
  <si>
    <t>919735112</t>
  </si>
  <si>
    <t>Řezání stávajícího živičného krytu nebo podkladu hloubky přes 50 do 100 mm</t>
  </si>
  <si>
    <t>142745442</t>
  </si>
  <si>
    <t>https://podminky.urs.cz/item/CS_URS_2025_01/919735112</t>
  </si>
  <si>
    <t>15+7+5</t>
  </si>
  <si>
    <t>74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</si>
  <si>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</si>
  <si>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</si>
  <si>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794998976</t>
  </si>
  <si>
    <t>https://podminky.urs.cz/item/CS_URS_2025_01/919732211</t>
  </si>
  <si>
    <t>75</t>
  </si>
  <si>
    <t>966006132</t>
  </si>
  <si>
    <t>Odstranění dopravních nebo orientačních značek se sloupkem s uložením hmot na vzdálenost do 20 m nebo s naložením na dopravní prostředek, se zásypem jam a jeho zhutněním s betonovou patkou</t>
  </si>
  <si>
    <t>-1023651492</t>
  </si>
  <si>
    <t>https://podminky.urs.cz/item/CS_URS_2025_01/966006132</t>
  </si>
  <si>
    <t>76</t>
  </si>
  <si>
    <t>914111111</t>
  </si>
  <si>
    <t>Montáž svislé dopravní značky základní velikosti do 1 m2 objímkami na sloupky nebo konzoly</t>
  </si>
  <si>
    <t>262561268</t>
  </si>
  <si>
    <t>https://podminky.urs.cz/item/CS_URS_2025_01/914111111</t>
  </si>
  <si>
    <t>77</t>
  </si>
  <si>
    <t>40445652</t>
  </si>
  <si>
    <t>Dopravní značky dle PD</t>
  </si>
  <si>
    <t>-648902515</t>
  </si>
  <si>
    <t>78</t>
  </si>
  <si>
    <t>40445256</t>
  </si>
  <si>
    <t>svorka upínací na sloupek dopravní značky D 60mm</t>
  </si>
  <si>
    <t>CS ÚRS 2023 01</t>
  </si>
  <si>
    <t>1313953049</t>
  </si>
  <si>
    <t>2*2</t>
  </si>
  <si>
    <t>79</t>
  </si>
  <si>
    <t>914511112</t>
  </si>
  <si>
    <t>Montáž sloupku dopravních značek délky do 3,5 m do hliníkové patky pro sloupek D 60 mm</t>
  </si>
  <si>
    <t>-909086271</t>
  </si>
  <si>
    <t>https://podminky.urs.cz/item/CS_URS_2025_01/914511112</t>
  </si>
  <si>
    <t>80</t>
  </si>
  <si>
    <t>40445240</t>
  </si>
  <si>
    <t>patka pro sloupek Al D 60mm</t>
  </si>
  <si>
    <t>1985953509</t>
  </si>
  <si>
    <t>81</t>
  </si>
  <si>
    <t>40445225</t>
  </si>
  <si>
    <t>sloupek pro dopravní značku Zn D 60mm v 3,5m</t>
  </si>
  <si>
    <t>-658141651</t>
  </si>
  <si>
    <t>82</t>
  </si>
  <si>
    <t>40445253</t>
  </si>
  <si>
    <t>víčko plastové na sloupek D 60mm</t>
  </si>
  <si>
    <t>1082169744</t>
  </si>
  <si>
    <t>83</t>
  </si>
  <si>
    <t>915131111</t>
  </si>
  <si>
    <t>Vodorovné dopravní značení stříkané barvou přechody pro chodce, šipky, symboly bílé základní</t>
  </si>
  <si>
    <t>546201315</t>
  </si>
  <si>
    <t>https://podminky.urs.cz/item/CS_URS_2025_01/915131111</t>
  </si>
  <si>
    <t>znak invalida</t>
  </si>
  <si>
    <t>2*3</t>
  </si>
  <si>
    <t>84</t>
  </si>
  <si>
    <t>915231112</t>
  </si>
  <si>
    <t>Vodorovné dopravní značení stříkaným plastem přechody pro chodce, šipky, symboly nápisy bílé retroreflexní</t>
  </si>
  <si>
    <t>132481174</t>
  </si>
  <si>
    <t>https://podminky.urs.cz/item/CS_URS_2025_01/915231112</t>
  </si>
  <si>
    <t>85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</si>
  <si>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</si>
  <si>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</si>
  <si>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1316444882</t>
  </si>
  <si>
    <t>https://podminky.urs.cz/item/CS_URS_2025_01/979024443</t>
  </si>
  <si>
    <t>stávající žulové obruby (krajníky)</t>
  </si>
  <si>
    <t>997</t>
  </si>
  <si>
    <t>Přesun sutě</t>
  </si>
  <si>
    <t>86</t>
  </si>
  <si>
    <t>997211511R</t>
  </si>
  <si>
    <t>Vodorovná doprava suti nebo vybouraných hmot suti se složením a hrubým urovnáním, na skládku včetně likvidace v souladu se zákonem o odpadech</t>
  </si>
  <si>
    <t>1965719805</t>
  </si>
  <si>
    <t>Poznámka k položce:_x000d_
suť z celého SO bez vytrhaných obrub a bez odkupované frézované</t>
  </si>
  <si>
    <t>suť z celého SO</t>
  </si>
  <si>
    <t>460,326</t>
  </si>
  <si>
    <t>- vytrhané obruby</t>
  </si>
  <si>
    <t>-suť_obruby</t>
  </si>
  <si>
    <t>- odkupovaná frézovaná</t>
  </si>
  <si>
    <t>-312,8</t>
  </si>
  <si>
    <t>87</t>
  </si>
  <si>
    <t>997221611</t>
  </si>
  <si>
    <t>Nakládání na dopravní prostředky pro vodorovnou dopravu suti</t>
  </si>
  <si>
    <t>409878669</t>
  </si>
  <si>
    <t>https://podminky.urs.cz/item/CS_URS_2025_01/997221611</t>
  </si>
  <si>
    <t>Poznámka k položce:_x000d_
- Nakladání očištěných žulových obrub š. 25 cm z mezidepone budou znovu použity na stavbě._x000d_
_x000d_
- Nakládání očištěných žulových krajníků z mezideponie - budou odvezeny do areálu TS Klatovy._x000d_
_x000d_
- Nakládání žulových obrub š. 25 cm z areálu TS Klatovy</t>
  </si>
  <si>
    <t>vytrhané kamenné obruby š. 25 cm</t>
  </si>
  <si>
    <t>43,5</t>
  </si>
  <si>
    <t>vytrhané žulové krajníky</t>
  </si>
  <si>
    <t>11,89</t>
  </si>
  <si>
    <t>Mezisoučet</t>
  </si>
  <si>
    <t>nakládání chybějících kamenných obrub š. 25 cm v předpokládaném množství 90 m z areálu TS Klatovy</t>
  </si>
  <si>
    <t>0,29*90</t>
  </si>
  <si>
    <t>88</t>
  </si>
  <si>
    <t>005R</t>
  </si>
  <si>
    <t>Odvoz vytrhaných žulových krajníků na mezideponii, kde budou očištěny a odvoz očištěných obrub do areálu TS Klatovy</t>
  </si>
  <si>
    <t>-1986650099</t>
  </si>
  <si>
    <t>Poznámka k položce:_x000d_
mezideponii zajišťuje zhotovitel</t>
  </si>
  <si>
    <t>89</t>
  </si>
  <si>
    <t>001R</t>
  </si>
  <si>
    <t>Vodorovná doprava suti na mezideponii a zpět na stavbu - zajišťuje zhotovitel</t>
  </si>
  <si>
    <t>930507576</t>
  </si>
  <si>
    <t>Poznámka k položce:_x000d_
Vytrhané kamenné obruby š. 25 cm budou převezeny na mezideponi, kde budou očištěny._x000d_
Po očištění budou převezeny zpět na stavbu.</t>
  </si>
  <si>
    <t>90</t>
  </si>
  <si>
    <t>006R</t>
  </si>
  <si>
    <t>Doprava chybějících žulových obrub š. 25 cm z areálu TS Klatovy na stavbu</t>
  </si>
  <si>
    <t>1085421446</t>
  </si>
  <si>
    <t>doplnění chybějících kamenných obrub š. 25 cm v předpokládaném množství 90 m z areálu TS Klatovy</t>
  </si>
  <si>
    <t>998</t>
  </si>
  <si>
    <t>Přesun hmot</t>
  </si>
  <si>
    <t>91</t>
  </si>
  <si>
    <t>998225111</t>
  </si>
  <si>
    <t>Přesun hmot pro komunikace s krytem z kameniva, monolitickým betonovým nebo živičným dopravní vzdálenost do 200 m jakékoliv délky objektu</t>
  </si>
  <si>
    <t>-246509705</t>
  </si>
  <si>
    <t>https://podminky.urs.cz/item/CS_URS_2025_01/998225111</t>
  </si>
  <si>
    <t>PSV</t>
  </si>
  <si>
    <t>Práce a dodávky PSV</t>
  </si>
  <si>
    <t>711</t>
  </si>
  <si>
    <t>Izolace proti vodě, vlhkosti a plynům</t>
  </si>
  <si>
    <t>92</t>
  </si>
  <si>
    <t>711161274</t>
  </si>
  <si>
    <t>Provedení izolace proti zemní vlhkosti nopovou fólií na ploše svislé S výška nopu do 20 mm</t>
  </si>
  <si>
    <t>802620229</t>
  </si>
  <si>
    <t>https://podminky.urs.cz/item/CS_URS_2025_01/711161274</t>
  </si>
  <si>
    <t>50*0,5</t>
  </si>
  <si>
    <t>93</t>
  </si>
  <si>
    <t>28323005</t>
  </si>
  <si>
    <t>fólie profilovaná (nopová) drenážní HDPE s výškou nopů 8mm</t>
  </si>
  <si>
    <t>-426538125</t>
  </si>
  <si>
    <t>50*0,5*1,2</t>
  </si>
  <si>
    <t>VRN</t>
  </si>
  <si>
    <t>Vedlejší rozpočtové náklady</t>
  </si>
  <si>
    <t>VRN1</t>
  </si>
  <si>
    <t>Průzkumné, geodetické a projektové práce</t>
  </si>
  <si>
    <t>94</t>
  </si>
  <si>
    <t>012203000</t>
  </si>
  <si>
    <t>Geodetické práce při provádění stavby</t>
  </si>
  <si>
    <t>1024</t>
  </si>
  <si>
    <t>676853872</t>
  </si>
  <si>
    <t>95</t>
  </si>
  <si>
    <t>012303000</t>
  </si>
  <si>
    <t>Geodetické práce po výstavbě</t>
  </si>
  <si>
    <t>277165815</t>
  </si>
  <si>
    <t>Poznámka k položce:_x000d_
zaměření skutečného provedení stavby</t>
  </si>
  <si>
    <t>96</t>
  </si>
  <si>
    <t>013254000</t>
  </si>
  <si>
    <t>Dokumentace skutečného provedení stavby</t>
  </si>
  <si>
    <t>149035557</t>
  </si>
  <si>
    <t>VRN3</t>
  </si>
  <si>
    <t>Zařízení staveniště</t>
  </si>
  <si>
    <t>97</t>
  </si>
  <si>
    <t>007R</t>
  </si>
  <si>
    <t xml:space="preserve">Zřízení provizorní komunikace (geootextilie separační 300g/m2, ŠD 20 cm, Asfaltový recyklát 15 cm) včetně zemních prací </t>
  </si>
  <si>
    <t>1045577971</t>
  </si>
  <si>
    <t>98</t>
  </si>
  <si>
    <t>008R</t>
  </si>
  <si>
    <t>Odstranění provizorní komunikace včetně zemních prací a odvozu, likvidace materiálů a uvedení do původního stavu</t>
  </si>
  <si>
    <t>-1160053815</t>
  </si>
  <si>
    <t>99</t>
  </si>
  <si>
    <t>030001000</t>
  </si>
  <si>
    <t>-798893248</t>
  </si>
  <si>
    <t>100</t>
  </si>
  <si>
    <t>034303000</t>
  </si>
  <si>
    <t>Dopravní značení na staveništi včetně inženýrské činnosti</t>
  </si>
  <si>
    <t>kč</t>
  </si>
  <si>
    <t>1738732510</t>
  </si>
  <si>
    <t>101</t>
  </si>
  <si>
    <t>039103000</t>
  </si>
  <si>
    <t>Rozebrání, bourání a odvoz zařízení staveniště</t>
  </si>
  <si>
    <t>782776851</t>
  </si>
  <si>
    <t>VRN7</t>
  </si>
  <si>
    <t>Provozní vlivy</t>
  </si>
  <si>
    <t>102</t>
  </si>
  <si>
    <t>071002000</t>
  </si>
  <si>
    <t>Koordinace s pracemi na výměně vodovodu a opravách na kanalizaci</t>
  </si>
  <si>
    <t>KPL</t>
  </si>
  <si>
    <t>-1407738309</t>
  </si>
  <si>
    <t>SO401 - VEŘEJNÉ OSVĚTLENÍ</t>
  </si>
  <si>
    <t>13 - Hloubené vykopávky</t>
  </si>
  <si>
    <t>14 - Ražení a hloubení tunelářské</t>
  </si>
  <si>
    <t>M21 - Elektromontáže</t>
  </si>
  <si>
    <t>M22 - Montáže sdělovací a zabezpečovací techniky</t>
  </si>
  <si>
    <t>M46 - Zemní práce při montážích</t>
  </si>
  <si>
    <t>M65 - Elektroinstalace</t>
  </si>
  <si>
    <t>16 - Přemístění výkopku</t>
  </si>
  <si>
    <t>19 - Hloubení pro podzemní stěny, ražení a hloubení důlní</t>
  </si>
  <si>
    <t>S - Přesuny sutí</t>
  </si>
  <si>
    <t>VORN - Vedlejší a ostatní rozpočtové náklady</t>
  </si>
  <si>
    <t>01VRN - Průzkumy, geodetické a projektové práce</t>
  </si>
  <si>
    <t>03VRN - Zařízení staveniště</t>
  </si>
  <si>
    <t>04VRN - Inženýrské činnosti</t>
  </si>
  <si>
    <t>Hloubené vykopávky</t>
  </si>
  <si>
    <t>131301110R00</t>
  </si>
  <si>
    <t>Hloubení nezapaž. jam hor.4 do 50 m3, STROJNĚ</t>
  </si>
  <si>
    <t>174101101R00</t>
  </si>
  <si>
    <t>Zásyp jam, rýh, šachet se zhutněním</t>
  </si>
  <si>
    <t>Ražení a hloubení tunelářské</t>
  </si>
  <si>
    <t>141721101R00</t>
  </si>
  <si>
    <t>Řízené protlačení a vtažení PE d 110 mm, hor.1 - 4</t>
  </si>
  <si>
    <t>M21</t>
  </si>
  <si>
    <t>Elektromontáže</t>
  </si>
  <si>
    <t>210202115R00</t>
  </si>
  <si>
    <t>Svítidlo veřejného osvětlení parkové</t>
  </si>
  <si>
    <t>348360220</t>
  </si>
  <si>
    <t>Svítidlo Guida S - G3H - 34W</t>
  </si>
  <si>
    <t>210204002R00</t>
  </si>
  <si>
    <t>Stožár osvětlovací sadový - ocelový</t>
  </si>
  <si>
    <t>316735704</t>
  </si>
  <si>
    <t>Stožár TS-6 3° atyp. 159/89/60 vč.TPU</t>
  </si>
  <si>
    <t>210204201R00</t>
  </si>
  <si>
    <t>Elektrovýzbroj stožáru pro 1 okruh</t>
  </si>
  <si>
    <t>31678610.A</t>
  </si>
  <si>
    <t>Stožárová rozvodnice SR 481/721 /E27 UN</t>
  </si>
  <si>
    <t>34111032</t>
  </si>
  <si>
    <t>Kabel silový s Cu jádrem 750 V CYKY 3 C x 1,5 mm2</t>
  </si>
  <si>
    <t>210010123R00</t>
  </si>
  <si>
    <t>Trubka ochranná z PE, uložená volně, DN do 47 mm</t>
  </si>
  <si>
    <t>3457114701</t>
  </si>
  <si>
    <t>Trubka kabelová chránička KOPOFLEX KF 09050</t>
  </si>
  <si>
    <t>210220022R00</t>
  </si>
  <si>
    <t>Vedení uzemňovací v zemi FeZn, D 8 - 10 mm</t>
  </si>
  <si>
    <t>156112270000</t>
  </si>
  <si>
    <t xml:space="preserve">Drát ocelový pozinkovaný 426406  D 10 mm</t>
  </si>
  <si>
    <t>210220301R00</t>
  </si>
  <si>
    <t>Svorka hromosvodová do 2 šroubů /SS, SZ, SO/</t>
  </si>
  <si>
    <t>35441885</t>
  </si>
  <si>
    <t>Svorka spojovací SS pro lano d 8-10 mm</t>
  </si>
  <si>
    <t>35441895</t>
  </si>
  <si>
    <t xml:space="preserve">Svorka připojovací SP  kovových částí d 6-12 mm</t>
  </si>
  <si>
    <t>210810013R00</t>
  </si>
  <si>
    <t>Kabel CYKY-m 750 V 4 x 10 mm2 volně uložený</t>
  </si>
  <si>
    <t>34111076</t>
  </si>
  <si>
    <t>Kabel silový s Cu jádrem 750 V CYKY 4 x10 mm2</t>
  </si>
  <si>
    <t>210100251R00</t>
  </si>
  <si>
    <t>Ukončení celoplast. kabelů zákl./pás.do 4x10 mm2</t>
  </si>
  <si>
    <t>210100001R00</t>
  </si>
  <si>
    <t>Ukončení vodičů v rozvaděči + zapojení do 2,5 mm2</t>
  </si>
  <si>
    <t>210100003R00</t>
  </si>
  <si>
    <t>Ukončení vodičů v rozvaděči + zapojení do 16 mm2</t>
  </si>
  <si>
    <t>211190003R00</t>
  </si>
  <si>
    <t>Osazení pilíře</t>
  </si>
  <si>
    <t>35711643</t>
  </si>
  <si>
    <t>Rozvaděč SR 620 NKV1 pilíř</t>
  </si>
  <si>
    <t>210102101R00</t>
  </si>
  <si>
    <t>Spojka gelová 4x25 mm2</t>
  </si>
  <si>
    <t>35435475</t>
  </si>
  <si>
    <t>ETELEC Spojka SHARK 525 WS gelová se svorkovnicí</t>
  </si>
  <si>
    <t>210010125R00</t>
  </si>
  <si>
    <t>Trubka ochranná z PE, uložená volně, DN do 100 mm</t>
  </si>
  <si>
    <t>3457114705</t>
  </si>
  <si>
    <t>Trubka kabelová chránička KOPOFLEX KF 09110</t>
  </si>
  <si>
    <t>M22</t>
  </si>
  <si>
    <t>Montáže sdělovací a zabezpečovací techniky</t>
  </si>
  <si>
    <t>220890301R00</t>
  </si>
  <si>
    <t>Oživení, zapojení</t>
  </si>
  <si>
    <t>hod.</t>
  </si>
  <si>
    <t>220890202R00</t>
  </si>
  <si>
    <t>Revize</t>
  </si>
  <si>
    <t>M46</t>
  </si>
  <si>
    <t>Zemní práce při montážích</t>
  </si>
  <si>
    <t>460050704R00</t>
  </si>
  <si>
    <t>Jáma do 2 m3 pro stožár veř.osvětlení, hor.4</t>
  </si>
  <si>
    <t>460100023R00</t>
  </si>
  <si>
    <t>Pouzdrový základ 300x1500 mm v ose trasy kab.</t>
  </si>
  <si>
    <t>59221628</t>
  </si>
  <si>
    <t>Trouba betonová přímá TBP Q 300/1000/36 mm</t>
  </si>
  <si>
    <t>58922205</t>
  </si>
  <si>
    <t>Beton C 12/15</t>
  </si>
  <si>
    <t>58337320</t>
  </si>
  <si>
    <t>Štěrkopísek frakce 4-8 C</t>
  </si>
  <si>
    <t>460200164R00</t>
  </si>
  <si>
    <t>Výkop kabelové rýhy 35/80 cm hor.4</t>
  </si>
  <si>
    <t>460490012R00</t>
  </si>
  <si>
    <t>Zakrytí kabelu výstražnou folií PVC, šířka 33 cm</t>
  </si>
  <si>
    <t>673909992034</t>
  </si>
  <si>
    <t>Fólie výstražná šířka 34 cm červená</t>
  </si>
  <si>
    <t>460560164R00</t>
  </si>
  <si>
    <t>Zához rýhy 35/80 cm, hornina třídy 4</t>
  </si>
  <si>
    <t>979084113R00</t>
  </si>
  <si>
    <t>Vodorovná doprava hmot po suchu do 1000 m</t>
  </si>
  <si>
    <t>979084119R00</t>
  </si>
  <si>
    <t>Příplatek k přesunu hmot za každých dalších 1000 m</t>
  </si>
  <si>
    <t>460080101R00</t>
  </si>
  <si>
    <t>Rozbourání betonového základu</t>
  </si>
  <si>
    <t>M65</t>
  </si>
  <si>
    <t>Elektroinstalace</t>
  </si>
  <si>
    <t>650106461R00</t>
  </si>
  <si>
    <t>Demontáž elektrovýzbroje stožáru pro 1 okruh</t>
  </si>
  <si>
    <t>650106121R00</t>
  </si>
  <si>
    <t>Demontáž svítidla veřejného osvětlení na výložník</t>
  </si>
  <si>
    <t>650106211R00</t>
  </si>
  <si>
    <t>Demontáž silničního osvětlovacího stožáru - ocelový</t>
  </si>
  <si>
    <t>Přemístění výkopku</t>
  </si>
  <si>
    <t>162301102R00</t>
  </si>
  <si>
    <t>Vodorovné přemístění výkopku z hor.1-4 do 1000 m</t>
  </si>
  <si>
    <t>162701109R00</t>
  </si>
  <si>
    <t>Příplatek k vod. přemístění hor.1-4 za další 1 km</t>
  </si>
  <si>
    <t>Hloubení pro podzemní stěny, ražení a hloubení důlní</t>
  </si>
  <si>
    <t>199000005R00</t>
  </si>
  <si>
    <t>Poplatek za skládku zeminy 1- 4</t>
  </si>
  <si>
    <t>S</t>
  </si>
  <si>
    <t>Přesuny sutí</t>
  </si>
  <si>
    <t>979082213R00</t>
  </si>
  <si>
    <t>Vodorovná doprava suti po suchu do 1 km</t>
  </si>
  <si>
    <t>979082219R00</t>
  </si>
  <si>
    <t>Příplatek za dopravu suti po suchu za další 1 km</t>
  </si>
  <si>
    <t>979990108R00</t>
  </si>
  <si>
    <t>Poplatek za skládku suti</t>
  </si>
  <si>
    <t>VORN</t>
  </si>
  <si>
    <t>Vedlejší a ostatní rozpočtové náklady</t>
  </si>
  <si>
    <t>01VRN</t>
  </si>
  <si>
    <t>Průzkumy, geodetické a projektové práce</t>
  </si>
  <si>
    <t>012002VRN</t>
  </si>
  <si>
    <t>Geodetické práce</t>
  </si>
  <si>
    <t>Soubor</t>
  </si>
  <si>
    <t>104</t>
  </si>
  <si>
    <t>03VRN</t>
  </si>
  <si>
    <t>031002VRN</t>
  </si>
  <si>
    <t>Přípravné práce</t>
  </si>
  <si>
    <t>106</t>
  </si>
  <si>
    <t>04VRN</t>
  </si>
  <si>
    <t>Inženýrské činnosti</t>
  </si>
  <si>
    <t>040001VRN</t>
  </si>
  <si>
    <t>108</t>
  </si>
  <si>
    <t>SEZNAM FIGUR</t>
  </si>
  <si>
    <t>Výměra</t>
  </si>
  <si>
    <t xml:space="preserve"> SO101</t>
  </si>
  <si>
    <t>Použití figury: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</si>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</sst>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3" fillId="0" borderId="24" xfId="0" applyFont="1" applyBorder="1" applyAlignment="1">
      <alignment vertical="center" wrapText="1"/>
    </xf>
    <xf numFmtId="0" fontId="43" fillId="0" borderId="25" xfId="0" applyFont="1" applyBorder="1" applyAlignment="1">
      <alignment vertical="center" wrapText="1"/>
    </xf>
    <xf numFmtId="0" fontId="43" fillId="0" borderId="26" xfId="0" applyFont="1" applyBorder="1" applyAlignment="1">
      <alignment vertical="center" wrapText="1"/>
    </xf>
    <xf numFmtId="0" fontId="43" fillId="0" borderId="2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vertical="center" wrapText="1"/>
    </xf>
    <xf numFmtId="0" fontId="45" fillId="0" borderId="29" xfId="0" applyFont="1" applyBorder="1" applyAlignment="1">
      <alignment horizontal="left" wrapText="1"/>
    </xf>
    <xf numFmtId="0" fontId="43" fillId="0" borderId="28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27" xfId="0" applyFont="1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vertical="center"/>
    </xf>
    <xf numFmtId="49" fontId="46" fillId="0" borderId="1" xfId="0" applyNumberFormat="1" applyFont="1" applyBorder="1" applyAlignment="1">
      <alignment horizontal="left" vertical="center" wrapText="1"/>
    </xf>
    <xf numFmtId="49" fontId="46" fillId="0" borderId="1" xfId="0" applyNumberFormat="1" applyFont="1" applyBorder="1" applyAlignment="1">
      <alignment vertical="center" wrapText="1"/>
    </xf>
    <xf numFmtId="0" fontId="43" fillId="0" borderId="30" xfId="0" applyFont="1" applyBorder="1" applyAlignment="1">
      <alignment vertical="center" wrapText="1"/>
    </xf>
    <xf numFmtId="0" fontId="48" fillId="0" borderId="29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0" fontId="43" fillId="0" borderId="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24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3" fillId="0" borderId="28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6" fillId="0" borderId="1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43" fillId="0" borderId="26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9" fillId="0" borderId="27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 wrapText="1"/>
    </xf>
    <xf numFmtId="0" fontId="47" fillId="0" borderId="29" xfId="0" applyFont="1" applyBorder="1" applyAlignment="1">
      <alignment horizontal="left" vertical="center" wrapText="1"/>
    </xf>
    <xf numFmtId="0" fontId="47" fillId="0" borderId="3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top"/>
    </xf>
    <xf numFmtId="0" fontId="47" fillId="0" borderId="30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5" fillId="0" borderId="1" xfId="0" applyFont="1" applyBorder="1" applyAlignment="1">
      <alignment vertical="center"/>
    </xf>
    <xf numFmtId="0" fontId="49" fillId="0" borderId="29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6" fillId="0" borderId="1" xfId="0" applyFont="1" applyBorder="1" applyAlignment="1">
      <alignment vertical="top"/>
    </xf>
    <xf numFmtId="49" fontId="4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5" fillId="0" borderId="29" xfId="0" applyFont="1" applyBorder="1" applyAlignment="1">
      <alignment horizontal="left"/>
    </xf>
    <xf numFmtId="0" fontId="49" fillId="0" borderId="29" xfId="0" applyFont="1" applyBorder="1" applyAlignment="1"/>
    <xf numFmtId="0" fontId="43" fillId="0" borderId="27" xfId="0" applyFont="1" applyBorder="1" applyAlignment="1">
      <alignment vertical="top"/>
    </xf>
    <xf numFmtId="0" fontId="43" fillId="0" borderId="28" xfId="0" applyFont="1" applyBorder="1" applyAlignment="1">
      <alignment vertical="top"/>
    </xf>
    <xf numFmtId="0" fontId="43" fillId="0" borderId="30" xfId="0" applyFont="1" applyBorder="1" applyAlignment="1">
      <alignment vertical="top"/>
    </xf>
    <xf numFmtId="0" fontId="43" fillId="0" borderId="29" xfId="0" applyFont="1" applyBorder="1" applyAlignment="1">
      <alignment vertical="top"/>
    </xf>
    <xf numFmtId="0" fontId="4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54548" TargetMode="External" /><Relationship Id="rId2" Type="http://schemas.openxmlformats.org/officeDocument/2006/relationships/hyperlink" Target="https://podminky.urs.cz/item/CS_URS_2025_01/113107241" TargetMode="External" /><Relationship Id="rId3" Type="http://schemas.openxmlformats.org/officeDocument/2006/relationships/hyperlink" Target="https://podminky.urs.cz/item/CS_URS_2025_01/113107330" TargetMode="External" /><Relationship Id="rId4" Type="http://schemas.openxmlformats.org/officeDocument/2006/relationships/hyperlink" Target="https://podminky.urs.cz/item/CS_URS_2025_01/113201112" TargetMode="External" /><Relationship Id="rId5" Type="http://schemas.openxmlformats.org/officeDocument/2006/relationships/hyperlink" Target="https://podminky.urs.cz/item/CS_URS_2025_01/113203111" TargetMode="External" /><Relationship Id="rId6" Type="http://schemas.openxmlformats.org/officeDocument/2006/relationships/hyperlink" Target="https://podminky.urs.cz/item/CS_URS_2025_01/113202111" TargetMode="External" /><Relationship Id="rId7" Type="http://schemas.openxmlformats.org/officeDocument/2006/relationships/hyperlink" Target="https://podminky.urs.cz/item/CS_URS_2025_01/113202111.1" TargetMode="External" /><Relationship Id="rId8" Type="http://schemas.openxmlformats.org/officeDocument/2006/relationships/hyperlink" Target="https://podminky.urs.cz/item/CS_URS_2025_01/113204111" TargetMode="External" /><Relationship Id="rId9" Type="http://schemas.openxmlformats.org/officeDocument/2006/relationships/hyperlink" Target="https://podminky.urs.cz/item/CS_URS_2025_01/122151104" TargetMode="External" /><Relationship Id="rId10" Type="http://schemas.openxmlformats.org/officeDocument/2006/relationships/hyperlink" Target="https://podminky.urs.cz/item/CS_URS_2025_01/132151102" TargetMode="External" /><Relationship Id="rId11" Type="http://schemas.openxmlformats.org/officeDocument/2006/relationships/hyperlink" Target="https://podminky.urs.cz/item/CS_URS_2025_01/132151252" TargetMode="External" /><Relationship Id="rId12" Type="http://schemas.openxmlformats.org/officeDocument/2006/relationships/hyperlink" Target="https://podminky.urs.cz/item/CS_URS_2025_01/175151101" TargetMode="External" /><Relationship Id="rId13" Type="http://schemas.openxmlformats.org/officeDocument/2006/relationships/hyperlink" Target="https://podminky.urs.cz/item/CS_URS_2025_01/174151101" TargetMode="External" /><Relationship Id="rId14" Type="http://schemas.openxmlformats.org/officeDocument/2006/relationships/hyperlink" Target="https://podminky.urs.cz/item/CS_URS_2025_01/181351103" TargetMode="External" /><Relationship Id="rId15" Type="http://schemas.openxmlformats.org/officeDocument/2006/relationships/hyperlink" Target="https://podminky.urs.cz/item/CS_URS_2025_01/181411131" TargetMode="External" /><Relationship Id="rId16" Type="http://schemas.openxmlformats.org/officeDocument/2006/relationships/hyperlink" Target="https://podminky.urs.cz/item/CS_URS_2025_01/181951112" TargetMode="External" /><Relationship Id="rId17" Type="http://schemas.openxmlformats.org/officeDocument/2006/relationships/hyperlink" Target="https://podminky.urs.cz/item/CS_URS_2025_01/212751106" TargetMode="External" /><Relationship Id="rId18" Type="http://schemas.openxmlformats.org/officeDocument/2006/relationships/hyperlink" Target="https://podminky.urs.cz/item/CS_URS_2025_01/451541111" TargetMode="External" /><Relationship Id="rId19" Type="http://schemas.openxmlformats.org/officeDocument/2006/relationships/hyperlink" Target="https://podminky.urs.cz/item/CS_URS_2025_01/564861111" TargetMode="External" /><Relationship Id="rId20" Type="http://schemas.openxmlformats.org/officeDocument/2006/relationships/hyperlink" Target="https://podminky.urs.cz/item/CS_URS_2025_01/564952111" TargetMode="External" /><Relationship Id="rId21" Type="http://schemas.openxmlformats.org/officeDocument/2006/relationships/hyperlink" Target="https://podminky.urs.cz/item/CS_URS_2025_01/564951313" TargetMode="External" /><Relationship Id="rId22" Type="http://schemas.openxmlformats.org/officeDocument/2006/relationships/hyperlink" Target="https://podminky.urs.cz/item/CS_URS_2025_01/577176121" TargetMode="External" /><Relationship Id="rId23" Type="http://schemas.openxmlformats.org/officeDocument/2006/relationships/hyperlink" Target="https://podminky.urs.cz/item/CS_URS_2025_01/573231106" TargetMode="External" /><Relationship Id="rId24" Type="http://schemas.openxmlformats.org/officeDocument/2006/relationships/hyperlink" Target="https://podminky.urs.cz/item/CS_URS_2025_01/577134121" TargetMode="External" /><Relationship Id="rId25" Type="http://schemas.openxmlformats.org/officeDocument/2006/relationships/hyperlink" Target="https://podminky.urs.cz/item/CS_URS_2025_01/596211113" TargetMode="External" /><Relationship Id="rId26" Type="http://schemas.openxmlformats.org/officeDocument/2006/relationships/hyperlink" Target="https://podminky.urs.cz/item/CS_URS_2025_01/596212213" TargetMode="External" /><Relationship Id="rId27" Type="http://schemas.openxmlformats.org/officeDocument/2006/relationships/hyperlink" Target="https://podminky.urs.cz/item/CS_URS_2025_01/596412114" TargetMode="External" /><Relationship Id="rId28" Type="http://schemas.openxmlformats.org/officeDocument/2006/relationships/hyperlink" Target="https://podminky.urs.cz/item/CS_URS_2025_01/597661111" TargetMode="External" /><Relationship Id="rId29" Type="http://schemas.openxmlformats.org/officeDocument/2006/relationships/hyperlink" Target="https://podminky.urs.cz/item/CS_URS_2025_01/871313121" TargetMode="External" /><Relationship Id="rId30" Type="http://schemas.openxmlformats.org/officeDocument/2006/relationships/hyperlink" Target="https://podminky.urs.cz/item/CS_URS_2025_01/877310310" TargetMode="External" /><Relationship Id="rId31" Type="http://schemas.openxmlformats.org/officeDocument/2006/relationships/hyperlink" Target="https://podminky.urs.cz/item/CS_URS_2025_01/895941302" TargetMode="External" /><Relationship Id="rId32" Type="http://schemas.openxmlformats.org/officeDocument/2006/relationships/hyperlink" Target="https://podminky.urs.cz/item/CS_URS_2025_01/895941332" TargetMode="External" /><Relationship Id="rId33" Type="http://schemas.openxmlformats.org/officeDocument/2006/relationships/hyperlink" Target="https://podminky.urs.cz/item/CS_URS_2025_01/895941362" TargetMode="External" /><Relationship Id="rId34" Type="http://schemas.openxmlformats.org/officeDocument/2006/relationships/hyperlink" Target="https://podminky.urs.cz/item/CS_URS_2025_01/895941313" TargetMode="External" /><Relationship Id="rId35" Type="http://schemas.openxmlformats.org/officeDocument/2006/relationships/hyperlink" Target="https://podminky.urs.cz/item/CS_URS_2025_01/899204112" TargetMode="External" /><Relationship Id="rId36" Type="http://schemas.openxmlformats.org/officeDocument/2006/relationships/hyperlink" Target="https://podminky.urs.cz/item/CS_URS_2025_01/899132121" TargetMode="External" /><Relationship Id="rId37" Type="http://schemas.openxmlformats.org/officeDocument/2006/relationships/hyperlink" Target="https://podminky.urs.cz/item/CS_URS_2025_01/899132212" TargetMode="External" /><Relationship Id="rId38" Type="http://schemas.openxmlformats.org/officeDocument/2006/relationships/hyperlink" Target="https://podminky.urs.cz/item/CS_URS_2025_01/916241113" TargetMode="External" /><Relationship Id="rId39" Type="http://schemas.openxmlformats.org/officeDocument/2006/relationships/hyperlink" Target="https://podminky.urs.cz/item/CS_URS_2025_01/916231293" TargetMode="External" /><Relationship Id="rId40" Type="http://schemas.openxmlformats.org/officeDocument/2006/relationships/hyperlink" Target="https://podminky.urs.cz/item/CS_URS_2025_01/916991121" TargetMode="External" /><Relationship Id="rId41" Type="http://schemas.openxmlformats.org/officeDocument/2006/relationships/hyperlink" Target="https://podminky.urs.cz/item/CS_URS_2025_01/916111123" TargetMode="External" /><Relationship Id="rId42" Type="http://schemas.openxmlformats.org/officeDocument/2006/relationships/hyperlink" Target="https://podminky.urs.cz/item/CS_URS_2025_01/916111113" TargetMode="External" /><Relationship Id="rId43" Type="http://schemas.openxmlformats.org/officeDocument/2006/relationships/hyperlink" Target="https://podminky.urs.cz/item/CS_URS_2025_01/916231213" TargetMode="External" /><Relationship Id="rId44" Type="http://schemas.openxmlformats.org/officeDocument/2006/relationships/hyperlink" Target="https://podminky.urs.cz/item/CS_URS_2025_01/919735112" TargetMode="External" /><Relationship Id="rId45" Type="http://schemas.openxmlformats.org/officeDocument/2006/relationships/hyperlink" Target="https://podminky.urs.cz/item/CS_URS_2025_01/919732211" TargetMode="External" /><Relationship Id="rId46" Type="http://schemas.openxmlformats.org/officeDocument/2006/relationships/hyperlink" Target="https://podminky.urs.cz/item/CS_URS_2025_01/966006132" TargetMode="External" /><Relationship Id="rId47" Type="http://schemas.openxmlformats.org/officeDocument/2006/relationships/hyperlink" Target="https://podminky.urs.cz/item/CS_URS_2025_01/914111111" TargetMode="External" /><Relationship Id="rId48" Type="http://schemas.openxmlformats.org/officeDocument/2006/relationships/hyperlink" Target="https://podminky.urs.cz/item/CS_URS_2025_01/914511112" TargetMode="External" /><Relationship Id="rId49" Type="http://schemas.openxmlformats.org/officeDocument/2006/relationships/hyperlink" Target="https://podminky.urs.cz/item/CS_URS_2025_01/915131111" TargetMode="External" /><Relationship Id="rId50" Type="http://schemas.openxmlformats.org/officeDocument/2006/relationships/hyperlink" Target="https://podminky.urs.cz/item/CS_URS_2025_01/915231112" TargetMode="External" /><Relationship Id="rId51" Type="http://schemas.openxmlformats.org/officeDocument/2006/relationships/hyperlink" Target="https://podminky.urs.cz/item/CS_URS_2025_01/979024443" TargetMode="External" /><Relationship Id="rId52" Type="http://schemas.openxmlformats.org/officeDocument/2006/relationships/hyperlink" Target="https://podminky.urs.cz/item/CS_URS_2025_01/997221611" TargetMode="External" /><Relationship Id="rId53" Type="http://schemas.openxmlformats.org/officeDocument/2006/relationships/hyperlink" Target="https://podminky.urs.cz/item/CS_URS_2025_01/998225111" TargetMode="External" /><Relationship Id="rId54" Type="http://schemas.openxmlformats.org/officeDocument/2006/relationships/hyperlink" Target="https://podminky.urs.cz/item/CS_URS_2025_01/711161274" TargetMode="External" /><Relationship Id="rId5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povrchu komunikace v Klatovech 2025 - Koldinova ulice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KLATOVY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20. 2. 2025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Klatovy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Macán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'SO101 - KOMUNIKACE'!J30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'SO101 - KOMUNIKACE'!P94</f>
        <v>0</v>
      </c>
      <c r="AV55" s="122">
        <f>'SO101 - KOMUNIKACE'!J33</f>
        <v>0</v>
      </c>
      <c r="AW55" s="122">
        <f>'SO101 - KOMUNIKACE'!J34</f>
        <v>0</v>
      </c>
      <c r="AX55" s="122">
        <f>'SO101 - KOMUNIKACE'!J35</f>
        <v>0</v>
      </c>
      <c r="AY55" s="122">
        <f>'SO101 - KOMUNIKACE'!J36</f>
        <v>0</v>
      </c>
      <c r="AZ55" s="122">
        <f>'SO101 - KOMUNIKACE'!F33</f>
        <v>0</v>
      </c>
      <c r="BA55" s="122">
        <f>'SO101 - KOMUNIKACE'!F34</f>
        <v>0</v>
      </c>
      <c r="BB55" s="122">
        <f>'SO101 - KOMUNIKACE'!F35</f>
        <v>0</v>
      </c>
      <c r="BC55" s="122">
        <f>'SO101 - KOMUNIKACE'!F36</f>
        <v>0</v>
      </c>
      <c r="BD55" s="124">
        <f>'SO101 - KOMUNIKACE'!F37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'SO401 - VEŘEJNÉ OSVĚTLENÍ'!J30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6">
        <v>0</v>
      </c>
      <c r="AT56" s="127">
        <f>ROUND(SUM(AV56:AW56),2)</f>
        <v>0</v>
      </c>
      <c r="AU56" s="128">
        <f>'SO401 - VEŘEJNÉ OSVĚTLENÍ'!P92</f>
        <v>0</v>
      </c>
      <c r="AV56" s="127">
        <f>'SO401 - VEŘEJNÉ OSVĚTLENÍ'!J33</f>
        <v>0</v>
      </c>
      <c r="AW56" s="127">
        <f>'SO401 - VEŘEJNÉ OSVĚTLENÍ'!J34</f>
        <v>0</v>
      </c>
      <c r="AX56" s="127">
        <f>'SO401 - VEŘEJNÉ OSVĚTLENÍ'!J35</f>
        <v>0</v>
      </c>
      <c r="AY56" s="127">
        <f>'SO401 - VEŘEJNÉ OSVĚTLENÍ'!J36</f>
        <v>0</v>
      </c>
      <c r="AZ56" s="127">
        <f>'SO401 - VEŘEJNÉ OSVĚTLENÍ'!F33</f>
        <v>0</v>
      </c>
      <c r="BA56" s="127">
        <f>'SO401 - VEŘEJNÉ OSVĚTLENÍ'!F34</f>
        <v>0</v>
      </c>
      <c r="BB56" s="127">
        <f>'SO401 - VEŘEJNÉ OSVĚTLENÍ'!F35</f>
        <v>0</v>
      </c>
      <c r="BC56" s="127">
        <f>'SO401 - VEŘEJNÉ OSVĚTLENÍ'!F36</f>
        <v>0</v>
      </c>
      <c r="BD56" s="129">
        <f>'SO401 - VEŘEJNÉ OSVĚTLENÍ'!F37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+phxS0XeVEVF2/XFcWgUYAGYpnQZe/1YjTJz/Nxs2hh9gworOLtRb2Zv5MdX8fsyIlNvcWbDJe17biK31c6i7g==" hashValue="g2oWVKTLh0ahjAxg6oAngBMUFVBApSXvflDSlJNq3n3FhSUfLjW/e85nrwEz63K8MDggLkb+IU9VgTcS+brFpQ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101 - KOMUNIKACE'!C2" display="/"/>
    <hyperlink ref="A56" location="'SO401 - VEŘEJNÉ OSVĚTLENÍ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  <c r="AZ2" s="130" t="s">
        <v>86</v>
      </c>
      <c r="BA2" s="130" t="s">
        <v>87</v>
      </c>
      <c r="BB2" s="130" t="s">
        <v>88</v>
      </c>
      <c r="BC2" s="130" t="s">
        <v>89</v>
      </c>
      <c r="BD2" s="13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82</v>
      </c>
      <c r="AZ3" s="130" t="s">
        <v>90</v>
      </c>
      <c r="BA3" s="130" t="s">
        <v>91</v>
      </c>
      <c r="BB3" s="130" t="s">
        <v>88</v>
      </c>
      <c r="BC3" s="130" t="s">
        <v>92</v>
      </c>
      <c r="BD3" s="130" t="s">
        <v>82</v>
      </c>
    </row>
    <row r="4" s="1" customFormat="1" ht="24.96" customHeight="1">
      <c r="B4" s="22"/>
      <c r="D4" s="133" t="s">
        <v>93</v>
      </c>
      <c r="L4" s="22"/>
      <c r="M4" s="134" t="s">
        <v>10</v>
      </c>
      <c r="AT4" s="19" t="s">
        <v>4</v>
      </c>
      <c r="AZ4" s="130" t="s">
        <v>94</v>
      </c>
      <c r="BA4" s="130" t="s">
        <v>95</v>
      </c>
      <c r="BB4" s="130" t="s">
        <v>88</v>
      </c>
      <c r="BC4" s="130" t="s">
        <v>96</v>
      </c>
      <c r="BD4" s="130" t="s">
        <v>82</v>
      </c>
    </row>
    <row r="5" s="1" customFormat="1" ht="6.96" customHeight="1">
      <c r="B5" s="22"/>
      <c r="L5" s="22"/>
      <c r="AZ5" s="130" t="s">
        <v>97</v>
      </c>
      <c r="BA5" s="130" t="s">
        <v>98</v>
      </c>
      <c r="BB5" s="130" t="s">
        <v>88</v>
      </c>
      <c r="BC5" s="130" t="s">
        <v>99</v>
      </c>
      <c r="BD5" s="130" t="s">
        <v>82</v>
      </c>
    </row>
    <row r="6" s="1" customFormat="1" ht="12" customHeight="1">
      <c r="B6" s="22"/>
      <c r="D6" s="135" t="s">
        <v>16</v>
      </c>
      <c r="L6" s="22"/>
      <c r="AZ6" s="130" t="s">
        <v>100</v>
      </c>
      <c r="BA6" s="130" t="s">
        <v>101</v>
      </c>
      <c r="BB6" s="130" t="s">
        <v>88</v>
      </c>
      <c r="BC6" s="130" t="s">
        <v>102</v>
      </c>
      <c r="BD6" s="130" t="s">
        <v>82</v>
      </c>
    </row>
    <row r="7" s="1" customFormat="1" ht="16.5" customHeight="1">
      <c r="B7" s="22"/>
      <c r="E7" s="136" t="str">
        <f>'Rekapitulace stavby'!K6</f>
        <v>Oprava povrchu komunikace v Klatovech 2025 - Koldinova ulice</v>
      </c>
      <c r="F7" s="135"/>
      <c r="G7" s="135"/>
      <c r="H7" s="135"/>
      <c r="L7" s="22"/>
      <c r="AZ7" s="130" t="s">
        <v>103</v>
      </c>
      <c r="BA7" s="130" t="s">
        <v>103</v>
      </c>
      <c r="BB7" s="130" t="s">
        <v>88</v>
      </c>
      <c r="BC7" s="130" t="s">
        <v>104</v>
      </c>
      <c r="BD7" s="130" t="s">
        <v>82</v>
      </c>
    </row>
    <row r="8" s="2" customFormat="1" ht="12" customHeight="1">
      <c r="A8" s="40"/>
      <c r="B8" s="46"/>
      <c r="C8" s="40"/>
      <c r="D8" s="135" t="s">
        <v>105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106</v>
      </c>
      <c r="BA8" s="130" t="s">
        <v>107</v>
      </c>
      <c r="BB8" s="130" t="s">
        <v>108</v>
      </c>
      <c r="BC8" s="130" t="s">
        <v>109</v>
      </c>
      <c r="BD8" s="130" t="s">
        <v>82</v>
      </c>
    </row>
    <row r="9" s="2" customFormat="1" ht="16.5" customHeight="1">
      <c r="A9" s="40"/>
      <c r="B9" s="46"/>
      <c r="C9" s="40"/>
      <c r="D9" s="40"/>
      <c r="E9" s="138" t="s">
        <v>110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20. 2. 2025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">
        <v>19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28</v>
      </c>
      <c r="J21" s="139" t="s">
        <v>19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36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38</v>
      </c>
      <c r="E30" s="40"/>
      <c r="F30" s="40"/>
      <c r="G30" s="40"/>
      <c r="H30" s="40"/>
      <c r="I30" s="40"/>
      <c r="J30" s="147">
        <f>ROUND(J94,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40</v>
      </c>
      <c r="G32" s="40"/>
      <c r="H32" s="40"/>
      <c r="I32" s="148" t="s">
        <v>39</v>
      </c>
      <c r="J32" s="148" t="s">
        <v>41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42</v>
      </c>
      <c r="E33" s="135" t="s">
        <v>43</v>
      </c>
      <c r="F33" s="150">
        <f>ROUND((SUM(BE94:BE583)),  2)</f>
        <v>0</v>
      </c>
      <c r="G33" s="40"/>
      <c r="H33" s="40"/>
      <c r="I33" s="151">
        <v>0.20999999999999999</v>
      </c>
      <c r="J33" s="150">
        <f>ROUND(((SUM(BE94:BE583))*I33),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44</v>
      </c>
      <c r="F34" s="150">
        <f>ROUND((SUM(BF94:BF583)),  2)</f>
        <v>0</v>
      </c>
      <c r="G34" s="40"/>
      <c r="H34" s="40"/>
      <c r="I34" s="151">
        <v>0.12</v>
      </c>
      <c r="J34" s="150">
        <f>ROUND(((SUM(BF94:BF583))*I34),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45</v>
      </c>
      <c r="F35" s="150">
        <f>ROUND((SUM(BG94:BG583)),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46</v>
      </c>
      <c r="F36" s="150">
        <f>ROUND((SUM(BH94:BH583)),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47</v>
      </c>
      <c r="F37" s="150">
        <f>ROUND((SUM(BI94:BI583)),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povrchu komunikace v Klatovech 2025 - Koldinova ulice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SO101 - KOMUNIKACE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KLATOVY</v>
      </c>
      <c r="G52" s="42"/>
      <c r="H52" s="42"/>
      <c r="I52" s="34" t="s">
        <v>23</v>
      </c>
      <c r="J52" s="74" t="str">
        <f>IF(J12="","",J12)</f>
        <v>20. 2. 2025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Klatovy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70</v>
      </c>
      <c r="D59" s="42"/>
      <c r="E59" s="42"/>
      <c r="F59" s="42"/>
      <c r="G59" s="42"/>
      <c r="H59" s="42"/>
      <c r="I59" s="42"/>
      <c r="J59" s="104">
        <f>J94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115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116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117</v>
      </c>
      <c r="E62" s="177"/>
      <c r="F62" s="177"/>
      <c r="G62" s="177"/>
      <c r="H62" s="177"/>
      <c r="I62" s="177"/>
      <c r="J62" s="178">
        <f>J225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118</v>
      </c>
      <c r="E63" s="177"/>
      <c r="F63" s="177"/>
      <c r="G63" s="177"/>
      <c r="H63" s="177"/>
      <c r="I63" s="177"/>
      <c r="J63" s="178">
        <f>J231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119</v>
      </c>
      <c r="E64" s="177"/>
      <c r="F64" s="177"/>
      <c r="G64" s="177"/>
      <c r="H64" s="177"/>
      <c r="I64" s="177"/>
      <c r="J64" s="178">
        <f>J237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120</v>
      </c>
      <c r="E65" s="177"/>
      <c r="F65" s="177"/>
      <c r="G65" s="177"/>
      <c r="H65" s="177"/>
      <c r="I65" s="177"/>
      <c r="J65" s="178">
        <f>J328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121</v>
      </c>
      <c r="E66" s="177"/>
      <c r="F66" s="177"/>
      <c r="G66" s="177"/>
      <c r="H66" s="177"/>
      <c r="I66" s="177"/>
      <c r="J66" s="178">
        <f>J413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122</v>
      </c>
      <c r="E67" s="177"/>
      <c r="F67" s="177"/>
      <c r="G67" s="177"/>
      <c r="H67" s="177"/>
      <c r="I67" s="177"/>
      <c r="J67" s="178">
        <f>J522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123</v>
      </c>
      <c r="E68" s="177"/>
      <c r="F68" s="177"/>
      <c r="G68" s="177"/>
      <c r="H68" s="177"/>
      <c r="I68" s="177"/>
      <c r="J68" s="178">
        <f>J556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124</v>
      </c>
      <c r="E69" s="171"/>
      <c r="F69" s="171"/>
      <c r="G69" s="171"/>
      <c r="H69" s="171"/>
      <c r="I69" s="171"/>
      <c r="J69" s="172">
        <f>J559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125</v>
      </c>
      <c r="E70" s="177"/>
      <c r="F70" s="177"/>
      <c r="G70" s="177"/>
      <c r="H70" s="177"/>
      <c r="I70" s="177"/>
      <c r="J70" s="178">
        <f>J560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8"/>
      <c r="C71" s="169"/>
      <c r="D71" s="170" t="s">
        <v>126</v>
      </c>
      <c r="E71" s="171"/>
      <c r="F71" s="171"/>
      <c r="G71" s="171"/>
      <c r="H71" s="171"/>
      <c r="I71" s="171"/>
      <c r="J71" s="172">
        <f>J568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127</v>
      </c>
      <c r="E72" s="177"/>
      <c r="F72" s="177"/>
      <c r="G72" s="177"/>
      <c r="H72" s="177"/>
      <c r="I72" s="177"/>
      <c r="J72" s="178">
        <f>J569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128</v>
      </c>
      <c r="E73" s="177"/>
      <c r="F73" s="177"/>
      <c r="G73" s="177"/>
      <c r="H73" s="177"/>
      <c r="I73" s="177"/>
      <c r="J73" s="178">
        <f>J574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129</v>
      </c>
      <c r="E74" s="177"/>
      <c r="F74" s="177"/>
      <c r="G74" s="177"/>
      <c r="H74" s="177"/>
      <c r="I74" s="177"/>
      <c r="J74" s="178">
        <f>J580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130</v>
      </c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163" t="str">
        <f>E7</f>
        <v>Oprava povrchu komunikace v Klatovech 2025 - Koldinova ulice</v>
      </c>
      <c r="F84" s="34"/>
      <c r="G84" s="34"/>
      <c r="H84" s="34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105</v>
      </c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71" t="str">
        <f>E9</f>
        <v>SO101 - KOMUNIKACE</v>
      </c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2"/>
      <c r="E88" s="42"/>
      <c r="F88" s="29" t="str">
        <f>F12</f>
        <v>KLATOVY</v>
      </c>
      <c r="G88" s="42"/>
      <c r="H88" s="42"/>
      <c r="I88" s="34" t="s">
        <v>23</v>
      </c>
      <c r="J88" s="74" t="str">
        <f>IF(J12="","",J12)</f>
        <v>20. 2. 2025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2"/>
      <c r="E90" s="42"/>
      <c r="F90" s="29" t="str">
        <f>E15</f>
        <v>Město Klatovy</v>
      </c>
      <c r="G90" s="42"/>
      <c r="H90" s="42"/>
      <c r="I90" s="34" t="s">
        <v>31</v>
      </c>
      <c r="J90" s="38" t="str">
        <f>E21</f>
        <v xml:space="preserve"> </v>
      </c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2"/>
      <c r="E91" s="42"/>
      <c r="F91" s="29" t="str">
        <f>IF(E18="","",E18)</f>
        <v>Vyplň údaj</v>
      </c>
      <c r="G91" s="42"/>
      <c r="H91" s="42"/>
      <c r="I91" s="34" t="s">
        <v>34</v>
      </c>
      <c r="J91" s="38" t="str">
        <f>E24</f>
        <v xml:space="preserve"> </v>
      </c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80"/>
      <c r="B93" s="181"/>
      <c r="C93" s="182" t="s">
        <v>131</v>
      </c>
      <c r="D93" s="183" t="s">
        <v>57</v>
      </c>
      <c r="E93" s="183" t="s">
        <v>53</v>
      </c>
      <c r="F93" s="183" t="s">
        <v>54</v>
      </c>
      <c r="G93" s="183" t="s">
        <v>132</v>
      </c>
      <c r="H93" s="183" t="s">
        <v>133</v>
      </c>
      <c r="I93" s="183" t="s">
        <v>134</v>
      </c>
      <c r="J93" s="183" t="s">
        <v>113</v>
      </c>
      <c r="K93" s="184" t="s">
        <v>135</v>
      </c>
      <c r="L93" s="185"/>
      <c r="M93" s="94" t="s">
        <v>19</v>
      </c>
      <c r="N93" s="95" t="s">
        <v>42</v>
      </c>
      <c r="O93" s="95" t="s">
        <v>136</v>
      </c>
      <c r="P93" s="95" t="s">
        <v>137</v>
      </c>
      <c r="Q93" s="95" t="s">
        <v>138</v>
      </c>
      <c r="R93" s="95" t="s">
        <v>139</v>
      </c>
      <c r="S93" s="95" t="s">
        <v>140</v>
      </c>
      <c r="T93" s="96" t="s">
        <v>141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0"/>
      <c r="B94" s="41"/>
      <c r="C94" s="101" t="s">
        <v>142</v>
      </c>
      <c r="D94" s="42"/>
      <c r="E94" s="42"/>
      <c r="F94" s="42"/>
      <c r="G94" s="42"/>
      <c r="H94" s="42"/>
      <c r="I94" s="42"/>
      <c r="J94" s="186">
        <f>BK94</f>
        <v>0</v>
      </c>
      <c r="K94" s="42"/>
      <c r="L94" s="46"/>
      <c r="M94" s="97"/>
      <c r="N94" s="187"/>
      <c r="O94" s="98"/>
      <c r="P94" s="188">
        <f>P95+P559+P568</f>
        <v>0</v>
      </c>
      <c r="Q94" s="98"/>
      <c r="R94" s="188">
        <f>R95+R559+R568</f>
        <v>549.37581520000003</v>
      </c>
      <c r="S94" s="98"/>
      <c r="T94" s="189">
        <f>T95+T559+T568</f>
        <v>460.32599999999996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71</v>
      </c>
      <c r="AU94" s="19" t="s">
        <v>114</v>
      </c>
      <c r="BK94" s="190">
        <f>BK95+BK559+BK568</f>
        <v>0</v>
      </c>
    </row>
    <row r="95" s="12" customFormat="1" ht="25.92" customHeight="1">
      <c r="A95" s="12"/>
      <c r="B95" s="191"/>
      <c r="C95" s="192"/>
      <c r="D95" s="193" t="s">
        <v>71</v>
      </c>
      <c r="E95" s="194" t="s">
        <v>143</v>
      </c>
      <c r="F95" s="194" t="s">
        <v>144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P96+P225+P231+P237+P328+P413+P522+P556</f>
        <v>0</v>
      </c>
      <c r="Q95" s="199"/>
      <c r="R95" s="200">
        <f>R96+R225+R231+R237+R328+R413+R522+R556</f>
        <v>549.36556519999999</v>
      </c>
      <c r="S95" s="199"/>
      <c r="T95" s="201">
        <f>T96+T225+T231+T237+T328+T413+T522+T556</f>
        <v>460.32599999999996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72</v>
      </c>
      <c r="AY95" s="202" t="s">
        <v>145</v>
      </c>
      <c r="BK95" s="204">
        <f>BK96+BK225+BK231+BK237+BK328+BK413+BK522+BK556</f>
        <v>0</v>
      </c>
    </row>
    <row r="96" s="12" customFormat="1" ht="22.8" customHeight="1">
      <c r="A96" s="12"/>
      <c r="B96" s="191"/>
      <c r="C96" s="192"/>
      <c r="D96" s="193" t="s">
        <v>71</v>
      </c>
      <c r="E96" s="205" t="s">
        <v>80</v>
      </c>
      <c r="F96" s="205" t="s">
        <v>146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SUM(P97:P224)</f>
        <v>0</v>
      </c>
      <c r="Q96" s="199"/>
      <c r="R96" s="200">
        <f>SUM(R97:R224)</f>
        <v>124.64380000000001</v>
      </c>
      <c r="S96" s="199"/>
      <c r="T96" s="201">
        <f>SUM(T97:T224)</f>
        <v>457.39999999999998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80</v>
      </c>
      <c r="AY96" s="202" t="s">
        <v>145</v>
      </c>
      <c r="BK96" s="204">
        <f>SUM(BK97:BK224)</f>
        <v>0</v>
      </c>
    </row>
    <row r="97" s="2" customFormat="1" ht="24.15" customHeight="1">
      <c r="A97" s="40"/>
      <c r="B97" s="41"/>
      <c r="C97" s="207" t="s">
        <v>80</v>
      </c>
      <c r="D97" s="207" t="s">
        <v>147</v>
      </c>
      <c r="E97" s="208" t="s">
        <v>148</v>
      </c>
      <c r="F97" s="209" t="s">
        <v>149</v>
      </c>
      <c r="G97" s="210" t="s">
        <v>150</v>
      </c>
      <c r="H97" s="211">
        <v>1360</v>
      </c>
      <c r="I97" s="212"/>
      <c r="J97" s="213">
        <f>ROUND(I97*H97,2)</f>
        <v>0</v>
      </c>
      <c r="K97" s="209" t="s">
        <v>151</v>
      </c>
      <c r="L97" s="46"/>
      <c r="M97" s="214" t="s">
        <v>19</v>
      </c>
      <c r="N97" s="215" t="s">
        <v>43</v>
      </c>
      <c r="O97" s="86"/>
      <c r="P97" s="216">
        <f>O97*H97</f>
        <v>0</v>
      </c>
      <c r="Q97" s="216">
        <v>3.0000000000000001E-05</v>
      </c>
      <c r="R97" s="216">
        <f>Q97*H97</f>
        <v>0.040800000000000003</v>
      </c>
      <c r="S97" s="216">
        <v>0.23000000000000001</v>
      </c>
      <c r="T97" s="217">
        <f>S97*H97</f>
        <v>312.80000000000001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147</v>
      </c>
      <c r="AU97" s="218" t="s">
        <v>82</v>
      </c>
      <c r="AY97" s="19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80</v>
      </c>
      <c r="BK97" s="219">
        <f>ROUND(I97*H97,2)</f>
        <v>0</v>
      </c>
      <c r="BL97" s="19" t="s">
        <v>152</v>
      </c>
      <c r="BM97" s="218" t="s">
        <v>153</v>
      </c>
    </row>
    <row r="98" s="2" customFormat="1">
      <c r="A98" s="40"/>
      <c r="B98" s="41"/>
      <c r="C98" s="42"/>
      <c r="D98" s="220" t="s">
        <v>154</v>
      </c>
      <c r="E98" s="42"/>
      <c r="F98" s="221" t="s">
        <v>155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154</v>
      </c>
      <c r="AU98" s="19" t="s">
        <v>82</v>
      </c>
    </row>
    <row r="99" s="2" customFormat="1">
      <c r="A99" s="40"/>
      <c r="B99" s="41"/>
      <c r="C99" s="42"/>
      <c r="D99" s="225" t="s">
        <v>156</v>
      </c>
      <c r="E99" s="42"/>
      <c r="F99" s="226" t="s">
        <v>157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156</v>
      </c>
      <c r="AU99" s="19" t="s">
        <v>82</v>
      </c>
    </row>
    <row r="100" s="13" customFormat="1">
      <c r="A100" s="13"/>
      <c r="B100" s="227"/>
      <c r="C100" s="228"/>
      <c r="D100" s="225" t="s">
        <v>158</v>
      </c>
      <c r="E100" s="229" t="s">
        <v>19</v>
      </c>
      <c r="F100" s="230" t="s">
        <v>159</v>
      </c>
      <c r="G100" s="228"/>
      <c r="H100" s="229" t="s">
        <v>19</v>
      </c>
      <c r="I100" s="231"/>
      <c r="J100" s="228"/>
      <c r="K100" s="228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158</v>
      </c>
      <c r="AU100" s="236" t="s">
        <v>82</v>
      </c>
      <c r="AV100" s="13" t="s">
        <v>80</v>
      </c>
      <c r="AW100" s="13" t="s">
        <v>33</v>
      </c>
      <c r="AX100" s="13" t="s">
        <v>72</v>
      </c>
      <c r="AY100" s="236" t="s">
        <v>145</v>
      </c>
    </row>
    <row r="101" s="14" customFormat="1">
      <c r="A101" s="14"/>
      <c r="B101" s="237"/>
      <c r="C101" s="238"/>
      <c r="D101" s="225" t="s">
        <v>158</v>
      </c>
      <c r="E101" s="239" t="s">
        <v>19</v>
      </c>
      <c r="F101" s="240" t="s">
        <v>160</v>
      </c>
      <c r="G101" s="238"/>
      <c r="H101" s="241">
        <v>1360</v>
      </c>
      <c r="I101" s="242"/>
      <c r="J101" s="238"/>
      <c r="K101" s="238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158</v>
      </c>
      <c r="AU101" s="247" t="s">
        <v>82</v>
      </c>
      <c r="AV101" s="14" t="s">
        <v>82</v>
      </c>
      <c r="AW101" s="14" t="s">
        <v>33</v>
      </c>
      <c r="AX101" s="14" t="s">
        <v>72</v>
      </c>
      <c r="AY101" s="247" t="s">
        <v>145</v>
      </c>
    </row>
    <row r="102" s="15" customFormat="1">
      <c r="A102" s="15"/>
      <c r="B102" s="248"/>
      <c r="C102" s="249"/>
      <c r="D102" s="225" t="s">
        <v>158</v>
      </c>
      <c r="E102" s="250" t="s">
        <v>19</v>
      </c>
      <c r="F102" s="251" t="s">
        <v>161</v>
      </c>
      <c r="G102" s="249"/>
      <c r="H102" s="252">
        <v>1360</v>
      </c>
      <c r="I102" s="253"/>
      <c r="J102" s="249"/>
      <c r="K102" s="249"/>
      <c r="L102" s="254"/>
      <c r="M102" s="255"/>
      <c r="N102" s="256"/>
      <c r="O102" s="256"/>
      <c r="P102" s="256"/>
      <c r="Q102" s="256"/>
      <c r="R102" s="256"/>
      <c r="S102" s="256"/>
      <c r="T102" s="257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8" t="s">
        <v>158</v>
      </c>
      <c r="AU102" s="258" t="s">
        <v>82</v>
      </c>
      <c r="AV102" s="15" t="s">
        <v>152</v>
      </c>
      <c r="AW102" s="15" t="s">
        <v>33</v>
      </c>
      <c r="AX102" s="15" t="s">
        <v>80</v>
      </c>
      <c r="AY102" s="258" t="s">
        <v>145</v>
      </c>
    </row>
    <row r="103" s="2" customFormat="1" ht="33" customHeight="1">
      <c r="A103" s="40"/>
      <c r="B103" s="41"/>
      <c r="C103" s="207" t="s">
        <v>82</v>
      </c>
      <c r="D103" s="207" t="s">
        <v>147</v>
      </c>
      <c r="E103" s="208" t="s">
        <v>162</v>
      </c>
      <c r="F103" s="209" t="s">
        <v>163</v>
      </c>
      <c r="G103" s="210" t="s">
        <v>150</v>
      </c>
      <c r="H103" s="211">
        <v>555</v>
      </c>
      <c r="I103" s="212"/>
      <c r="J103" s="213">
        <f>ROUND(I103*H103,2)</f>
        <v>0</v>
      </c>
      <c r="K103" s="209" t="s">
        <v>151</v>
      </c>
      <c r="L103" s="46"/>
      <c r="M103" s="214" t="s">
        <v>19</v>
      </c>
      <c r="N103" s="215" t="s">
        <v>43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0.098000000000000004</v>
      </c>
      <c r="T103" s="217">
        <f>S103*H103</f>
        <v>54.390000000000001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147</v>
      </c>
      <c r="AU103" s="218" t="s">
        <v>82</v>
      </c>
      <c r="AY103" s="19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80</v>
      </c>
      <c r="BK103" s="219">
        <f>ROUND(I103*H103,2)</f>
        <v>0</v>
      </c>
      <c r="BL103" s="19" t="s">
        <v>152</v>
      </c>
      <c r="BM103" s="218" t="s">
        <v>164</v>
      </c>
    </row>
    <row r="104" s="2" customFormat="1">
      <c r="A104" s="40"/>
      <c r="B104" s="41"/>
      <c r="C104" s="42"/>
      <c r="D104" s="220" t="s">
        <v>154</v>
      </c>
      <c r="E104" s="42"/>
      <c r="F104" s="221" t="s">
        <v>165</v>
      </c>
      <c r="G104" s="42"/>
      <c r="H104" s="42"/>
      <c r="I104" s="222"/>
      <c r="J104" s="42"/>
      <c r="K104" s="42"/>
      <c r="L104" s="46"/>
      <c r="M104" s="223"/>
      <c r="N104" s="224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154</v>
      </c>
      <c r="AU104" s="19" t="s">
        <v>82</v>
      </c>
    </row>
    <row r="105" s="2" customFormat="1">
      <c r="A105" s="40"/>
      <c r="B105" s="41"/>
      <c r="C105" s="42"/>
      <c r="D105" s="225" t="s">
        <v>156</v>
      </c>
      <c r="E105" s="42"/>
      <c r="F105" s="226" t="s">
        <v>166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156</v>
      </c>
      <c r="AU105" s="19" t="s">
        <v>82</v>
      </c>
    </row>
    <row r="106" s="13" customFormat="1">
      <c r="A106" s="13"/>
      <c r="B106" s="227"/>
      <c r="C106" s="228"/>
      <c r="D106" s="225" t="s">
        <v>158</v>
      </c>
      <c r="E106" s="229" t="s">
        <v>19</v>
      </c>
      <c r="F106" s="230" t="s">
        <v>167</v>
      </c>
      <c r="G106" s="228"/>
      <c r="H106" s="229" t="s">
        <v>19</v>
      </c>
      <c r="I106" s="231"/>
      <c r="J106" s="228"/>
      <c r="K106" s="228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158</v>
      </c>
      <c r="AU106" s="236" t="s">
        <v>82</v>
      </c>
      <c r="AV106" s="13" t="s">
        <v>80</v>
      </c>
      <c r="AW106" s="13" t="s">
        <v>33</v>
      </c>
      <c r="AX106" s="13" t="s">
        <v>72</v>
      </c>
      <c r="AY106" s="236" t="s">
        <v>145</v>
      </c>
    </row>
    <row r="107" s="14" customFormat="1">
      <c r="A107" s="14"/>
      <c r="B107" s="237"/>
      <c r="C107" s="238"/>
      <c r="D107" s="225" t="s">
        <v>158</v>
      </c>
      <c r="E107" s="239" t="s">
        <v>19</v>
      </c>
      <c r="F107" s="240" t="s">
        <v>168</v>
      </c>
      <c r="G107" s="238"/>
      <c r="H107" s="241">
        <v>555</v>
      </c>
      <c r="I107" s="242"/>
      <c r="J107" s="238"/>
      <c r="K107" s="238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158</v>
      </c>
      <c r="AU107" s="247" t="s">
        <v>82</v>
      </c>
      <c r="AV107" s="14" t="s">
        <v>82</v>
      </c>
      <c r="AW107" s="14" t="s">
        <v>33</v>
      </c>
      <c r="AX107" s="14" t="s">
        <v>72</v>
      </c>
      <c r="AY107" s="247" t="s">
        <v>145</v>
      </c>
    </row>
    <row r="108" s="15" customFormat="1">
      <c r="A108" s="15"/>
      <c r="B108" s="248"/>
      <c r="C108" s="249"/>
      <c r="D108" s="225" t="s">
        <v>158</v>
      </c>
      <c r="E108" s="250" t="s">
        <v>19</v>
      </c>
      <c r="F108" s="251" t="s">
        <v>161</v>
      </c>
      <c r="G108" s="249"/>
      <c r="H108" s="252">
        <v>555</v>
      </c>
      <c r="I108" s="253"/>
      <c r="J108" s="249"/>
      <c r="K108" s="249"/>
      <c r="L108" s="254"/>
      <c r="M108" s="255"/>
      <c r="N108" s="256"/>
      <c r="O108" s="256"/>
      <c r="P108" s="256"/>
      <c r="Q108" s="256"/>
      <c r="R108" s="256"/>
      <c r="S108" s="256"/>
      <c r="T108" s="257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8" t="s">
        <v>158</v>
      </c>
      <c r="AU108" s="258" t="s">
        <v>82</v>
      </c>
      <c r="AV108" s="15" t="s">
        <v>152</v>
      </c>
      <c r="AW108" s="15" t="s">
        <v>33</v>
      </c>
      <c r="AX108" s="15" t="s">
        <v>80</v>
      </c>
      <c r="AY108" s="258" t="s">
        <v>145</v>
      </c>
    </row>
    <row r="109" s="2" customFormat="1" ht="33" customHeight="1">
      <c r="A109" s="40"/>
      <c r="B109" s="41"/>
      <c r="C109" s="207" t="s">
        <v>169</v>
      </c>
      <c r="D109" s="207" t="s">
        <v>147</v>
      </c>
      <c r="E109" s="208" t="s">
        <v>170</v>
      </c>
      <c r="F109" s="209" t="s">
        <v>171</v>
      </c>
      <c r="G109" s="210" t="s">
        <v>150</v>
      </c>
      <c r="H109" s="211">
        <v>6</v>
      </c>
      <c r="I109" s="212"/>
      <c r="J109" s="213">
        <f>ROUND(I109*H109,2)</f>
        <v>0</v>
      </c>
      <c r="K109" s="209" t="s">
        <v>151</v>
      </c>
      <c r="L109" s="46"/>
      <c r="M109" s="214" t="s">
        <v>19</v>
      </c>
      <c r="N109" s="215" t="s">
        <v>43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0.23999999999999999</v>
      </c>
      <c r="T109" s="217">
        <f>S109*H109</f>
        <v>1.44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152</v>
      </c>
      <c r="AT109" s="218" t="s">
        <v>147</v>
      </c>
      <c r="AU109" s="218" t="s">
        <v>82</v>
      </c>
      <c r="AY109" s="19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80</v>
      </c>
      <c r="BK109" s="219">
        <f>ROUND(I109*H109,2)</f>
        <v>0</v>
      </c>
      <c r="BL109" s="19" t="s">
        <v>152</v>
      </c>
      <c r="BM109" s="218" t="s">
        <v>172</v>
      </c>
    </row>
    <row r="110" s="2" customFormat="1">
      <c r="A110" s="40"/>
      <c r="B110" s="41"/>
      <c r="C110" s="42"/>
      <c r="D110" s="220" t="s">
        <v>154</v>
      </c>
      <c r="E110" s="42"/>
      <c r="F110" s="221" t="s">
        <v>173</v>
      </c>
      <c r="G110" s="42"/>
      <c r="H110" s="42"/>
      <c r="I110" s="222"/>
      <c r="J110" s="42"/>
      <c r="K110" s="42"/>
      <c r="L110" s="46"/>
      <c r="M110" s="223"/>
      <c r="N110" s="224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154</v>
      </c>
      <c r="AU110" s="19" t="s">
        <v>82</v>
      </c>
    </row>
    <row r="111" s="2" customFormat="1">
      <c r="A111" s="40"/>
      <c r="B111" s="41"/>
      <c r="C111" s="42"/>
      <c r="D111" s="225" t="s">
        <v>156</v>
      </c>
      <c r="E111" s="42"/>
      <c r="F111" s="226" t="s">
        <v>166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156</v>
      </c>
      <c r="AU111" s="19" t="s">
        <v>82</v>
      </c>
    </row>
    <row r="112" s="13" customFormat="1">
      <c r="A112" s="13"/>
      <c r="B112" s="227"/>
      <c r="C112" s="228"/>
      <c r="D112" s="225" t="s">
        <v>158</v>
      </c>
      <c r="E112" s="229" t="s">
        <v>19</v>
      </c>
      <c r="F112" s="230" t="s">
        <v>174</v>
      </c>
      <c r="G112" s="228"/>
      <c r="H112" s="229" t="s">
        <v>19</v>
      </c>
      <c r="I112" s="231"/>
      <c r="J112" s="228"/>
      <c r="K112" s="228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158</v>
      </c>
      <c r="AU112" s="236" t="s">
        <v>82</v>
      </c>
      <c r="AV112" s="13" t="s">
        <v>80</v>
      </c>
      <c r="AW112" s="13" t="s">
        <v>33</v>
      </c>
      <c r="AX112" s="13" t="s">
        <v>72</v>
      </c>
      <c r="AY112" s="236" t="s">
        <v>145</v>
      </c>
    </row>
    <row r="113" s="14" customFormat="1">
      <c r="A113" s="14"/>
      <c r="B113" s="237"/>
      <c r="C113" s="238"/>
      <c r="D113" s="225" t="s">
        <v>158</v>
      </c>
      <c r="E113" s="239" t="s">
        <v>19</v>
      </c>
      <c r="F113" s="240" t="s">
        <v>175</v>
      </c>
      <c r="G113" s="238"/>
      <c r="H113" s="241">
        <v>6</v>
      </c>
      <c r="I113" s="242"/>
      <c r="J113" s="238"/>
      <c r="K113" s="238"/>
      <c r="L113" s="243"/>
      <c r="M113" s="244"/>
      <c r="N113" s="245"/>
      <c r="O113" s="245"/>
      <c r="P113" s="245"/>
      <c r="Q113" s="245"/>
      <c r="R113" s="245"/>
      <c r="S113" s="245"/>
      <c r="T113" s="24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7" t="s">
        <v>158</v>
      </c>
      <c r="AU113" s="247" t="s">
        <v>82</v>
      </c>
      <c r="AV113" s="14" t="s">
        <v>82</v>
      </c>
      <c r="AW113" s="14" t="s">
        <v>33</v>
      </c>
      <c r="AX113" s="14" t="s">
        <v>72</v>
      </c>
      <c r="AY113" s="247" t="s">
        <v>145</v>
      </c>
    </row>
    <row r="114" s="15" customFormat="1">
      <c r="A114" s="15"/>
      <c r="B114" s="248"/>
      <c r="C114" s="249"/>
      <c r="D114" s="225" t="s">
        <v>158</v>
      </c>
      <c r="E114" s="250" t="s">
        <v>19</v>
      </c>
      <c r="F114" s="251" t="s">
        <v>161</v>
      </c>
      <c r="G114" s="249"/>
      <c r="H114" s="252">
        <v>6</v>
      </c>
      <c r="I114" s="253"/>
      <c r="J114" s="249"/>
      <c r="K114" s="249"/>
      <c r="L114" s="254"/>
      <c r="M114" s="255"/>
      <c r="N114" s="256"/>
      <c r="O114" s="256"/>
      <c r="P114" s="256"/>
      <c r="Q114" s="256"/>
      <c r="R114" s="256"/>
      <c r="S114" s="256"/>
      <c r="T114" s="257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8" t="s">
        <v>158</v>
      </c>
      <c r="AU114" s="258" t="s">
        <v>82</v>
      </c>
      <c r="AV114" s="15" t="s">
        <v>152</v>
      </c>
      <c r="AW114" s="15" t="s">
        <v>33</v>
      </c>
      <c r="AX114" s="15" t="s">
        <v>80</v>
      </c>
      <c r="AY114" s="258" t="s">
        <v>145</v>
      </c>
    </row>
    <row r="115" s="2" customFormat="1" ht="24.15" customHeight="1">
      <c r="A115" s="40"/>
      <c r="B115" s="41"/>
      <c r="C115" s="207" t="s">
        <v>152</v>
      </c>
      <c r="D115" s="207" t="s">
        <v>147</v>
      </c>
      <c r="E115" s="208" t="s">
        <v>176</v>
      </c>
      <c r="F115" s="209" t="s">
        <v>177</v>
      </c>
      <c r="G115" s="210" t="s">
        <v>178</v>
      </c>
      <c r="H115" s="211">
        <v>150</v>
      </c>
      <c r="I115" s="212"/>
      <c r="J115" s="213">
        <f>ROUND(I115*H115,2)</f>
        <v>0</v>
      </c>
      <c r="K115" s="209" t="s">
        <v>151</v>
      </c>
      <c r="L115" s="46"/>
      <c r="M115" s="214" t="s">
        <v>19</v>
      </c>
      <c r="N115" s="215" t="s">
        <v>43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0.28999999999999998</v>
      </c>
      <c r="T115" s="217">
        <f>S115*H115</f>
        <v>43.5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147</v>
      </c>
      <c r="AU115" s="218" t="s">
        <v>82</v>
      </c>
      <c r="AY115" s="19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80</v>
      </c>
      <c r="BK115" s="219">
        <f>ROUND(I115*H115,2)</f>
        <v>0</v>
      </c>
      <c r="BL115" s="19" t="s">
        <v>152</v>
      </c>
      <c r="BM115" s="218" t="s">
        <v>179</v>
      </c>
    </row>
    <row r="116" s="2" customFormat="1">
      <c r="A116" s="40"/>
      <c r="B116" s="41"/>
      <c r="C116" s="42"/>
      <c r="D116" s="220" t="s">
        <v>154</v>
      </c>
      <c r="E116" s="42"/>
      <c r="F116" s="221" t="s">
        <v>180</v>
      </c>
      <c r="G116" s="42"/>
      <c r="H116" s="42"/>
      <c r="I116" s="222"/>
      <c r="J116" s="42"/>
      <c r="K116" s="42"/>
      <c r="L116" s="46"/>
      <c r="M116" s="223"/>
      <c r="N116" s="224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154</v>
      </c>
      <c r="AU116" s="19" t="s">
        <v>82</v>
      </c>
    </row>
    <row r="117" s="2" customFormat="1">
      <c r="A117" s="40"/>
      <c r="B117" s="41"/>
      <c r="C117" s="42"/>
      <c r="D117" s="225" t="s">
        <v>156</v>
      </c>
      <c r="E117" s="42"/>
      <c r="F117" s="226" t="s">
        <v>181</v>
      </c>
      <c r="G117" s="42"/>
      <c r="H117" s="42"/>
      <c r="I117" s="222"/>
      <c r="J117" s="42"/>
      <c r="K117" s="42"/>
      <c r="L117" s="46"/>
      <c r="M117" s="223"/>
      <c r="N117" s="224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156</v>
      </c>
      <c r="AU117" s="19" t="s">
        <v>82</v>
      </c>
    </row>
    <row r="118" s="13" customFormat="1">
      <c r="A118" s="13"/>
      <c r="B118" s="227"/>
      <c r="C118" s="228"/>
      <c r="D118" s="225" t="s">
        <v>158</v>
      </c>
      <c r="E118" s="229" t="s">
        <v>19</v>
      </c>
      <c r="F118" s="230" t="s">
        <v>182</v>
      </c>
      <c r="G118" s="228"/>
      <c r="H118" s="229" t="s">
        <v>19</v>
      </c>
      <c r="I118" s="231"/>
      <c r="J118" s="228"/>
      <c r="K118" s="228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158</v>
      </c>
      <c r="AU118" s="236" t="s">
        <v>82</v>
      </c>
      <c r="AV118" s="13" t="s">
        <v>80</v>
      </c>
      <c r="AW118" s="13" t="s">
        <v>33</v>
      </c>
      <c r="AX118" s="13" t="s">
        <v>72</v>
      </c>
      <c r="AY118" s="236" t="s">
        <v>145</v>
      </c>
    </row>
    <row r="119" s="14" customFormat="1">
      <c r="A119" s="14"/>
      <c r="B119" s="237"/>
      <c r="C119" s="238"/>
      <c r="D119" s="225" t="s">
        <v>158</v>
      </c>
      <c r="E119" s="239" t="s">
        <v>19</v>
      </c>
      <c r="F119" s="240" t="s">
        <v>183</v>
      </c>
      <c r="G119" s="238"/>
      <c r="H119" s="241">
        <v>150</v>
      </c>
      <c r="I119" s="242"/>
      <c r="J119" s="238"/>
      <c r="K119" s="238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158</v>
      </c>
      <c r="AU119" s="247" t="s">
        <v>82</v>
      </c>
      <c r="AV119" s="14" t="s">
        <v>82</v>
      </c>
      <c r="AW119" s="14" t="s">
        <v>33</v>
      </c>
      <c r="AX119" s="14" t="s">
        <v>72</v>
      </c>
      <c r="AY119" s="247" t="s">
        <v>145</v>
      </c>
    </row>
    <row r="120" s="15" customFormat="1">
      <c r="A120" s="15"/>
      <c r="B120" s="248"/>
      <c r="C120" s="249"/>
      <c r="D120" s="225" t="s">
        <v>158</v>
      </c>
      <c r="E120" s="250" t="s">
        <v>19</v>
      </c>
      <c r="F120" s="251" t="s">
        <v>161</v>
      </c>
      <c r="G120" s="249"/>
      <c r="H120" s="252">
        <v>150</v>
      </c>
      <c r="I120" s="253"/>
      <c r="J120" s="249"/>
      <c r="K120" s="249"/>
      <c r="L120" s="254"/>
      <c r="M120" s="255"/>
      <c r="N120" s="256"/>
      <c r="O120" s="256"/>
      <c r="P120" s="256"/>
      <c r="Q120" s="256"/>
      <c r="R120" s="256"/>
      <c r="S120" s="256"/>
      <c r="T120" s="257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8" t="s">
        <v>158</v>
      </c>
      <c r="AU120" s="258" t="s">
        <v>82</v>
      </c>
      <c r="AV120" s="15" t="s">
        <v>152</v>
      </c>
      <c r="AW120" s="15" t="s">
        <v>33</v>
      </c>
      <c r="AX120" s="15" t="s">
        <v>80</v>
      </c>
      <c r="AY120" s="258" t="s">
        <v>145</v>
      </c>
    </row>
    <row r="121" s="2" customFormat="1" ht="24.15" customHeight="1">
      <c r="A121" s="40"/>
      <c r="B121" s="41"/>
      <c r="C121" s="207" t="s">
        <v>184</v>
      </c>
      <c r="D121" s="207" t="s">
        <v>147</v>
      </c>
      <c r="E121" s="208" t="s">
        <v>185</v>
      </c>
      <c r="F121" s="209" t="s">
        <v>186</v>
      </c>
      <c r="G121" s="210" t="s">
        <v>178</v>
      </c>
      <c r="H121" s="211">
        <v>92</v>
      </c>
      <c r="I121" s="212"/>
      <c r="J121" s="213">
        <f>ROUND(I121*H121,2)</f>
        <v>0</v>
      </c>
      <c r="K121" s="209" t="s">
        <v>151</v>
      </c>
      <c r="L121" s="46"/>
      <c r="M121" s="214" t="s">
        <v>19</v>
      </c>
      <c r="N121" s="215" t="s">
        <v>43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0.11500000000000001</v>
      </c>
      <c r="T121" s="217">
        <f>S121*H121</f>
        <v>10.58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152</v>
      </c>
      <c r="AT121" s="218" t="s">
        <v>147</v>
      </c>
      <c r="AU121" s="218" t="s">
        <v>82</v>
      </c>
      <c r="AY121" s="19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80</v>
      </c>
      <c r="BK121" s="219">
        <f>ROUND(I121*H121,2)</f>
        <v>0</v>
      </c>
      <c r="BL121" s="19" t="s">
        <v>152</v>
      </c>
      <c r="BM121" s="218" t="s">
        <v>187</v>
      </c>
    </row>
    <row r="122" s="2" customFormat="1">
      <c r="A122" s="40"/>
      <c r="B122" s="41"/>
      <c r="C122" s="42"/>
      <c r="D122" s="220" t="s">
        <v>154</v>
      </c>
      <c r="E122" s="42"/>
      <c r="F122" s="221" t="s">
        <v>188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154</v>
      </c>
      <c r="AU122" s="19" t="s">
        <v>82</v>
      </c>
    </row>
    <row r="123" s="2" customFormat="1">
      <c r="A123" s="40"/>
      <c r="B123" s="41"/>
      <c r="C123" s="42"/>
      <c r="D123" s="225" t="s">
        <v>156</v>
      </c>
      <c r="E123" s="42"/>
      <c r="F123" s="226" t="s">
        <v>166</v>
      </c>
      <c r="G123" s="42"/>
      <c r="H123" s="42"/>
      <c r="I123" s="222"/>
      <c r="J123" s="42"/>
      <c r="K123" s="42"/>
      <c r="L123" s="46"/>
      <c r="M123" s="223"/>
      <c r="N123" s="224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156</v>
      </c>
      <c r="AU123" s="19" t="s">
        <v>82</v>
      </c>
    </row>
    <row r="124" s="13" customFormat="1">
      <c r="A124" s="13"/>
      <c r="B124" s="227"/>
      <c r="C124" s="228"/>
      <c r="D124" s="225" t="s">
        <v>158</v>
      </c>
      <c r="E124" s="229" t="s">
        <v>19</v>
      </c>
      <c r="F124" s="230" t="s">
        <v>189</v>
      </c>
      <c r="G124" s="228"/>
      <c r="H124" s="229" t="s">
        <v>19</v>
      </c>
      <c r="I124" s="231"/>
      <c r="J124" s="228"/>
      <c r="K124" s="228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158</v>
      </c>
      <c r="AU124" s="236" t="s">
        <v>82</v>
      </c>
      <c r="AV124" s="13" t="s">
        <v>80</v>
      </c>
      <c r="AW124" s="13" t="s">
        <v>33</v>
      </c>
      <c r="AX124" s="13" t="s">
        <v>72</v>
      </c>
      <c r="AY124" s="236" t="s">
        <v>145</v>
      </c>
    </row>
    <row r="125" s="14" customFormat="1">
      <c r="A125" s="14"/>
      <c r="B125" s="237"/>
      <c r="C125" s="238"/>
      <c r="D125" s="225" t="s">
        <v>158</v>
      </c>
      <c r="E125" s="239" t="s">
        <v>19</v>
      </c>
      <c r="F125" s="240" t="s">
        <v>190</v>
      </c>
      <c r="G125" s="238"/>
      <c r="H125" s="241">
        <v>20</v>
      </c>
      <c r="I125" s="242"/>
      <c r="J125" s="238"/>
      <c r="K125" s="238"/>
      <c r="L125" s="243"/>
      <c r="M125" s="244"/>
      <c r="N125" s="245"/>
      <c r="O125" s="245"/>
      <c r="P125" s="245"/>
      <c r="Q125" s="245"/>
      <c r="R125" s="245"/>
      <c r="S125" s="245"/>
      <c r="T125" s="24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7" t="s">
        <v>158</v>
      </c>
      <c r="AU125" s="247" t="s">
        <v>82</v>
      </c>
      <c r="AV125" s="14" t="s">
        <v>82</v>
      </c>
      <c r="AW125" s="14" t="s">
        <v>33</v>
      </c>
      <c r="AX125" s="14" t="s">
        <v>72</v>
      </c>
      <c r="AY125" s="247" t="s">
        <v>145</v>
      </c>
    </row>
    <row r="126" s="13" customFormat="1">
      <c r="A126" s="13"/>
      <c r="B126" s="227"/>
      <c r="C126" s="228"/>
      <c r="D126" s="225" t="s">
        <v>158</v>
      </c>
      <c r="E126" s="229" t="s">
        <v>19</v>
      </c>
      <c r="F126" s="230" t="s">
        <v>191</v>
      </c>
      <c r="G126" s="228"/>
      <c r="H126" s="229" t="s">
        <v>19</v>
      </c>
      <c r="I126" s="231"/>
      <c r="J126" s="228"/>
      <c r="K126" s="228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158</v>
      </c>
      <c r="AU126" s="236" t="s">
        <v>82</v>
      </c>
      <c r="AV126" s="13" t="s">
        <v>80</v>
      </c>
      <c r="AW126" s="13" t="s">
        <v>33</v>
      </c>
      <c r="AX126" s="13" t="s">
        <v>72</v>
      </c>
      <c r="AY126" s="236" t="s">
        <v>145</v>
      </c>
    </row>
    <row r="127" s="14" customFormat="1">
      <c r="A127" s="14"/>
      <c r="B127" s="237"/>
      <c r="C127" s="238"/>
      <c r="D127" s="225" t="s">
        <v>158</v>
      </c>
      <c r="E127" s="239" t="s">
        <v>19</v>
      </c>
      <c r="F127" s="240" t="s">
        <v>192</v>
      </c>
      <c r="G127" s="238"/>
      <c r="H127" s="241">
        <v>72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158</v>
      </c>
      <c r="AU127" s="247" t="s">
        <v>82</v>
      </c>
      <c r="AV127" s="14" t="s">
        <v>82</v>
      </c>
      <c r="AW127" s="14" t="s">
        <v>33</v>
      </c>
      <c r="AX127" s="14" t="s">
        <v>72</v>
      </c>
      <c r="AY127" s="247" t="s">
        <v>145</v>
      </c>
    </row>
    <row r="128" s="15" customFormat="1">
      <c r="A128" s="15"/>
      <c r="B128" s="248"/>
      <c r="C128" s="249"/>
      <c r="D128" s="225" t="s">
        <v>158</v>
      </c>
      <c r="E128" s="250" t="s">
        <v>19</v>
      </c>
      <c r="F128" s="251" t="s">
        <v>161</v>
      </c>
      <c r="G128" s="249"/>
      <c r="H128" s="252">
        <v>92</v>
      </c>
      <c r="I128" s="253"/>
      <c r="J128" s="249"/>
      <c r="K128" s="249"/>
      <c r="L128" s="254"/>
      <c r="M128" s="255"/>
      <c r="N128" s="256"/>
      <c r="O128" s="256"/>
      <c r="P128" s="256"/>
      <c r="Q128" s="256"/>
      <c r="R128" s="256"/>
      <c r="S128" s="256"/>
      <c r="T128" s="257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8" t="s">
        <v>158</v>
      </c>
      <c r="AU128" s="258" t="s">
        <v>82</v>
      </c>
      <c r="AV128" s="15" t="s">
        <v>152</v>
      </c>
      <c r="AW128" s="15" t="s">
        <v>33</v>
      </c>
      <c r="AX128" s="15" t="s">
        <v>80</v>
      </c>
      <c r="AY128" s="258" t="s">
        <v>145</v>
      </c>
    </row>
    <row r="129" s="2" customFormat="1" ht="24.15" customHeight="1">
      <c r="A129" s="40"/>
      <c r="B129" s="41"/>
      <c r="C129" s="207" t="s">
        <v>175</v>
      </c>
      <c r="D129" s="207" t="s">
        <v>147</v>
      </c>
      <c r="E129" s="208" t="s">
        <v>193</v>
      </c>
      <c r="F129" s="209" t="s">
        <v>194</v>
      </c>
      <c r="G129" s="210" t="s">
        <v>178</v>
      </c>
      <c r="H129" s="211">
        <v>58</v>
      </c>
      <c r="I129" s="212"/>
      <c r="J129" s="213">
        <f>ROUND(I129*H129,2)</f>
        <v>0</v>
      </c>
      <c r="K129" s="209" t="s">
        <v>151</v>
      </c>
      <c r="L129" s="46"/>
      <c r="M129" s="214" t="s">
        <v>19</v>
      </c>
      <c r="N129" s="215" t="s">
        <v>43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0.20499999999999999</v>
      </c>
      <c r="T129" s="217">
        <f>S129*H129</f>
        <v>11.889999999999999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152</v>
      </c>
      <c r="AT129" s="218" t="s">
        <v>147</v>
      </c>
      <c r="AU129" s="218" t="s">
        <v>82</v>
      </c>
      <c r="AY129" s="19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80</v>
      </c>
      <c r="BK129" s="219">
        <f>ROUND(I129*H129,2)</f>
        <v>0</v>
      </c>
      <c r="BL129" s="19" t="s">
        <v>152</v>
      </c>
      <c r="BM129" s="218" t="s">
        <v>195</v>
      </c>
    </row>
    <row r="130" s="2" customFormat="1">
      <c r="A130" s="40"/>
      <c r="B130" s="41"/>
      <c r="C130" s="42"/>
      <c r="D130" s="220" t="s">
        <v>154</v>
      </c>
      <c r="E130" s="42"/>
      <c r="F130" s="221" t="s">
        <v>196</v>
      </c>
      <c r="G130" s="42"/>
      <c r="H130" s="42"/>
      <c r="I130" s="222"/>
      <c r="J130" s="42"/>
      <c r="K130" s="42"/>
      <c r="L130" s="46"/>
      <c r="M130" s="223"/>
      <c r="N130" s="224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154</v>
      </c>
      <c r="AU130" s="19" t="s">
        <v>82</v>
      </c>
    </row>
    <row r="131" s="2" customFormat="1">
      <c r="A131" s="40"/>
      <c r="B131" s="41"/>
      <c r="C131" s="42"/>
      <c r="D131" s="225" t="s">
        <v>156</v>
      </c>
      <c r="E131" s="42"/>
      <c r="F131" s="226" t="s">
        <v>197</v>
      </c>
      <c r="G131" s="42"/>
      <c r="H131" s="42"/>
      <c r="I131" s="222"/>
      <c r="J131" s="42"/>
      <c r="K131" s="42"/>
      <c r="L131" s="46"/>
      <c r="M131" s="223"/>
      <c r="N131" s="224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156</v>
      </c>
      <c r="AU131" s="19" t="s">
        <v>82</v>
      </c>
    </row>
    <row r="132" s="13" customFormat="1">
      <c r="A132" s="13"/>
      <c r="B132" s="227"/>
      <c r="C132" s="228"/>
      <c r="D132" s="225" t="s">
        <v>158</v>
      </c>
      <c r="E132" s="229" t="s">
        <v>19</v>
      </c>
      <c r="F132" s="230" t="s">
        <v>198</v>
      </c>
      <c r="G132" s="228"/>
      <c r="H132" s="229" t="s">
        <v>19</v>
      </c>
      <c r="I132" s="231"/>
      <c r="J132" s="228"/>
      <c r="K132" s="228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158</v>
      </c>
      <c r="AU132" s="236" t="s">
        <v>82</v>
      </c>
      <c r="AV132" s="13" t="s">
        <v>80</v>
      </c>
      <c r="AW132" s="13" t="s">
        <v>33</v>
      </c>
      <c r="AX132" s="13" t="s">
        <v>72</v>
      </c>
      <c r="AY132" s="236" t="s">
        <v>145</v>
      </c>
    </row>
    <row r="133" s="14" customFormat="1">
      <c r="A133" s="14"/>
      <c r="B133" s="237"/>
      <c r="C133" s="238"/>
      <c r="D133" s="225" t="s">
        <v>158</v>
      </c>
      <c r="E133" s="239" t="s">
        <v>19</v>
      </c>
      <c r="F133" s="240" t="s">
        <v>199</v>
      </c>
      <c r="G133" s="238"/>
      <c r="H133" s="241">
        <v>58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7" t="s">
        <v>158</v>
      </c>
      <c r="AU133" s="247" t="s">
        <v>82</v>
      </c>
      <c r="AV133" s="14" t="s">
        <v>82</v>
      </c>
      <c r="AW133" s="14" t="s">
        <v>33</v>
      </c>
      <c r="AX133" s="14" t="s">
        <v>72</v>
      </c>
      <c r="AY133" s="247" t="s">
        <v>145</v>
      </c>
    </row>
    <row r="134" s="15" customFormat="1">
      <c r="A134" s="15"/>
      <c r="B134" s="248"/>
      <c r="C134" s="249"/>
      <c r="D134" s="225" t="s">
        <v>158</v>
      </c>
      <c r="E134" s="250" t="s">
        <v>19</v>
      </c>
      <c r="F134" s="251" t="s">
        <v>161</v>
      </c>
      <c r="G134" s="249"/>
      <c r="H134" s="252">
        <v>58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8" t="s">
        <v>158</v>
      </c>
      <c r="AU134" s="258" t="s">
        <v>82</v>
      </c>
      <c r="AV134" s="15" t="s">
        <v>152</v>
      </c>
      <c r="AW134" s="15" t="s">
        <v>33</v>
      </c>
      <c r="AX134" s="15" t="s">
        <v>80</v>
      </c>
      <c r="AY134" s="258" t="s">
        <v>145</v>
      </c>
    </row>
    <row r="135" s="2" customFormat="1" ht="24.15" customHeight="1">
      <c r="A135" s="40"/>
      <c r="B135" s="41"/>
      <c r="C135" s="207" t="s">
        <v>200</v>
      </c>
      <c r="D135" s="207" t="s">
        <v>147</v>
      </c>
      <c r="E135" s="208" t="s">
        <v>201</v>
      </c>
      <c r="F135" s="209" t="s">
        <v>194</v>
      </c>
      <c r="G135" s="210" t="s">
        <v>178</v>
      </c>
      <c r="H135" s="211">
        <v>64</v>
      </c>
      <c r="I135" s="212"/>
      <c r="J135" s="213">
        <f>ROUND(I135*H135,2)</f>
        <v>0</v>
      </c>
      <c r="K135" s="209" t="s">
        <v>151</v>
      </c>
      <c r="L135" s="46"/>
      <c r="M135" s="214" t="s">
        <v>19</v>
      </c>
      <c r="N135" s="215" t="s">
        <v>43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0.20499999999999999</v>
      </c>
      <c r="T135" s="217">
        <f>S135*H135</f>
        <v>13.119999999999999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152</v>
      </c>
      <c r="AT135" s="218" t="s">
        <v>147</v>
      </c>
      <c r="AU135" s="218" t="s">
        <v>82</v>
      </c>
      <c r="AY135" s="19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80</v>
      </c>
      <c r="BK135" s="219">
        <f>ROUND(I135*H135,2)</f>
        <v>0</v>
      </c>
      <c r="BL135" s="19" t="s">
        <v>152</v>
      </c>
      <c r="BM135" s="218" t="s">
        <v>202</v>
      </c>
    </row>
    <row r="136" s="2" customFormat="1">
      <c r="A136" s="40"/>
      <c r="B136" s="41"/>
      <c r="C136" s="42"/>
      <c r="D136" s="220" t="s">
        <v>154</v>
      </c>
      <c r="E136" s="42"/>
      <c r="F136" s="221" t="s">
        <v>203</v>
      </c>
      <c r="G136" s="42"/>
      <c r="H136" s="42"/>
      <c r="I136" s="222"/>
      <c r="J136" s="42"/>
      <c r="K136" s="42"/>
      <c r="L136" s="46"/>
      <c r="M136" s="223"/>
      <c r="N136" s="224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154</v>
      </c>
      <c r="AU136" s="19" t="s">
        <v>82</v>
      </c>
    </row>
    <row r="137" s="2" customFormat="1">
      <c r="A137" s="40"/>
      <c r="B137" s="41"/>
      <c r="C137" s="42"/>
      <c r="D137" s="225" t="s">
        <v>156</v>
      </c>
      <c r="E137" s="42"/>
      <c r="F137" s="226" t="s">
        <v>166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156</v>
      </c>
      <c r="AU137" s="19" t="s">
        <v>82</v>
      </c>
    </row>
    <row r="138" s="13" customFormat="1">
      <c r="A138" s="13"/>
      <c r="B138" s="227"/>
      <c r="C138" s="228"/>
      <c r="D138" s="225" t="s">
        <v>158</v>
      </c>
      <c r="E138" s="229" t="s">
        <v>19</v>
      </c>
      <c r="F138" s="230" t="s">
        <v>204</v>
      </c>
      <c r="G138" s="228"/>
      <c r="H138" s="229" t="s">
        <v>19</v>
      </c>
      <c r="I138" s="231"/>
      <c r="J138" s="228"/>
      <c r="K138" s="228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158</v>
      </c>
      <c r="AU138" s="236" t="s">
        <v>82</v>
      </c>
      <c r="AV138" s="13" t="s">
        <v>80</v>
      </c>
      <c r="AW138" s="13" t="s">
        <v>33</v>
      </c>
      <c r="AX138" s="13" t="s">
        <v>72</v>
      </c>
      <c r="AY138" s="236" t="s">
        <v>145</v>
      </c>
    </row>
    <row r="139" s="14" customFormat="1">
      <c r="A139" s="14"/>
      <c r="B139" s="237"/>
      <c r="C139" s="238"/>
      <c r="D139" s="225" t="s">
        <v>158</v>
      </c>
      <c r="E139" s="239" t="s">
        <v>19</v>
      </c>
      <c r="F139" s="240" t="s">
        <v>205</v>
      </c>
      <c r="G139" s="238"/>
      <c r="H139" s="241">
        <v>64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158</v>
      </c>
      <c r="AU139" s="247" t="s">
        <v>82</v>
      </c>
      <c r="AV139" s="14" t="s">
        <v>82</v>
      </c>
      <c r="AW139" s="14" t="s">
        <v>33</v>
      </c>
      <c r="AX139" s="14" t="s">
        <v>72</v>
      </c>
      <c r="AY139" s="247" t="s">
        <v>145</v>
      </c>
    </row>
    <row r="140" s="15" customFormat="1">
      <c r="A140" s="15"/>
      <c r="B140" s="248"/>
      <c r="C140" s="249"/>
      <c r="D140" s="225" t="s">
        <v>158</v>
      </c>
      <c r="E140" s="250" t="s">
        <v>19</v>
      </c>
      <c r="F140" s="251" t="s">
        <v>161</v>
      </c>
      <c r="G140" s="249"/>
      <c r="H140" s="252">
        <v>64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8" t="s">
        <v>158</v>
      </c>
      <c r="AU140" s="258" t="s">
        <v>82</v>
      </c>
      <c r="AV140" s="15" t="s">
        <v>152</v>
      </c>
      <c r="AW140" s="15" t="s">
        <v>33</v>
      </c>
      <c r="AX140" s="15" t="s">
        <v>80</v>
      </c>
      <c r="AY140" s="258" t="s">
        <v>145</v>
      </c>
    </row>
    <row r="141" s="2" customFormat="1" ht="24.15" customHeight="1">
      <c r="A141" s="40"/>
      <c r="B141" s="41"/>
      <c r="C141" s="207" t="s">
        <v>206</v>
      </c>
      <c r="D141" s="207" t="s">
        <v>147</v>
      </c>
      <c r="E141" s="208" t="s">
        <v>207</v>
      </c>
      <c r="F141" s="209" t="s">
        <v>208</v>
      </c>
      <c r="G141" s="210" t="s">
        <v>178</v>
      </c>
      <c r="H141" s="211">
        <v>67</v>
      </c>
      <c r="I141" s="212"/>
      <c r="J141" s="213">
        <f>ROUND(I141*H141,2)</f>
        <v>0</v>
      </c>
      <c r="K141" s="209" t="s">
        <v>151</v>
      </c>
      <c r="L141" s="46"/>
      <c r="M141" s="214" t="s">
        <v>19</v>
      </c>
      <c r="N141" s="215" t="s">
        <v>43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0.040000000000000001</v>
      </c>
      <c r="T141" s="217">
        <f>S141*H141</f>
        <v>2.6800000000000002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152</v>
      </c>
      <c r="AT141" s="218" t="s">
        <v>147</v>
      </c>
      <c r="AU141" s="218" t="s">
        <v>82</v>
      </c>
      <c r="AY141" s="19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80</v>
      </c>
      <c r="BK141" s="219">
        <f>ROUND(I141*H141,2)</f>
        <v>0</v>
      </c>
      <c r="BL141" s="19" t="s">
        <v>152</v>
      </c>
      <c r="BM141" s="218" t="s">
        <v>209</v>
      </c>
    </row>
    <row r="142" s="2" customFormat="1">
      <c r="A142" s="40"/>
      <c r="B142" s="41"/>
      <c r="C142" s="42"/>
      <c r="D142" s="220" t="s">
        <v>154</v>
      </c>
      <c r="E142" s="42"/>
      <c r="F142" s="221" t="s">
        <v>210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154</v>
      </c>
      <c r="AU142" s="19" t="s">
        <v>82</v>
      </c>
    </row>
    <row r="143" s="2" customFormat="1">
      <c r="A143" s="40"/>
      <c r="B143" s="41"/>
      <c r="C143" s="42"/>
      <c r="D143" s="225" t="s">
        <v>156</v>
      </c>
      <c r="E143" s="42"/>
      <c r="F143" s="226" t="s">
        <v>166</v>
      </c>
      <c r="G143" s="42"/>
      <c r="H143" s="42"/>
      <c r="I143" s="222"/>
      <c r="J143" s="42"/>
      <c r="K143" s="42"/>
      <c r="L143" s="46"/>
      <c r="M143" s="223"/>
      <c r="N143" s="224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156</v>
      </c>
      <c r="AU143" s="19" t="s">
        <v>82</v>
      </c>
    </row>
    <row r="144" s="13" customFormat="1">
      <c r="A144" s="13"/>
      <c r="B144" s="227"/>
      <c r="C144" s="228"/>
      <c r="D144" s="225" t="s">
        <v>158</v>
      </c>
      <c r="E144" s="229" t="s">
        <v>19</v>
      </c>
      <c r="F144" s="230" t="s">
        <v>211</v>
      </c>
      <c r="G144" s="228"/>
      <c r="H144" s="229" t="s">
        <v>19</v>
      </c>
      <c r="I144" s="231"/>
      <c r="J144" s="228"/>
      <c r="K144" s="228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158</v>
      </c>
      <c r="AU144" s="236" t="s">
        <v>82</v>
      </c>
      <c r="AV144" s="13" t="s">
        <v>80</v>
      </c>
      <c r="AW144" s="13" t="s">
        <v>33</v>
      </c>
      <c r="AX144" s="13" t="s">
        <v>72</v>
      </c>
      <c r="AY144" s="236" t="s">
        <v>145</v>
      </c>
    </row>
    <row r="145" s="14" customFormat="1">
      <c r="A145" s="14"/>
      <c r="B145" s="237"/>
      <c r="C145" s="238"/>
      <c r="D145" s="225" t="s">
        <v>158</v>
      </c>
      <c r="E145" s="239" t="s">
        <v>19</v>
      </c>
      <c r="F145" s="240" t="s">
        <v>212</v>
      </c>
      <c r="G145" s="238"/>
      <c r="H145" s="241">
        <v>67</v>
      </c>
      <c r="I145" s="242"/>
      <c r="J145" s="238"/>
      <c r="K145" s="238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158</v>
      </c>
      <c r="AU145" s="247" t="s">
        <v>82</v>
      </c>
      <c r="AV145" s="14" t="s">
        <v>82</v>
      </c>
      <c r="AW145" s="14" t="s">
        <v>33</v>
      </c>
      <c r="AX145" s="14" t="s">
        <v>72</v>
      </c>
      <c r="AY145" s="247" t="s">
        <v>145</v>
      </c>
    </row>
    <row r="146" s="15" customFormat="1">
      <c r="A146" s="15"/>
      <c r="B146" s="248"/>
      <c r="C146" s="249"/>
      <c r="D146" s="225" t="s">
        <v>158</v>
      </c>
      <c r="E146" s="250" t="s">
        <v>19</v>
      </c>
      <c r="F146" s="251" t="s">
        <v>161</v>
      </c>
      <c r="G146" s="249"/>
      <c r="H146" s="252">
        <v>67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8" t="s">
        <v>158</v>
      </c>
      <c r="AU146" s="258" t="s">
        <v>82</v>
      </c>
      <c r="AV146" s="15" t="s">
        <v>152</v>
      </c>
      <c r="AW146" s="15" t="s">
        <v>33</v>
      </c>
      <c r="AX146" s="15" t="s">
        <v>80</v>
      </c>
      <c r="AY146" s="258" t="s">
        <v>145</v>
      </c>
    </row>
    <row r="147" s="2" customFormat="1" ht="16.5" customHeight="1">
      <c r="A147" s="40"/>
      <c r="B147" s="41"/>
      <c r="C147" s="207" t="s">
        <v>213</v>
      </c>
      <c r="D147" s="207" t="s">
        <v>147</v>
      </c>
      <c r="E147" s="208" t="s">
        <v>214</v>
      </c>
      <c r="F147" s="209" t="s">
        <v>215</v>
      </c>
      <c r="G147" s="210" t="s">
        <v>216</v>
      </c>
      <c r="H147" s="211">
        <v>7</v>
      </c>
      <c r="I147" s="212"/>
      <c r="J147" s="213">
        <f>ROUND(I147*H147,2)</f>
        <v>0</v>
      </c>
      <c r="K147" s="209" t="s">
        <v>19</v>
      </c>
      <c r="L147" s="46"/>
      <c r="M147" s="214" t="s">
        <v>19</v>
      </c>
      <c r="N147" s="215" t="s">
        <v>43</v>
      </c>
      <c r="O147" s="86"/>
      <c r="P147" s="216">
        <f>O147*H147</f>
        <v>0</v>
      </c>
      <c r="Q147" s="216">
        <v>0</v>
      </c>
      <c r="R147" s="216">
        <f>Q147*H147</f>
        <v>0</v>
      </c>
      <c r="S147" s="216">
        <v>1</v>
      </c>
      <c r="T147" s="217">
        <f>S147*H147</f>
        <v>7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8" t="s">
        <v>152</v>
      </c>
      <c r="AT147" s="218" t="s">
        <v>147</v>
      </c>
      <c r="AU147" s="218" t="s">
        <v>82</v>
      </c>
      <c r="AY147" s="19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19" t="s">
        <v>80</v>
      </c>
      <c r="BK147" s="219">
        <f>ROUND(I147*H147,2)</f>
        <v>0</v>
      </c>
      <c r="BL147" s="19" t="s">
        <v>152</v>
      </c>
      <c r="BM147" s="218" t="s">
        <v>217</v>
      </c>
    </row>
    <row r="148" s="2" customFormat="1">
      <c r="A148" s="40"/>
      <c r="B148" s="41"/>
      <c r="C148" s="42"/>
      <c r="D148" s="225" t="s">
        <v>156</v>
      </c>
      <c r="E148" s="42"/>
      <c r="F148" s="226" t="s">
        <v>166</v>
      </c>
      <c r="G148" s="42"/>
      <c r="H148" s="42"/>
      <c r="I148" s="222"/>
      <c r="J148" s="42"/>
      <c r="K148" s="42"/>
      <c r="L148" s="46"/>
      <c r="M148" s="223"/>
      <c r="N148" s="224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156</v>
      </c>
      <c r="AU148" s="19" t="s">
        <v>82</v>
      </c>
    </row>
    <row r="149" s="14" customFormat="1">
      <c r="A149" s="14"/>
      <c r="B149" s="237"/>
      <c r="C149" s="238"/>
      <c r="D149" s="225" t="s">
        <v>158</v>
      </c>
      <c r="E149" s="239" t="s">
        <v>19</v>
      </c>
      <c r="F149" s="240" t="s">
        <v>200</v>
      </c>
      <c r="G149" s="238"/>
      <c r="H149" s="241">
        <v>7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158</v>
      </c>
      <c r="AU149" s="247" t="s">
        <v>82</v>
      </c>
      <c r="AV149" s="14" t="s">
        <v>82</v>
      </c>
      <c r="AW149" s="14" t="s">
        <v>33</v>
      </c>
      <c r="AX149" s="14" t="s">
        <v>72</v>
      </c>
      <c r="AY149" s="247" t="s">
        <v>145</v>
      </c>
    </row>
    <row r="150" s="15" customFormat="1">
      <c r="A150" s="15"/>
      <c r="B150" s="248"/>
      <c r="C150" s="249"/>
      <c r="D150" s="225" t="s">
        <v>158</v>
      </c>
      <c r="E150" s="250" t="s">
        <v>19</v>
      </c>
      <c r="F150" s="251" t="s">
        <v>161</v>
      </c>
      <c r="G150" s="249"/>
      <c r="H150" s="252">
        <v>7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8" t="s">
        <v>158</v>
      </c>
      <c r="AU150" s="258" t="s">
        <v>82</v>
      </c>
      <c r="AV150" s="15" t="s">
        <v>152</v>
      </c>
      <c r="AW150" s="15" t="s">
        <v>33</v>
      </c>
      <c r="AX150" s="15" t="s">
        <v>80</v>
      </c>
      <c r="AY150" s="258" t="s">
        <v>145</v>
      </c>
    </row>
    <row r="151" s="2" customFormat="1" ht="21.75" customHeight="1">
      <c r="A151" s="40"/>
      <c r="B151" s="41"/>
      <c r="C151" s="207" t="s">
        <v>218</v>
      </c>
      <c r="D151" s="207" t="s">
        <v>147</v>
      </c>
      <c r="E151" s="208" t="s">
        <v>219</v>
      </c>
      <c r="F151" s="209" t="s">
        <v>220</v>
      </c>
      <c r="G151" s="210" t="s">
        <v>88</v>
      </c>
      <c r="H151" s="211">
        <v>739.86000000000001</v>
      </c>
      <c r="I151" s="212"/>
      <c r="J151" s="213">
        <f>ROUND(I151*H151,2)</f>
        <v>0</v>
      </c>
      <c r="K151" s="209" t="s">
        <v>151</v>
      </c>
      <c r="L151" s="46"/>
      <c r="M151" s="214" t="s">
        <v>19</v>
      </c>
      <c r="N151" s="215" t="s">
        <v>43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152</v>
      </c>
      <c r="AT151" s="218" t="s">
        <v>147</v>
      </c>
      <c r="AU151" s="218" t="s">
        <v>82</v>
      </c>
      <c r="AY151" s="19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80</v>
      </c>
      <c r="BK151" s="219">
        <f>ROUND(I151*H151,2)</f>
        <v>0</v>
      </c>
      <c r="BL151" s="19" t="s">
        <v>152</v>
      </c>
      <c r="BM151" s="218" t="s">
        <v>221</v>
      </c>
    </row>
    <row r="152" s="2" customFormat="1">
      <c r="A152" s="40"/>
      <c r="B152" s="41"/>
      <c r="C152" s="42"/>
      <c r="D152" s="220" t="s">
        <v>154</v>
      </c>
      <c r="E152" s="42"/>
      <c r="F152" s="221" t="s">
        <v>222</v>
      </c>
      <c r="G152" s="42"/>
      <c r="H152" s="42"/>
      <c r="I152" s="222"/>
      <c r="J152" s="42"/>
      <c r="K152" s="42"/>
      <c r="L152" s="46"/>
      <c r="M152" s="223"/>
      <c r="N152" s="224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154</v>
      </c>
      <c r="AU152" s="19" t="s">
        <v>82</v>
      </c>
    </row>
    <row r="153" s="13" customFormat="1">
      <c r="A153" s="13"/>
      <c r="B153" s="227"/>
      <c r="C153" s="228"/>
      <c r="D153" s="225" t="s">
        <v>158</v>
      </c>
      <c r="E153" s="229" t="s">
        <v>19</v>
      </c>
      <c r="F153" s="230" t="s">
        <v>223</v>
      </c>
      <c r="G153" s="228"/>
      <c r="H153" s="229" t="s">
        <v>19</v>
      </c>
      <c r="I153" s="231"/>
      <c r="J153" s="228"/>
      <c r="K153" s="228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158</v>
      </c>
      <c r="AU153" s="236" t="s">
        <v>82</v>
      </c>
      <c r="AV153" s="13" t="s">
        <v>80</v>
      </c>
      <c r="AW153" s="13" t="s">
        <v>33</v>
      </c>
      <c r="AX153" s="13" t="s">
        <v>72</v>
      </c>
      <c r="AY153" s="236" t="s">
        <v>145</v>
      </c>
    </row>
    <row r="154" s="14" customFormat="1">
      <c r="A154" s="14"/>
      <c r="B154" s="237"/>
      <c r="C154" s="238"/>
      <c r="D154" s="225" t="s">
        <v>158</v>
      </c>
      <c r="E154" s="239" t="s">
        <v>19</v>
      </c>
      <c r="F154" s="240" t="s">
        <v>224</v>
      </c>
      <c r="G154" s="238"/>
      <c r="H154" s="241">
        <v>483.95999999999998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158</v>
      </c>
      <c r="AU154" s="247" t="s">
        <v>82</v>
      </c>
      <c r="AV154" s="14" t="s">
        <v>82</v>
      </c>
      <c r="AW154" s="14" t="s">
        <v>33</v>
      </c>
      <c r="AX154" s="14" t="s">
        <v>72</v>
      </c>
      <c r="AY154" s="247" t="s">
        <v>145</v>
      </c>
    </row>
    <row r="155" s="13" customFormat="1">
      <c r="A155" s="13"/>
      <c r="B155" s="227"/>
      <c r="C155" s="228"/>
      <c r="D155" s="225" t="s">
        <v>158</v>
      </c>
      <c r="E155" s="229" t="s">
        <v>19</v>
      </c>
      <c r="F155" s="230" t="s">
        <v>225</v>
      </c>
      <c r="G155" s="228"/>
      <c r="H155" s="229" t="s">
        <v>19</v>
      </c>
      <c r="I155" s="231"/>
      <c r="J155" s="228"/>
      <c r="K155" s="228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158</v>
      </c>
      <c r="AU155" s="236" t="s">
        <v>82</v>
      </c>
      <c r="AV155" s="13" t="s">
        <v>80</v>
      </c>
      <c r="AW155" s="13" t="s">
        <v>33</v>
      </c>
      <c r="AX155" s="13" t="s">
        <v>72</v>
      </c>
      <c r="AY155" s="236" t="s">
        <v>145</v>
      </c>
    </row>
    <row r="156" s="14" customFormat="1">
      <c r="A156" s="14"/>
      <c r="B156" s="237"/>
      <c r="C156" s="238"/>
      <c r="D156" s="225" t="s">
        <v>158</v>
      </c>
      <c r="E156" s="239" t="s">
        <v>19</v>
      </c>
      <c r="F156" s="240" t="s">
        <v>226</v>
      </c>
      <c r="G156" s="238"/>
      <c r="H156" s="241">
        <v>131.5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158</v>
      </c>
      <c r="AU156" s="247" t="s">
        <v>82</v>
      </c>
      <c r="AV156" s="14" t="s">
        <v>82</v>
      </c>
      <c r="AW156" s="14" t="s">
        <v>33</v>
      </c>
      <c r="AX156" s="14" t="s">
        <v>72</v>
      </c>
      <c r="AY156" s="247" t="s">
        <v>145</v>
      </c>
    </row>
    <row r="157" s="13" customFormat="1">
      <c r="A157" s="13"/>
      <c r="B157" s="227"/>
      <c r="C157" s="228"/>
      <c r="D157" s="225" t="s">
        <v>158</v>
      </c>
      <c r="E157" s="229" t="s">
        <v>19</v>
      </c>
      <c r="F157" s="230" t="s">
        <v>227</v>
      </c>
      <c r="G157" s="228"/>
      <c r="H157" s="229" t="s">
        <v>19</v>
      </c>
      <c r="I157" s="231"/>
      <c r="J157" s="228"/>
      <c r="K157" s="228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158</v>
      </c>
      <c r="AU157" s="236" t="s">
        <v>82</v>
      </c>
      <c r="AV157" s="13" t="s">
        <v>80</v>
      </c>
      <c r="AW157" s="13" t="s">
        <v>33</v>
      </c>
      <c r="AX157" s="13" t="s">
        <v>72</v>
      </c>
      <c r="AY157" s="236" t="s">
        <v>145</v>
      </c>
    </row>
    <row r="158" s="14" customFormat="1">
      <c r="A158" s="14"/>
      <c r="B158" s="237"/>
      <c r="C158" s="238"/>
      <c r="D158" s="225" t="s">
        <v>158</v>
      </c>
      <c r="E158" s="239" t="s">
        <v>19</v>
      </c>
      <c r="F158" s="240" t="s">
        <v>228</v>
      </c>
      <c r="G158" s="238"/>
      <c r="H158" s="241">
        <v>28.199999999999999</v>
      </c>
      <c r="I158" s="242"/>
      <c r="J158" s="238"/>
      <c r="K158" s="238"/>
      <c r="L158" s="243"/>
      <c r="M158" s="244"/>
      <c r="N158" s="245"/>
      <c r="O158" s="245"/>
      <c r="P158" s="245"/>
      <c r="Q158" s="245"/>
      <c r="R158" s="245"/>
      <c r="S158" s="245"/>
      <c r="T158" s="24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7" t="s">
        <v>158</v>
      </c>
      <c r="AU158" s="247" t="s">
        <v>82</v>
      </c>
      <c r="AV158" s="14" t="s">
        <v>82</v>
      </c>
      <c r="AW158" s="14" t="s">
        <v>33</v>
      </c>
      <c r="AX158" s="14" t="s">
        <v>72</v>
      </c>
      <c r="AY158" s="247" t="s">
        <v>145</v>
      </c>
    </row>
    <row r="159" s="13" customFormat="1">
      <c r="A159" s="13"/>
      <c r="B159" s="227"/>
      <c r="C159" s="228"/>
      <c r="D159" s="225" t="s">
        <v>158</v>
      </c>
      <c r="E159" s="229" t="s">
        <v>19</v>
      </c>
      <c r="F159" s="230" t="s">
        <v>229</v>
      </c>
      <c r="G159" s="228"/>
      <c r="H159" s="229" t="s">
        <v>19</v>
      </c>
      <c r="I159" s="231"/>
      <c r="J159" s="228"/>
      <c r="K159" s="228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158</v>
      </c>
      <c r="AU159" s="236" t="s">
        <v>82</v>
      </c>
      <c r="AV159" s="13" t="s">
        <v>80</v>
      </c>
      <c r="AW159" s="13" t="s">
        <v>33</v>
      </c>
      <c r="AX159" s="13" t="s">
        <v>72</v>
      </c>
      <c r="AY159" s="236" t="s">
        <v>145</v>
      </c>
    </row>
    <row r="160" s="14" customFormat="1">
      <c r="A160" s="14"/>
      <c r="B160" s="237"/>
      <c r="C160" s="238"/>
      <c r="D160" s="225" t="s">
        <v>158</v>
      </c>
      <c r="E160" s="239" t="s">
        <v>19</v>
      </c>
      <c r="F160" s="240" t="s">
        <v>230</v>
      </c>
      <c r="G160" s="238"/>
      <c r="H160" s="241">
        <v>96.200000000000003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158</v>
      </c>
      <c r="AU160" s="247" t="s">
        <v>82</v>
      </c>
      <c r="AV160" s="14" t="s">
        <v>82</v>
      </c>
      <c r="AW160" s="14" t="s">
        <v>33</v>
      </c>
      <c r="AX160" s="14" t="s">
        <v>72</v>
      </c>
      <c r="AY160" s="247" t="s">
        <v>145</v>
      </c>
    </row>
    <row r="161" s="15" customFormat="1">
      <c r="A161" s="15"/>
      <c r="B161" s="248"/>
      <c r="C161" s="249"/>
      <c r="D161" s="225" t="s">
        <v>158</v>
      </c>
      <c r="E161" s="250" t="s">
        <v>100</v>
      </c>
      <c r="F161" s="251" t="s">
        <v>161</v>
      </c>
      <c r="G161" s="249"/>
      <c r="H161" s="252">
        <v>739.86000000000013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8" t="s">
        <v>158</v>
      </c>
      <c r="AU161" s="258" t="s">
        <v>82</v>
      </c>
      <c r="AV161" s="15" t="s">
        <v>152</v>
      </c>
      <c r="AW161" s="15" t="s">
        <v>33</v>
      </c>
      <c r="AX161" s="15" t="s">
        <v>80</v>
      </c>
      <c r="AY161" s="258" t="s">
        <v>145</v>
      </c>
    </row>
    <row r="162" s="2" customFormat="1" ht="24.15" customHeight="1">
      <c r="A162" s="40"/>
      <c r="B162" s="41"/>
      <c r="C162" s="207" t="s">
        <v>231</v>
      </c>
      <c r="D162" s="207" t="s">
        <v>147</v>
      </c>
      <c r="E162" s="208" t="s">
        <v>232</v>
      </c>
      <c r="F162" s="209" t="s">
        <v>233</v>
      </c>
      <c r="G162" s="210" t="s">
        <v>88</v>
      </c>
      <c r="H162" s="211">
        <v>57.375</v>
      </c>
      <c r="I162" s="212"/>
      <c r="J162" s="213">
        <f>ROUND(I162*H162,2)</f>
        <v>0</v>
      </c>
      <c r="K162" s="209" t="s">
        <v>151</v>
      </c>
      <c r="L162" s="46"/>
      <c r="M162" s="214" t="s">
        <v>19</v>
      </c>
      <c r="N162" s="215" t="s">
        <v>43</v>
      </c>
      <c r="O162" s="86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8" t="s">
        <v>152</v>
      </c>
      <c r="AT162" s="218" t="s">
        <v>147</v>
      </c>
      <c r="AU162" s="218" t="s">
        <v>82</v>
      </c>
      <c r="AY162" s="19" t="s">
        <v>145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19" t="s">
        <v>80</v>
      </c>
      <c r="BK162" s="219">
        <f>ROUND(I162*H162,2)</f>
        <v>0</v>
      </c>
      <c r="BL162" s="19" t="s">
        <v>152</v>
      </c>
      <c r="BM162" s="218" t="s">
        <v>234</v>
      </c>
    </row>
    <row r="163" s="2" customFormat="1">
      <c r="A163" s="40"/>
      <c r="B163" s="41"/>
      <c r="C163" s="42"/>
      <c r="D163" s="220" t="s">
        <v>154</v>
      </c>
      <c r="E163" s="42"/>
      <c r="F163" s="221" t="s">
        <v>235</v>
      </c>
      <c r="G163" s="42"/>
      <c r="H163" s="42"/>
      <c r="I163" s="222"/>
      <c r="J163" s="42"/>
      <c r="K163" s="42"/>
      <c r="L163" s="46"/>
      <c r="M163" s="223"/>
      <c r="N163" s="224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154</v>
      </c>
      <c r="AU163" s="19" t="s">
        <v>82</v>
      </c>
    </row>
    <row r="164" s="13" customFormat="1">
      <c r="A164" s="13"/>
      <c r="B164" s="227"/>
      <c r="C164" s="228"/>
      <c r="D164" s="225" t="s">
        <v>158</v>
      </c>
      <c r="E164" s="229" t="s">
        <v>19</v>
      </c>
      <c r="F164" s="230" t="s">
        <v>236</v>
      </c>
      <c r="G164" s="228"/>
      <c r="H164" s="229" t="s">
        <v>19</v>
      </c>
      <c r="I164" s="231"/>
      <c r="J164" s="228"/>
      <c r="K164" s="228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158</v>
      </c>
      <c r="AU164" s="236" t="s">
        <v>82</v>
      </c>
      <c r="AV164" s="13" t="s">
        <v>80</v>
      </c>
      <c r="AW164" s="13" t="s">
        <v>33</v>
      </c>
      <c r="AX164" s="13" t="s">
        <v>72</v>
      </c>
      <c r="AY164" s="236" t="s">
        <v>145</v>
      </c>
    </row>
    <row r="165" s="14" customFormat="1">
      <c r="A165" s="14"/>
      <c r="B165" s="237"/>
      <c r="C165" s="238"/>
      <c r="D165" s="225" t="s">
        <v>158</v>
      </c>
      <c r="E165" s="239" t="s">
        <v>19</v>
      </c>
      <c r="F165" s="240" t="s">
        <v>237</v>
      </c>
      <c r="G165" s="238"/>
      <c r="H165" s="241">
        <v>57.375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158</v>
      </c>
      <c r="AU165" s="247" t="s">
        <v>82</v>
      </c>
      <c r="AV165" s="14" t="s">
        <v>82</v>
      </c>
      <c r="AW165" s="14" t="s">
        <v>33</v>
      </c>
      <c r="AX165" s="14" t="s">
        <v>72</v>
      </c>
      <c r="AY165" s="247" t="s">
        <v>145</v>
      </c>
    </row>
    <row r="166" s="15" customFormat="1">
      <c r="A166" s="15"/>
      <c r="B166" s="248"/>
      <c r="C166" s="249"/>
      <c r="D166" s="225" t="s">
        <v>158</v>
      </c>
      <c r="E166" s="250" t="s">
        <v>86</v>
      </c>
      <c r="F166" s="251" t="s">
        <v>161</v>
      </c>
      <c r="G166" s="249"/>
      <c r="H166" s="252">
        <v>57.375</v>
      </c>
      <c r="I166" s="253"/>
      <c r="J166" s="249"/>
      <c r="K166" s="249"/>
      <c r="L166" s="254"/>
      <c r="M166" s="255"/>
      <c r="N166" s="256"/>
      <c r="O166" s="256"/>
      <c r="P166" s="256"/>
      <c r="Q166" s="256"/>
      <c r="R166" s="256"/>
      <c r="S166" s="256"/>
      <c r="T166" s="25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58" t="s">
        <v>158</v>
      </c>
      <c r="AU166" s="258" t="s">
        <v>82</v>
      </c>
      <c r="AV166" s="15" t="s">
        <v>152</v>
      </c>
      <c r="AW166" s="15" t="s">
        <v>33</v>
      </c>
      <c r="AX166" s="15" t="s">
        <v>80</v>
      </c>
      <c r="AY166" s="258" t="s">
        <v>145</v>
      </c>
    </row>
    <row r="167" s="2" customFormat="1" ht="24.15" customHeight="1">
      <c r="A167" s="40"/>
      <c r="B167" s="41"/>
      <c r="C167" s="207" t="s">
        <v>8</v>
      </c>
      <c r="D167" s="207" t="s">
        <v>147</v>
      </c>
      <c r="E167" s="208" t="s">
        <v>238</v>
      </c>
      <c r="F167" s="209" t="s">
        <v>239</v>
      </c>
      <c r="G167" s="210" t="s">
        <v>88</v>
      </c>
      <c r="H167" s="211">
        <v>54</v>
      </c>
      <c r="I167" s="212"/>
      <c r="J167" s="213">
        <f>ROUND(I167*H167,2)</f>
        <v>0</v>
      </c>
      <c r="K167" s="209" t="s">
        <v>151</v>
      </c>
      <c r="L167" s="46"/>
      <c r="M167" s="214" t="s">
        <v>19</v>
      </c>
      <c r="N167" s="215" t="s">
        <v>43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152</v>
      </c>
      <c r="AT167" s="218" t="s">
        <v>147</v>
      </c>
      <c r="AU167" s="218" t="s">
        <v>82</v>
      </c>
      <c r="AY167" s="19" t="s">
        <v>145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80</v>
      </c>
      <c r="BK167" s="219">
        <f>ROUND(I167*H167,2)</f>
        <v>0</v>
      </c>
      <c r="BL167" s="19" t="s">
        <v>152</v>
      </c>
      <c r="BM167" s="218" t="s">
        <v>240</v>
      </c>
    </row>
    <row r="168" s="2" customFormat="1">
      <c r="A168" s="40"/>
      <c r="B168" s="41"/>
      <c r="C168" s="42"/>
      <c r="D168" s="220" t="s">
        <v>154</v>
      </c>
      <c r="E168" s="42"/>
      <c r="F168" s="221" t="s">
        <v>241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154</v>
      </c>
      <c r="AU168" s="19" t="s">
        <v>82</v>
      </c>
    </row>
    <row r="169" s="13" customFormat="1">
      <c r="A169" s="13"/>
      <c r="B169" s="227"/>
      <c r="C169" s="228"/>
      <c r="D169" s="225" t="s">
        <v>158</v>
      </c>
      <c r="E169" s="229" t="s">
        <v>19</v>
      </c>
      <c r="F169" s="230" t="s">
        <v>242</v>
      </c>
      <c r="G169" s="228"/>
      <c r="H169" s="229" t="s">
        <v>19</v>
      </c>
      <c r="I169" s="231"/>
      <c r="J169" s="228"/>
      <c r="K169" s="228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158</v>
      </c>
      <c r="AU169" s="236" t="s">
        <v>82</v>
      </c>
      <c r="AV169" s="13" t="s">
        <v>80</v>
      </c>
      <c r="AW169" s="13" t="s">
        <v>33</v>
      </c>
      <c r="AX169" s="13" t="s">
        <v>72</v>
      </c>
      <c r="AY169" s="236" t="s">
        <v>145</v>
      </c>
    </row>
    <row r="170" s="14" customFormat="1">
      <c r="A170" s="14"/>
      <c r="B170" s="237"/>
      <c r="C170" s="238"/>
      <c r="D170" s="225" t="s">
        <v>158</v>
      </c>
      <c r="E170" s="239" t="s">
        <v>19</v>
      </c>
      <c r="F170" s="240" t="s">
        <v>243</v>
      </c>
      <c r="G170" s="238"/>
      <c r="H170" s="241">
        <v>44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158</v>
      </c>
      <c r="AU170" s="247" t="s">
        <v>82</v>
      </c>
      <c r="AV170" s="14" t="s">
        <v>82</v>
      </c>
      <c r="AW170" s="14" t="s">
        <v>33</v>
      </c>
      <c r="AX170" s="14" t="s">
        <v>72</v>
      </c>
      <c r="AY170" s="247" t="s">
        <v>145</v>
      </c>
    </row>
    <row r="171" s="13" customFormat="1">
      <c r="A171" s="13"/>
      <c r="B171" s="227"/>
      <c r="C171" s="228"/>
      <c r="D171" s="225" t="s">
        <v>158</v>
      </c>
      <c r="E171" s="229" t="s">
        <v>19</v>
      </c>
      <c r="F171" s="230" t="s">
        <v>244</v>
      </c>
      <c r="G171" s="228"/>
      <c r="H171" s="229" t="s">
        <v>19</v>
      </c>
      <c r="I171" s="231"/>
      <c r="J171" s="228"/>
      <c r="K171" s="228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158</v>
      </c>
      <c r="AU171" s="236" t="s">
        <v>82</v>
      </c>
      <c r="AV171" s="13" t="s">
        <v>80</v>
      </c>
      <c r="AW171" s="13" t="s">
        <v>33</v>
      </c>
      <c r="AX171" s="13" t="s">
        <v>72</v>
      </c>
      <c r="AY171" s="236" t="s">
        <v>145</v>
      </c>
    </row>
    <row r="172" s="14" customFormat="1">
      <c r="A172" s="14"/>
      <c r="B172" s="237"/>
      <c r="C172" s="238"/>
      <c r="D172" s="225" t="s">
        <v>158</v>
      </c>
      <c r="E172" s="239" t="s">
        <v>19</v>
      </c>
      <c r="F172" s="240" t="s">
        <v>245</v>
      </c>
      <c r="G172" s="238"/>
      <c r="H172" s="241">
        <v>10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158</v>
      </c>
      <c r="AU172" s="247" t="s">
        <v>82</v>
      </c>
      <c r="AV172" s="14" t="s">
        <v>82</v>
      </c>
      <c r="AW172" s="14" t="s">
        <v>33</v>
      </c>
      <c r="AX172" s="14" t="s">
        <v>72</v>
      </c>
      <c r="AY172" s="247" t="s">
        <v>145</v>
      </c>
    </row>
    <row r="173" s="15" customFormat="1">
      <c r="A173" s="15"/>
      <c r="B173" s="248"/>
      <c r="C173" s="249"/>
      <c r="D173" s="225" t="s">
        <v>158</v>
      </c>
      <c r="E173" s="250" t="s">
        <v>90</v>
      </c>
      <c r="F173" s="251" t="s">
        <v>161</v>
      </c>
      <c r="G173" s="249"/>
      <c r="H173" s="252">
        <v>54</v>
      </c>
      <c r="I173" s="253"/>
      <c r="J173" s="249"/>
      <c r="K173" s="249"/>
      <c r="L173" s="254"/>
      <c r="M173" s="255"/>
      <c r="N173" s="256"/>
      <c r="O173" s="256"/>
      <c r="P173" s="256"/>
      <c r="Q173" s="256"/>
      <c r="R173" s="256"/>
      <c r="S173" s="256"/>
      <c r="T173" s="257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8" t="s">
        <v>158</v>
      </c>
      <c r="AU173" s="258" t="s">
        <v>82</v>
      </c>
      <c r="AV173" s="15" t="s">
        <v>152</v>
      </c>
      <c r="AW173" s="15" t="s">
        <v>33</v>
      </c>
      <c r="AX173" s="15" t="s">
        <v>80</v>
      </c>
      <c r="AY173" s="258" t="s">
        <v>145</v>
      </c>
    </row>
    <row r="174" s="2" customFormat="1" ht="37.8" customHeight="1">
      <c r="A174" s="40"/>
      <c r="B174" s="41"/>
      <c r="C174" s="207" t="s">
        <v>246</v>
      </c>
      <c r="D174" s="207" t="s">
        <v>147</v>
      </c>
      <c r="E174" s="208" t="s">
        <v>247</v>
      </c>
      <c r="F174" s="209" t="s">
        <v>248</v>
      </c>
      <c r="G174" s="210" t="s">
        <v>88</v>
      </c>
      <c r="H174" s="211">
        <v>851.23500000000001</v>
      </c>
      <c r="I174" s="212"/>
      <c r="J174" s="213">
        <f>ROUND(I174*H174,2)</f>
        <v>0</v>
      </c>
      <c r="K174" s="209" t="s">
        <v>19</v>
      </c>
      <c r="L174" s="46"/>
      <c r="M174" s="214" t="s">
        <v>19</v>
      </c>
      <c r="N174" s="215" t="s">
        <v>43</v>
      </c>
      <c r="O174" s="86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152</v>
      </c>
      <c r="AT174" s="218" t="s">
        <v>147</v>
      </c>
      <c r="AU174" s="218" t="s">
        <v>82</v>
      </c>
      <c r="AY174" s="19" t="s">
        <v>145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80</v>
      </c>
      <c r="BK174" s="219">
        <f>ROUND(I174*H174,2)</f>
        <v>0</v>
      </c>
      <c r="BL174" s="19" t="s">
        <v>152</v>
      </c>
      <c r="BM174" s="218" t="s">
        <v>249</v>
      </c>
    </row>
    <row r="175" s="14" customFormat="1">
      <c r="A175" s="14"/>
      <c r="B175" s="237"/>
      <c r="C175" s="238"/>
      <c r="D175" s="225" t="s">
        <v>158</v>
      </c>
      <c r="E175" s="239" t="s">
        <v>19</v>
      </c>
      <c r="F175" s="240" t="s">
        <v>100</v>
      </c>
      <c r="G175" s="238"/>
      <c r="H175" s="241">
        <v>739.86000000000001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158</v>
      </c>
      <c r="AU175" s="247" t="s">
        <v>82</v>
      </c>
      <c r="AV175" s="14" t="s">
        <v>82</v>
      </c>
      <c r="AW175" s="14" t="s">
        <v>33</v>
      </c>
      <c r="AX175" s="14" t="s">
        <v>72</v>
      </c>
      <c r="AY175" s="247" t="s">
        <v>145</v>
      </c>
    </row>
    <row r="176" s="14" customFormat="1">
      <c r="A176" s="14"/>
      <c r="B176" s="237"/>
      <c r="C176" s="238"/>
      <c r="D176" s="225" t="s">
        <v>158</v>
      </c>
      <c r="E176" s="239" t="s">
        <v>19</v>
      </c>
      <c r="F176" s="240" t="s">
        <v>86</v>
      </c>
      <c r="G176" s="238"/>
      <c r="H176" s="241">
        <v>57.375</v>
      </c>
      <c r="I176" s="242"/>
      <c r="J176" s="238"/>
      <c r="K176" s="238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158</v>
      </c>
      <c r="AU176" s="247" t="s">
        <v>82</v>
      </c>
      <c r="AV176" s="14" t="s">
        <v>82</v>
      </c>
      <c r="AW176" s="14" t="s">
        <v>33</v>
      </c>
      <c r="AX176" s="14" t="s">
        <v>72</v>
      </c>
      <c r="AY176" s="247" t="s">
        <v>145</v>
      </c>
    </row>
    <row r="177" s="14" customFormat="1">
      <c r="A177" s="14"/>
      <c r="B177" s="237"/>
      <c r="C177" s="238"/>
      <c r="D177" s="225" t="s">
        <v>158</v>
      </c>
      <c r="E177" s="239" t="s">
        <v>19</v>
      </c>
      <c r="F177" s="240" t="s">
        <v>90</v>
      </c>
      <c r="G177" s="238"/>
      <c r="H177" s="241">
        <v>54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158</v>
      </c>
      <c r="AU177" s="247" t="s">
        <v>82</v>
      </c>
      <c r="AV177" s="14" t="s">
        <v>82</v>
      </c>
      <c r="AW177" s="14" t="s">
        <v>33</v>
      </c>
      <c r="AX177" s="14" t="s">
        <v>72</v>
      </c>
      <c r="AY177" s="247" t="s">
        <v>145</v>
      </c>
    </row>
    <row r="178" s="15" customFormat="1">
      <c r="A178" s="15"/>
      <c r="B178" s="248"/>
      <c r="C178" s="249"/>
      <c r="D178" s="225" t="s">
        <v>158</v>
      </c>
      <c r="E178" s="250" t="s">
        <v>19</v>
      </c>
      <c r="F178" s="251" t="s">
        <v>161</v>
      </c>
      <c r="G178" s="249"/>
      <c r="H178" s="252">
        <v>851.23500000000001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158</v>
      </c>
      <c r="AU178" s="258" t="s">
        <v>82</v>
      </c>
      <c r="AV178" s="15" t="s">
        <v>152</v>
      </c>
      <c r="AW178" s="15" t="s">
        <v>33</v>
      </c>
      <c r="AX178" s="15" t="s">
        <v>80</v>
      </c>
      <c r="AY178" s="258" t="s">
        <v>145</v>
      </c>
    </row>
    <row r="179" s="2" customFormat="1" ht="37.8" customHeight="1">
      <c r="A179" s="40"/>
      <c r="B179" s="41"/>
      <c r="C179" s="207" t="s">
        <v>250</v>
      </c>
      <c r="D179" s="207" t="s">
        <v>147</v>
      </c>
      <c r="E179" s="208" t="s">
        <v>251</v>
      </c>
      <c r="F179" s="209" t="s">
        <v>252</v>
      </c>
      <c r="G179" s="210" t="s">
        <v>88</v>
      </c>
      <c r="H179" s="211">
        <v>6.5999999999999996</v>
      </c>
      <c r="I179" s="212"/>
      <c r="J179" s="213">
        <f>ROUND(I179*H179,2)</f>
        <v>0</v>
      </c>
      <c r="K179" s="209" t="s">
        <v>151</v>
      </c>
      <c r="L179" s="46"/>
      <c r="M179" s="214" t="s">
        <v>19</v>
      </c>
      <c r="N179" s="215" t="s">
        <v>43</v>
      </c>
      <c r="O179" s="86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8" t="s">
        <v>152</v>
      </c>
      <c r="AT179" s="218" t="s">
        <v>147</v>
      </c>
      <c r="AU179" s="218" t="s">
        <v>82</v>
      </c>
      <c r="AY179" s="19" t="s">
        <v>145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19" t="s">
        <v>80</v>
      </c>
      <c r="BK179" s="219">
        <f>ROUND(I179*H179,2)</f>
        <v>0</v>
      </c>
      <c r="BL179" s="19" t="s">
        <v>152</v>
      </c>
      <c r="BM179" s="218" t="s">
        <v>253</v>
      </c>
    </row>
    <row r="180" s="2" customFormat="1">
      <c r="A180" s="40"/>
      <c r="B180" s="41"/>
      <c r="C180" s="42"/>
      <c r="D180" s="220" t="s">
        <v>154</v>
      </c>
      <c r="E180" s="42"/>
      <c r="F180" s="221" t="s">
        <v>254</v>
      </c>
      <c r="G180" s="42"/>
      <c r="H180" s="42"/>
      <c r="I180" s="222"/>
      <c r="J180" s="42"/>
      <c r="K180" s="42"/>
      <c r="L180" s="46"/>
      <c r="M180" s="223"/>
      <c r="N180" s="224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154</v>
      </c>
      <c r="AU180" s="19" t="s">
        <v>82</v>
      </c>
    </row>
    <row r="181" s="13" customFormat="1">
      <c r="A181" s="13"/>
      <c r="B181" s="227"/>
      <c r="C181" s="228"/>
      <c r="D181" s="225" t="s">
        <v>158</v>
      </c>
      <c r="E181" s="229" t="s">
        <v>19</v>
      </c>
      <c r="F181" s="230" t="s">
        <v>242</v>
      </c>
      <c r="G181" s="228"/>
      <c r="H181" s="229" t="s">
        <v>19</v>
      </c>
      <c r="I181" s="231"/>
      <c r="J181" s="228"/>
      <c r="K181" s="228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158</v>
      </c>
      <c r="AU181" s="236" t="s">
        <v>82</v>
      </c>
      <c r="AV181" s="13" t="s">
        <v>80</v>
      </c>
      <c r="AW181" s="13" t="s">
        <v>33</v>
      </c>
      <c r="AX181" s="13" t="s">
        <v>72</v>
      </c>
      <c r="AY181" s="236" t="s">
        <v>145</v>
      </c>
    </row>
    <row r="182" s="14" customFormat="1">
      <c r="A182" s="14"/>
      <c r="B182" s="237"/>
      <c r="C182" s="238"/>
      <c r="D182" s="225" t="s">
        <v>158</v>
      </c>
      <c r="E182" s="239" t="s">
        <v>19</v>
      </c>
      <c r="F182" s="240" t="s">
        <v>255</v>
      </c>
      <c r="G182" s="238"/>
      <c r="H182" s="241">
        <v>6.5999999999999996</v>
      </c>
      <c r="I182" s="242"/>
      <c r="J182" s="238"/>
      <c r="K182" s="238"/>
      <c r="L182" s="243"/>
      <c r="M182" s="244"/>
      <c r="N182" s="245"/>
      <c r="O182" s="245"/>
      <c r="P182" s="245"/>
      <c r="Q182" s="245"/>
      <c r="R182" s="245"/>
      <c r="S182" s="245"/>
      <c r="T182" s="246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7" t="s">
        <v>158</v>
      </c>
      <c r="AU182" s="247" t="s">
        <v>82</v>
      </c>
      <c r="AV182" s="14" t="s">
        <v>82</v>
      </c>
      <c r="AW182" s="14" t="s">
        <v>33</v>
      </c>
      <c r="AX182" s="14" t="s">
        <v>72</v>
      </c>
      <c r="AY182" s="247" t="s">
        <v>145</v>
      </c>
    </row>
    <row r="183" s="15" customFormat="1">
      <c r="A183" s="15"/>
      <c r="B183" s="248"/>
      <c r="C183" s="249"/>
      <c r="D183" s="225" t="s">
        <v>158</v>
      </c>
      <c r="E183" s="250" t="s">
        <v>97</v>
      </c>
      <c r="F183" s="251" t="s">
        <v>161</v>
      </c>
      <c r="G183" s="249"/>
      <c r="H183" s="252">
        <v>6.5999999999999996</v>
      </c>
      <c r="I183" s="253"/>
      <c r="J183" s="249"/>
      <c r="K183" s="249"/>
      <c r="L183" s="254"/>
      <c r="M183" s="255"/>
      <c r="N183" s="256"/>
      <c r="O183" s="256"/>
      <c r="P183" s="256"/>
      <c r="Q183" s="256"/>
      <c r="R183" s="256"/>
      <c r="S183" s="256"/>
      <c r="T183" s="257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8" t="s">
        <v>158</v>
      </c>
      <c r="AU183" s="258" t="s">
        <v>82</v>
      </c>
      <c r="AV183" s="15" t="s">
        <v>152</v>
      </c>
      <c r="AW183" s="15" t="s">
        <v>33</v>
      </c>
      <c r="AX183" s="15" t="s">
        <v>80</v>
      </c>
      <c r="AY183" s="258" t="s">
        <v>145</v>
      </c>
    </row>
    <row r="184" s="2" customFormat="1" ht="16.5" customHeight="1">
      <c r="A184" s="40"/>
      <c r="B184" s="41"/>
      <c r="C184" s="259" t="s">
        <v>256</v>
      </c>
      <c r="D184" s="259" t="s">
        <v>257</v>
      </c>
      <c r="E184" s="260" t="s">
        <v>258</v>
      </c>
      <c r="F184" s="261" t="s">
        <v>259</v>
      </c>
      <c r="G184" s="262" t="s">
        <v>108</v>
      </c>
      <c r="H184" s="263">
        <v>13.199999999999999</v>
      </c>
      <c r="I184" s="264"/>
      <c r="J184" s="265">
        <f>ROUND(I184*H184,2)</f>
        <v>0</v>
      </c>
      <c r="K184" s="261" t="s">
        <v>151</v>
      </c>
      <c r="L184" s="266"/>
      <c r="M184" s="267" t="s">
        <v>19</v>
      </c>
      <c r="N184" s="268" t="s">
        <v>43</v>
      </c>
      <c r="O184" s="86"/>
      <c r="P184" s="216">
        <f>O184*H184</f>
        <v>0</v>
      </c>
      <c r="Q184" s="216">
        <v>1</v>
      </c>
      <c r="R184" s="216">
        <f>Q184*H184</f>
        <v>13.199999999999999</v>
      </c>
      <c r="S184" s="216">
        <v>0</v>
      </c>
      <c r="T184" s="217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8" t="s">
        <v>206</v>
      </c>
      <c r="AT184" s="218" t="s">
        <v>257</v>
      </c>
      <c r="AU184" s="218" t="s">
        <v>82</v>
      </c>
      <c r="AY184" s="19" t="s">
        <v>145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19" t="s">
        <v>80</v>
      </c>
      <c r="BK184" s="219">
        <f>ROUND(I184*H184,2)</f>
        <v>0</v>
      </c>
      <c r="BL184" s="19" t="s">
        <v>152</v>
      </c>
      <c r="BM184" s="218" t="s">
        <v>260</v>
      </c>
    </row>
    <row r="185" s="2" customFormat="1">
      <c r="A185" s="40"/>
      <c r="B185" s="41"/>
      <c r="C185" s="42"/>
      <c r="D185" s="225" t="s">
        <v>156</v>
      </c>
      <c r="E185" s="42"/>
      <c r="F185" s="226" t="s">
        <v>261</v>
      </c>
      <c r="G185" s="42"/>
      <c r="H185" s="42"/>
      <c r="I185" s="222"/>
      <c r="J185" s="42"/>
      <c r="K185" s="42"/>
      <c r="L185" s="46"/>
      <c r="M185" s="223"/>
      <c r="N185" s="224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156</v>
      </c>
      <c r="AU185" s="19" t="s">
        <v>82</v>
      </c>
    </row>
    <row r="186" s="14" customFormat="1">
      <c r="A186" s="14"/>
      <c r="B186" s="237"/>
      <c r="C186" s="238"/>
      <c r="D186" s="225" t="s">
        <v>158</v>
      </c>
      <c r="E186" s="239" t="s">
        <v>19</v>
      </c>
      <c r="F186" s="240" t="s">
        <v>262</v>
      </c>
      <c r="G186" s="238"/>
      <c r="H186" s="241">
        <v>13.199999999999999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158</v>
      </c>
      <c r="AU186" s="247" t="s">
        <v>82</v>
      </c>
      <c r="AV186" s="14" t="s">
        <v>82</v>
      </c>
      <c r="AW186" s="14" t="s">
        <v>33</v>
      </c>
      <c r="AX186" s="14" t="s">
        <v>80</v>
      </c>
      <c r="AY186" s="247" t="s">
        <v>145</v>
      </c>
    </row>
    <row r="187" s="2" customFormat="1" ht="24.15" customHeight="1">
      <c r="A187" s="40"/>
      <c r="B187" s="41"/>
      <c r="C187" s="207" t="s">
        <v>263</v>
      </c>
      <c r="D187" s="207" t="s">
        <v>147</v>
      </c>
      <c r="E187" s="208" t="s">
        <v>264</v>
      </c>
      <c r="F187" s="209" t="s">
        <v>265</v>
      </c>
      <c r="G187" s="210" t="s">
        <v>88</v>
      </c>
      <c r="H187" s="211">
        <v>42.200000000000003</v>
      </c>
      <c r="I187" s="212"/>
      <c r="J187" s="213">
        <f>ROUND(I187*H187,2)</f>
        <v>0</v>
      </c>
      <c r="K187" s="209" t="s">
        <v>151</v>
      </c>
      <c r="L187" s="46"/>
      <c r="M187" s="214" t="s">
        <v>19</v>
      </c>
      <c r="N187" s="215" t="s">
        <v>43</v>
      </c>
      <c r="O187" s="86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8" t="s">
        <v>152</v>
      </c>
      <c r="AT187" s="218" t="s">
        <v>147</v>
      </c>
      <c r="AU187" s="218" t="s">
        <v>82</v>
      </c>
      <c r="AY187" s="19" t="s">
        <v>145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19" t="s">
        <v>80</v>
      </c>
      <c r="BK187" s="219">
        <f>ROUND(I187*H187,2)</f>
        <v>0</v>
      </c>
      <c r="BL187" s="19" t="s">
        <v>152</v>
      </c>
      <c r="BM187" s="218" t="s">
        <v>266</v>
      </c>
    </row>
    <row r="188" s="2" customFormat="1">
      <c r="A188" s="40"/>
      <c r="B188" s="41"/>
      <c r="C188" s="42"/>
      <c r="D188" s="220" t="s">
        <v>154</v>
      </c>
      <c r="E188" s="42"/>
      <c r="F188" s="221" t="s">
        <v>267</v>
      </c>
      <c r="G188" s="42"/>
      <c r="H188" s="42"/>
      <c r="I188" s="222"/>
      <c r="J188" s="42"/>
      <c r="K188" s="42"/>
      <c r="L188" s="46"/>
      <c r="M188" s="223"/>
      <c r="N188" s="224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154</v>
      </c>
      <c r="AU188" s="19" t="s">
        <v>82</v>
      </c>
    </row>
    <row r="189" s="13" customFormat="1">
      <c r="A189" s="13"/>
      <c r="B189" s="227"/>
      <c r="C189" s="228"/>
      <c r="D189" s="225" t="s">
        <v>158</v>
      </c>
      <c r="E189" s="229" t="s">
        <v>19</v>
      </c>
      <c r="F189" s="230" t="s">
        <v>242</v>
      </c>
      <c r="G189" s="228"/>
      <c r="H189" s="229" t="s">
        <v>19</v>
      </c>
      <c r="I189" s="231"/>
      <c r="J189" s="228"/>
      <c r="K189" s="228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158</v>
      </c>
      <c r="AU189" s="236" t="s">
        <v>82</v>
      </c>
      <c r="AV189" s="13" t="s">
        <v>80</v>
      </c>
      <c r="AW189" s="13" t="s">
        <v>33</v>
      </c>
      <c r="AX189" s="13" t="s">
        <v>72</v>
      </c>
      <c r="AY189" s="236" t="s">
        <v>145</v>
      </c>
    </row>
    <row r="190" s="14" customFormat="1">
      <c r="A190" s="14"/>
      <c r="B190" s="237"/>
      <c r="C190" s="238"/>
      <c r="D190" s="225" t="s">
        <v>158</v>
      </c>
      <c r="E190" s="239" t="s">
        <v>19</v>
      </c>
      <c r="F190" s="240" t="s">
        <v>243</v>
      </c>
      <c r="G190" s="238"/>
      <c r="H190" s="241">
        <v>44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158</v>
      </c>
      <c r="AU190" s="247" t="s">
        <v>82</v>
      </c>
      <c r="AV190" s="14" t="s">
        <v>82</v>
      </c>
      <c r="AW190" s="14" t="s">
        <v>33</v>
      </c>
      <c r="AX190" s="14" t="s">
        <v>72</v>
      </c>
      <c r="AY190" s="247" t="s">
        <v>145</v>
      </c>
    </row>
    <row r="191" s="13" customFormat="1">
      <c r="A191" s="13"/>
      <c r="B191" s="227"/>
      <c r="C191" s="228"/>
      <c r="D191" s="225" t="s">
        <v>158</v>
      </c>
      <c r="E191" s="229" t="s">
        <v>19</v>
      </c>
      <c r="F191" s="230" t="s">
        <v>244</v>
      </c>
      <c r="G191" s="228"/>
      <c r="H191" s="229" t="s">
        <v>19</v>
      </c>
      <c r="I191" s="231"/>
      <c r="J191" s="228"/>
      <c r="K191" s="228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158</v>
      </c>
      <c r="AU191" s="236" t="s">
        <v>82</v>
      </c>
      <c r="AV191" s="13" t="s">
        <v>80</v>
      </c>
      <c r="AW191" s="13" t="s">
        <v>33</v>
      </c>
      <c r="AX191" s="13" t="s">
        <v>72</v>
      </c>
      <c r="AY191" s="236" t="s">
        <v>145</v>
      </c>
    </row>
    <row r="192" s="14" customFormat="1">
      <c r="A192" s="14"/>
      <c r="B192" s="237"/>
      <c r="C192" s="238"/>
      <c r="D192" s="225" t="s">
        <v>158</v>
      </c>
      <c r="E192" s="239" t="s">
        <v>19</v>
      </c>
      <c r="F192" s="240" t="s">
        <v>268</v>
      </c>
      <c r="G192" s="238"/>
      <c r="H192" s="241">
        <v>7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158</v>
      </c>
      <c r="AU192" s="247" t="s">
        <v>82</v>
      </c>
      <c r="AV192" s="14" t="s">
        <v>82</v>
      </c>
      <c r="AW192" s="14" t="s">
        <v>33</v>
      </c>
      <c r="AX192" s="14" t="s">
        <v>72</v>
      </c>
      <c r="AY192" s="247" t="s">
        <v>145</v>
      </c>
    </row>
    <row r="193" s="14" customFormat="1">
      <c r="A193" s="14"/>
      <c r="B193" s="237"/>
      <c r="C193" s="238"/>
      <c r="D193" s="225" t="s">
        <v>158</v>
      </c>
      <c r="E193" s="239" t="s">
        <v>19</v>
      </c>
      <c r="F193" s="240" t="s">
        <v>269</v>
      </c>
      <c r="G193" s="238"/>
      <c r="H193" s="241">
        <v>-2.2000000000000002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158</v>
      </c>
      <c r="AU193" s="247" t="s">
        <v>82</v>
      </c>
      <c r="AV193" s="14" t="s">
        <v>82</v>
      </c>
      <c r="AW193" s="14" t="s">
        <v>33</v>
      </c>
      <c r="AX193" s="14" t="s">
        <v>72</v>
      </c>
      <c r="AY193" s="247" t="s">
        <v>145</v>
      </c>
    </row>
    <row r="194" s="14" customFormat="1">
      <c r="A194" s="14"/>
      <c r="B194" s="237"/>
      <c r="C194" s="238"/>
      <c r="D194" s="225" t="s">
        <v>158</v>
      </c>
      <c r="E194" s="239" t="s">
        <v>19</v>
      </c>
      <c r="F194" s="240" t="s">
        <v>270</v>
      </c>
      <c r="G194" s="238"/>
      <c r="H194" s="241">
        <v>-6.5999999999999996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7" t="s">
        <v>158</v>
      </c>
      <c r="AU194" s="247" t="s">
        <v>82</v>
      </c>
      <c r="AV194" s="14" t="s">
        <v>82</v>
      </c>
      <c r="AW194" s="14" t="s">
        <v>33</v>
      </c>
      <c r="AX194" s="14" t="s">
        <v>72</v>
      </c>
      <c r="AY194" s="247" t="s">
        <v>145</v>
      </c>
    </row>
    <row r="195" s="15" customFormat="1">
      <c r="A195" s="15"/>
      <c r="B195" s="248"/>
      <c r="C195" s="249"/>
      <c r="D195" s="225" t="s">
        <v>158</v>
      </c>
      <c r="E195" s="250" t="s">
        <v>103</v>
      </c>
      <c r="F195" s="251" t="s">
        <v>161</v>
      </c>
      <c r="G195" s="249"/>
      <c r="H195" s="252">
        <v>42.199999999999996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8" t="s">
        <v>158</v>
      </c>
      <c r="AU195" s="258" t="s">
        <v>82</v>
      </c>
      <c r="AV195" s="15" t="s">
        <v>152</v>
      </c>
      <c r="AW195" s="15" t="s">
        <v>33</v>
      </c>
      <c r="AX195" s="15" t="s">
        <v>80</v>
      </c>
      <c r="AY195" s="258" t="s">
        <v>145</v>
      </c>
    </row>
    <row r="196" s="2" customFormat="1" ht="16.5" customHeight="1">
      <c r="A196" s="40"/>
      <c r="B196" s="41"/>
      <c r="C196" s="259" t="s">
        <v>271</v>
      </c>
      <c r="D196" s="259" t="s">
        <v>257</v>
      </c>
      <c r="E196" s="260" t="s">
        <v>272</v>
      </c>
      <c r="F196" s="261" t="s">
        <v>273</v>
      </c>
      <c r="G196" s="262" t="s">
        <v>108</v>
      </c>
      <c r="H196" s="263">
        <v>84.400000000000006</v>
      </c>
      <c r="I196" s="264"/>
      <c r="J196" s="265">
        <f>ROUND(I196*H196,2)</f>
        <v>0</v>
      </c>
      <c r="K196" s="261" t="s">
        <v>151</v>
      </c>
      <c r="L196" s="266"/>
      <c r="M196" s="267" t="s">
        <v>19</v>
      </c>
      <c r="N196" s="268" t="s">
        <v>43</v>
      </c>
      <c r="O196" s="86"/>
      <c r="P196" s="216">
        <f>O196*H196</f>
        <v>0</v>
      </c>
      <c r="Q196" s="216">
        <v>1</v>
      </c>
      <c r="R196" s="216">
        <f>Q196*H196</f>
        <v>84.400000000000006</v>
      </c>
      <c r="S196" s="216">
        <v>0</v>
      </c>
      <c r="T196" s="217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8" t="s">
        <v>206</v>
      </c>
      <c r="AT196" s="218" t="s">
        <v>257</v>
      </c>
      <c r="AU196" s="218" t="s">
        <v>82</v>
      </c>
      <c r="AY196" s="19" t="s">
        <v>145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19" t="s">
        <v>80</v>
      </c>
      <c r="BK196" s="219">
        <f>ROUND(I196*H196,2)</f>
        <v>0</v>
      </c>
      <c r="BL196" s="19" t="s">
        <v>152</v>
      </c>
      <c r="BM196" s="218" t="s">
        <v>274</v>
      </c>
    </row>
    <row r="197" s="14" customFormat="1">
      <c r="A197" s="14"/>
      <c r="B197" s="237"/>
      <c r="C197" s="238"/>
      <c r="D197" s="225" t="s">
        <v>158</v>
      </c>
      <c r="E197" s="239" t="s">
        <v>19</v>
      </c>
      <c r="F197" s="240" t="s">
        <v>275</v>
      </c>
      <c r="G197" s="238"/>
      <c r="H197" s="241">
        <v>84.400000000000006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158</v>
      </c>
      <c r="AU197" s="247" t="s">
        <v>82</v>
      </c>
      <c r="AV197" s="14" t="s">
        <v>82</v>
      </c>
      <c r="AW197" s="14" t="s">
        <v>33</v>
      </c>
      <c r="AX197" s="14" t="s">
        <v>72</v>
      </c>
      <c r="AY197" s="247" t="s">
        <v>145</v>
      </c>
    </row>
    <row r="198" s="15" customFormat="1">
      <c r="A198" s="15"/>
      <c r="B198" s="248"/>
      <c r="C198" s="249"/>
      <c r="D198" s="225" t="s">
        <v>158</v>
      </c>
      <c r="E198" s="250" t="s">
        <v>19</v>
      </c>
      <c r="F198" s="251" t="s">
        <v>161</v>
      </c>
      <c r="G198" s="249"/>
      <c r="H198" s="252">
        <v>84.400000000000006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8" t="s">
        <v>158</v>
      </c>
      <c r="AU198" s="258" t="s">
        <v>82</v>
      </c>
      <c r="AV198" s="15" t="s">
        <v>152</v>
      </c>
      <c r="AW198" s="15" t="s">
        <v>33</v>
      </c>
      <c r="AX198" s="15" t="s">
        <v>80</v>
      </c>
      <c r="AY198" s="258" t="s">
        <v>145</v>
      </c>
    </row>
    <row r="199" s="2" customFormat="1" ht="24.15" customHeight="1">
      <c r="A199" s="40"/>
      <c r="B199" s="41"/>
      <c r="C199" s="207" t="s">
        <v>276</v>
      </c>
      <c r="D199" s="207" t="s">
        <v>147</v>
      </c>
      <c r="E199" s="208" t="s">
        <v>277</v>
      </c>
      <c r="F199" s="209" t="s">
        <v>278</v>
      </c>
      <c r="G199" s="210" t="s">
        <v>150</v>
      </c>
      <c r="H199" s="211">
        <v>150</v>
      </c>
      <c r="I199" s="212"/>
      <c r="J199" s="213">
        <f>ROUND(I199*H199,2)</f>
        <v>0</v>
      </c>
      <c r="K199" s="209" t="s">
        <v>151</v>
      </c>
      <c r="L199" s="46"/>
      <c r="M199" s="214" t="s">
        <v>19</v>
      </c>
      <c r="N199" s="215" t="s">
        <v>43</v>
      </c>
      <c r="O199" s="86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8" t="s">
        <v>152</v>
      </c>
      <c r="AT199" s="218" t="s">
        <v>147</v>
      </c>
      <c r="AU199" s="218" t="s">
        <v>82</v>
      </c>
      <c r="AY199" s="19" t="s">
        <v>145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19" t="s">
        <v>80</v>
      </c>
      <c r="BK199" s="219">
        <f>ROUND(I199*H199,2)</f>
        <v>0</v>
      </c>
      <c r="BL199" s="19" t="s">
        <v>152</v>
      </c>
      <c r="BM199" s="218" t="s">
        <v>279</v>
      </c>
    </row>
    <row r="200" s="2" customFormat="1">
      <c r="A200" s="40"/>
      <c r="B200" s="41"/>
      <c r="C200" s="42"/>
      <c r="D200" s="220" t="s">
        <v>154</v>
      </c>
      <c r="E200" s="42"/>
      <c r="F200" s="221" t="s">
        <v>280</v>
      </c>
      <c r="G200" s="42"/>
      <c r="H200" s="42"/>
      <c r="I200" s="222"/>
      <c r="J200" s="42"/>
      <c r="K200" s="42"/>
      <c r="L200" s="46"/>
      <c r="M200" s="223"/>
      <c r="N200" s="224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154</v>
      </c>
      <c r="AU200" s="19" t="s">
        <v>82</v>
      </c>
    </row>
    <row r="201" s="2" customFormat="1">
      <c r="A201" s="40"/>
      <c r="B201" s="41"/>
      <c r="C201" s="42"/>
      <c r="D201" s="225" t="s">
        <v>156</v>
      </c>
      <c r="E201" s="42"/>
      <c r="F201" s="226" t="s">
        <v>281</v>
      </c>
      <c r="G201" s="42"/>
      <c r="H201" s="42"/>
      <c r="I201" s="222"/>
      <c r="J201" s="42"/>
      <c r="K201" s="42"/>
      <c r="L201" s="46"/>
      <c r="M201" s="223"/>
      <c r="N201" s="224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156</v>
      </c>
      <c r="AU201" s="19" t="s">
        <v>82</v>
      </c>
    </row>
    <row r="202" s="14" customFormat="1">
      <c r="A202" s="14"/>
      <c r="B202" s="237"/>
      <c r="C202" s="238"/>
      <c r="D202" s="225" t="s">
        <v>158</v>
      </c>
      <c r="E202" s="239" t="s">
        <v>19</v>
      </c>
      <c r="F202" s="240" t="s">
        <v>183</v>
      </c>
      <c r="G202" s="238"/>
      <c r="H202" s="241">
        <v>150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7" t="s">
        <v>158</v>
      </c>
      <c r="AU202" s="247" t="s">
        <v>82</v>
      </c>
      <c r="AV202" s="14" t="s">
        <v>82</v>
      </c>
      <c r="AW202" s="14" t="s">
        <v>33</v>
      </c>
      <c r="AX202" s="14" t="s">
        <v>72</v>
      </c>
      <c r="AY202" s="247" t="s">
        <v>145</v>
      </c>
    </row>
    <row r="203" s="15" customFormat="1">
      <c r="A203" s="15"/>
      <c r="B203" s="248"/>
      <c r="C203" s="249"/>
      <c r="D203" s="225" t="s">
        <v>158</v>
      </c>
      <c r="E203" s="250" t="s">
        <v>19</v>
      </c>
      <c r="F203" s="251" t="s">
        <v>161</v>
      </c>
      <c r="G203" s="249"/>
      <c r="H203" s="252">
        <v>150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158</v>
      </c>
      <c r="AU203" s="258" t="s">
        <v>82</v>
      </c>
      <c r="AV203" s="15" t="s">
        <v>152</v>
      </c>
      <c r="AW203" s="15" t="s">
        <v>33</v>
      </c>
      <c r="AX203" s="15" t="s">
        <v>80</v>
      </c>
      <c r="AY203" s="258" t="s">
        <v>145</v>
      </c>
    </row>
    <row r="204" s="2" customFormat="1" ht="16.5" customHeight="1">
      <c r="A204" s="40"/>
      <c r="B204" s="41"/>
      <c r="C204" s="259" t="s">
        <v>282</v>
      </c>
      <c r="D204" s="259" t="s">
        <v>257</v>
      </c>
      <c r="E204" s="260" t="s">
        <v>283</v>
      </c>
      <c r="F204" s="261" t="s">
        <v>284</v>
      </c>
      <c r="G204" s="262" t="s">
        <v>108</v>
      </c>
      <c r="H204" s="263">
        <v>27</v>
      </c>
      <c r="I204" s="264"/>
      <c r="J204" s="265">
        <f>ROUND(I204*H204,2)</f>
        <v>0</v>
      </c>
      <c r="K204" s="261" t="s">
        <v>151</v>
      </c>
      <c r="L204" s="266"/>
      <c r="M204" s="267" t="s">
        <v>19</v>
      </c>
      <c r="N204" s="268" t="s">
        <v>43</v>
      </c>
      <c r="O204" s="86"/>
      <c r="P204" s="216">
        <f>O204*H204</f>
        <v>0</v>
      </c>
      <c r="Q204" s="216">
        <v>1</v>
      </c>
      <c r="R204" s="216">
        <f>Q204*H204</f>
        <v>27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206</v>
      </c>
      <c r="AT204" s="218" t="s">
        <v>257</v>
      </c>
      <c r="AU204" s="218" t="s">
        <v>82</v>
      </c>
      <c r="AY204" s="19" t="s">
        <v>145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80</v>
      </c>
      <c r="BK204" s="219">
        <f>ROUND(I204*H204,2)</f>
        <v>0</v>
      </c>
      <c r="BL204" s="19" t="s">
        <v>152</v>
      </c>
      <c r="BM204" s="218" t="s">
        <v>285</v>
      </c>
    </row>
    <row r="205" s="14" customFormat="1">
      <c r="A205" s="14"/>
      <c r="B205" s="237"/>
      <c r="C205" s="238"/>
      <c r="D205" s="225" t="s">
        <v>158</v>
      </c>
      <c r="E205" s="239" t="s">
        <v>19</v>
      </c>
      <c r="F205" s="240" t="s">
        <v>286</v>
      </c>
      <c r="G205" s="238"/>
      <c r="H205" s="241">
        <v>27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158</v>
      </c>
      <c r="AU205" s="247" t="s">
        <v>82</v>
      </c>
      <c r="AV205" s="14" t="s">
        <v>82</v>
      </c>
      <c r="AW205" s="14" t="s">
        <v>33</v>
      </c>
      <c r="AX205" s="14" t="s">
        <v>72</v>
      </c>
      <c r="AY205" s="247" t="s">
        <v>145</v>
      </c>
    </row>
    <row r="206" s="15" customFormat="1">
      <c r="A206" s="15"/>
      <c r="B206" s="248"/>
      <c r="C206" s="249"/>
      <c r="D206" s="225" t="s">
        <v>158</v>
      </c>
      <c r="E206" s="250" t="s">
        <v>19</v>
      </c>
      <c r="F206" s="251" t="s">
        <v>161</v>
      </c>
      <c r="G206" s="249"/>
      <c r="H206" s="252">
        <v>27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8" t="s">
        <v>158</v>
      </c>
      <c r="AU206" s="258" t="s">
        <v>82</v>
      </c>
      <c r="AV206" s="15" t="s">
        <v>152</v>
      </c>
      <c r="AW206" s="15" t="s">
        <v>33</v>
      </c>
      <c r="AX206" s="15" t="s">
        <v>80</v>
      </c>
      <c r="AY206" s="258" t="s">
        <v>145</v>
      </c>
    </row>
    <row r="207" s="2" customFormat="1" ht="24.15" customHeight="1">
      <c r="A207" s="40"/>
      <c r="B207" s="41"/>
      <c r="C207" s="207" t="s">
        <v>190</v>
      </c>
      <c r="D207" s="207" t="s">
        <v>147</v>
      </c>
      <c r="E207" s="208" t="s">
        <v>287</v>
      </c>
      <c r="F207" s="209" t="s">
        <v>288</v>
      </c>
      <c r="G207" s="210" t="s">
        <v>150</v>
      </c>
      <c r="H207" s="211">
        <v>150</v>
      </c>
      <c r="I207" s="212"/>
      <c r="J207" s="213">
        <f>ROUND(I207*H207,2)</f>
        <v>0</v>
      </c>
      <c r="K207" s="209" t="s">
        <v>151</v>
      </c>
      <c r="L207" s="46"/>
      <c r="M207" s="214" t="s">
        <v>19</v>
      </c>
      <c r="N207" s="215" t="s">
        <v>43</v>
      </c>
      <c r="O207" s="86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8" t="s">
        <v>152</v>
      </c>
      <c r="AT207" s="218" t="s">
        <v>147</v>
      </c>
      <c r="AU207" s="218" t="s">
        <v>82</v>
      </c>
      <c r="AY207" s="19" t="s">
        <v>145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19" t="s">
        <v>80</v>
      </c>
      <c r="BK207" s="219">
        <f>ROUND(I207*H207,2)</f>
        <v>0</v>
      </c>
      <c r="BL207" s="19" t="s">
        <v>152</v>
      </c>
      <c r="BM207" s="218" t="s">
        <v>289</v>
      </c>
    </row>
    <row r="208" s="2" customFormat="1">
      <c r="A208" s="40"/>
      <c r="B208" s="41"/>
      <c r="C208" s="42"/>
      <c r="D208" s="220" t="s">
        <v>154</v>
      </c>
      <c r="E208" s="42"/>
      <c r="F208" s="221" t="s">
        <v>290</v>
      </c>
      <c r="G208" s="42"/>
      <c r="H208" s="42"/>
      <c r="I208" s="222"/>
      <c r="J208" s="42"/>
      <c r="K208" s="42"/>
      <c r="L208" s="46"/>
      <c r="M208" s="223"/>
      <c r="N208" s="224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154</v>
      </c>
      <c r="AU208" s="19" t="s">
        <v>82</v>
      </c>
    </row>
    <row r="209" s="14" customFormat="1">
      <c r="A209" s="14"/>
      <c r="B209" s="237"/>
      <c r="C209" s="238"/>
      <c r="D209" s="225" t="s">
        <v>158</v>
      </c>
      <c r="E209" s="239" t="s">
        <v>19</v>
      </c>
      <c r="F209" s="240" t="s">
        <v>183</v>
      </c>
      <c r="G209" s="238"/>
      <c r="H209" s="241">
        <v>150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158</v>
      </c>
      <c r="AU209" s="247" t="s">
        <v>82</v>
      </c>
      <c r="AV209" s="14" t="s">
        <v>82</v>
      </c>
      <c r="AW209" s="14" t="s">
        <v>33</v>
      </c>
      <c r="AX209" s="14" t="s">
        <v>72</v>
      </c>
      <c r="AY209" s="247" t="s">
        <v>145</v>
      </c>
    </row>
    <row r="210" s="15" customFormat="1">
      <c r="A210" s="15"/>
      <c r="B210" s="248"/>
      <c r="C210" s="249"/>
      <c r="D210" s="225" t="s">
        <v>158</v>
      </c>
      <c r="E210" s="250" t="s">
        <v>19</v>
      </c>
      <c r="F210" s="251" t="s">
        <v>161</v>
      </c>
      <c r="G210" s="249"/>
      <c r="H210" s="252">
        <v>150</v>
      </c>
      <c r="I210" s="253"/>
      <c r="J210" s="249"/>
      <c r="K210" s="249"/>
      <c r="L210" s="254"/>
      <c r="M210" s="255"/>
      <c r="N210" s="256"/>
      <c r="O210" s="256"/>
      <c r="P210" s="256"/>
      <c r="Q210" s="256"/>
      <c r="R210" s="256"/>
      <c r="S210" s="256"/>
      <c r="T210" s="25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8" t="s">
        <v>158</v>
      </c>
      <c r="AU210" s="258" t="s">
        <v>82</v>
      </c>
      <c r="AV210" s="15" t="s">
        <v>152</v>
      </c>
      <c r="AW210" s="15" t="s">
        <v>33</v>
      </c>
      <c r="AX210" s="15" t="s">
        <v>80</v>
      </c>
      <c r="AY210" s="258" t="s">
        <v>145</v>
      </c>
    </row>
    <row r="211" s="2" customFormat="1" ht="16.5" customHeight="1">
      <c r="A211" s="40"/>
      <c r="B211" s="41"/>
      <c r="C211" s="259" t="s">
        <v>7</v>
      </c>
      <c r="D211" s="259" t="s">
        <v>257</v>
      </c>
      <c r="E211" s="260" t="s">
        <v>291</v>
      </c>
      <c r="F211" s="261" t="s">
        <v>292</v>
      </c>
      <c r="G211" s="262" t="s">
        <v>293</v>
      </c>
      <c r="H211" s="263">
        <v>3</v>
      </c>
      <c r="I211" s="264"/>
      <c r="J211" s="265">
        <f>ROUND(I211*H211,2)</f>
        <v>0</v>
      </c>
      <c r="K211" s="261" t="s">
        <v>151</v>
      </c>
      <c r="L211" s="266"/>
      <c r="M211" s="267" t="s">
        <v>19</v>
      </c>
      <c r="N211" s="268" t="s">
        <v>43</v>
      </c>
      <c r="O211" s="86"/>
      <c r="P211" s="216">
        <f>O211*H211</f>
        <v>0</v>
      </c>
      <c r="Q211" s="216">
        <v>0.001</v>
      </c>
      <c r="R211" s="216">
        <f>Q211*H211</f>
        <v>0.0030000000000000001</v>
      </c>
      <c r="S211" s="216">
        <v>0</v>
      </c>
      <c r="T211" s="217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8" t="s">
        <v>206</v>
      </c>
      <c r="AT211" s="218" t="s">
        <v>257</v>
      </c>
      <c r="AU211" s="218" t="s">
        <v>82</v>
      </c>
      <c r="AY211" s="19" t="s">
        <v>145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19" t="s">
        <v>80</v>
      </c>
      <c r="BK211" s="219">
        <f>ROUND(I211*H211,2)</f>
        <v>0</v>
      </c>
      <c r="BL211" s="19" t="s">
        <v>152</v>
      </c>
      <c r="BM211" s="218" t="s">
        <v>294</v>
      </c>
    </row>
    <row r="212" s="14" customFormat="1">
      <c r="A212" s="14"/>
      <c r="B212" s="237"/>
      <c r="C212" s="238"/>
      <c r="D212" s="225" t="s">
        <v>158</v>
      </c>
      <c r="E212" s="239" t="s">
        <v>19</v>
      </c>
      <c r="F212" s="240" t="s">
        <v>295</v>
      </c>
      <c r="G212" s="238"/>
      <c r="H212" s="241">
        <v>3</v>
      </c>
      <c r="I212" s="242"/>
      <c r="J212" s="238"/>
      <c r="K212" s="238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158</v>
      </c>
      <c r="AU212" s="247" t="s">
        <v>82</v>
      </c>
      <c r="AV212" s="14" t="s">
        <v>82</v>
      </c>
      <c r="AW212" s="14" t="s">
        <v>33</v>
      </c>
      <c r="AX212" s="14" t="s">
        <v>72</v>
      </c>
      <c r="AY212" s="247" t="s">
        <v>145</v>
      </c>
    </row>
    <row r="213" s="15" customFormat="1">
      <c r="A213" s="15"/>
      <c r="B213" s="248"/>
      <c r="C213" s="249"/>
      <c r="D213" s="225" t="s">
        <v>158</v>
      </c>
      <c r="E213" s="250" t="s">
        <v>19</v>
      </c>
      <c r="F213" s="251" t="s">
        <v>161</v>
      </c>
      <c r="G213" s="249"/>
      <c r="H213" s="252">
        <v>3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158</v>
      </c>
      <c r="AU213" s="258" t="s">
        <v>82</v>
      </c>
      <c r="AV213" s="15" t="s">
        <v>152</v>
      </c>
      <c r="AW213" s="15" t="s">
        <v>33</v>
      </c>
      <c r="AX213" s="15" t="s">
        <v>80</v>
      </c>
      <c r="AY213" s="258" t="s">
        <v>145</v>
      </c>
    </row>
    <row r="214" s="2" customFormat="1" ht="21.75" customHeight="1">
      <c r="A214" s="40"/>
      <c r="B214" s="41"/>
      <c r="C214" s="207" t="s">
        <v>296</v>
      </c>
      <c r="D214" s="207" t="s">
        <v>147</v>
      </c>
      <c r="E214" s="208" t="s">
        <v>297</v>
      </c>
      <c r="F214" s="209" t="s">
        <v>298</v>
      </c>
      <c r="G214" s="210" t="s">
        <v>150</v>
      </c>
      <c r="H214" s="211">
        <v>2154</v>
      </c>
      <c r="I214" s="212"/>
      <c r="J214" s="213">
        <f>ROUND(I214*H214,2)</f>
        <v>0</v>
      </c>
      <c r="K214" s="209" t="s">
        <v>151</v>
      </c>
      <c r="L214" s="46"/>
      <c r="M214" s="214" t="s">
        <v>19</v>
      </c>
      <c r="N214" s="215" t="s">
        <v>43</v>
      </c>
      <c r="O214" s="86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8" t="s">
        <v>152</v>
      </c>
      <c r="AT214" s="218" t="s">
        <v>147</v>
      </c>
      <c r="AU214" s="218" t="s">
        <v>82</v>
      </c>
      <c r="AY214" s="19" t="s">
        <v>145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19" t="s">
        <v>80</v>
      </c>
      <c r="BK214" s="219">
        <f>ROUND(I214*H214,2)</f>
        <v>0</v>
      </c>
      <c r="BL214" s="19" t="s">
        <v>152</v>
      </c>
      <c r="BM214" s="218" t="s">
        <v>299</v>
      </c>
    </row>
    <row r="215" s="2" customFormat="1">
      <c r="A215" s="40"/>
      <c r="B215" s="41"/>
      <c r="C215" s="42"/>
      <c r="D215" s="220" t="s">
        <v>154</v>
      </c>
      <c r="E215" s="42"/>
      <c r="F215" s="221" t="s">
        <v>300</v>
      </c>
      <c r="G215" s="42"/>
      <c r="H215" s="42"/>
      <c r="I215" s="222"/>
      <c r="J215" s="42"/>
      <c r="K215" s="42"/>
      <c r="L215" s="46"/>
      <c r="M215" s="223"/>
      <c r="N215" s="224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154</v>
      </c>
      <c r="AU215" s="19" t="s">
        <v>82</v>
      </c>
    </row>
    <row r="216" s="13" customFormat="1">
      <c r="A216" s="13"/>
      <c r="B216" s="227"/>
      <c r="C216" s="228"/>
      <c r="D216" s="225" t="s">
        <v>158</v>
      </c>
      <c r="E216" s="229" t="s">
        <v>19</v>
      </c>
      <c r="F216" s="230" t="s">
        <v>301</v>
      </c>
      <c r="G216" s="228"/>
      <c r="H216" s="229" t="s">
        <v>19</v>
      </c>
      <c r="I216" s="231"/>
      <c r="J216" s="228"/>
      <c r="K216" s="228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158</v>
      </c>
      <c r="AU216" s="236" t="s">
        <v>82</v>
      </c>
      <c r="AV216" s="13" t="s">
        <v>80</v>
      </c>
      <c r="AW216" s="13" t="s">
        <v>33</v>
      </c>
      <c r="AX216" s="13" t="s">
        <v>72</v>
      </c>
      <c r="AY216" s="236" t="s">
        <v>145</v>
      </c>
    </row>
    <row r="217" s="14" customFormat="1">
      <c r="A217" s="14"/>
      <c r="B217" s="237"/>
      <c r="C217" s="238"/>
      <c r="D217" s="225" t="s">
        <v>158</v>
      </c>
      <c r="E217" s="239" t="s">
        <v>19</v>
      </c>
      <c r="F217" s="240" t="s">
        <v>302</v>
      </c>
      <c r="G217" s="238"/>
      <c r="H217" s="241">
        <v>1308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158</v>
      </c>
      <c r="AU217" s="247" t="s">
        <v>82</v>
      </c>
      <c r="AV217" s="14" t="s">
        <v>82</v>
      </c>
      <c r="AW217" s="14" t="s">
        <v>33</v>
      </c>
      <c r="AX217" s="14" t="s">
        <v>72</v>
      </c>
      <c r="AY217" s="247" t="s">
        <v>145</v>
      </c>
    </row>
    <row r="218" s="13" customFormat="1">
      <c r="A218" s="13"/>
      <c r="B218" s="227"/>
      <c r="C218" s="228"/>
      <c r="D218" s="225" t="s">
        <v>158</v>
      </c>
      <c r="E218" s="229" t="s">
        <v>19</v>
      </c>
      <c r="F218" s="230" t="s">
        <v>303</v>
      </c>
      <c r="G218" s="228"/>
      <c r="H218" s="229" t="s">
        <v>19</v>
      </c>
      <c r="I218" s="231"/>
      <c r="J218" s="228"/>
      <c r="K218" s="228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158</v>
      </c>
      <c r="AU218" s="236" t="s">
        <v>82</v>
      </c>
      <c r="AV218" s="13" t="s">
        <v>80</v>
      </c>
      <c r="AW218" s="13" t="s">
        <v>33</v>
      </c>
      <c r="AX218" s="13" t="s">
        <v>72</v>
      </c>
      <c r="AY218" s="236" t="s">
        <v>145</v>
      </c>
    </row>
    <row r="219" s="14" customFormat="1">
      <c r="A219" s="14"/>
      <c r="B219" s="237"/>
      <c r="C219" s="238"/>
      <c r="D219" s="225" t="s">
        <v>158</v>
      </c>
      <c r="E219" s="239" t="s">
        <v>19</v>
      </c>
      <c r="F219" s="240" t="s">
        <v>304</v>
      </c>
      <c r="G219" s="238"/>
      <c r="H219" s="241">
        <v>526</v>
      </c>
      <c r="I219" s="242"/>
      <c r="J219" s="238"/>
      <c r="K219" s="238"/>
      <c r="L219" s="243"/>
      <c r="M219" s="244"/>
      <c r="N219" s="245"/>
      <c r="O219" s="245"/>
      <c r="P219" s="245"/>
      <c r="Q219" s="245"/>
      <c r="R219" s="245"/>
      <c r="S219" s="245"/>
      <c r="T219" s="24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7" t="s">
        <v>158</v>
      </c>
      <c r="AU219" s="247" t="s">
        <v>82</v>
      </c>
      <c r="AV219" s="14" t="s">
        <v>82</v>
      </c>
      <c r="AW219" s="14" t="s">
        <v>33</v>
      </c>
      <c r="AX219" s="14" t="s">
        <v>72</v>
      </c>
      <c r="AY219" s="247" t="s">
        <v>145</v>
      </c>
    </row>
    <row r="220" s="13" customFormat="1">
      <c r="A220" s="13"/>
      <c r="B220" s="227"/>
      <c r="C220" s="228"/>
      <c r="D220" s="225" t="s">
        <v>158</v>
      </c>
      <c r="E220" s="229" t="s">
        <v>19</v>
      </c>
      <c r="F220" s="230" t="s">
        <v>305</v>
      </c>
      <c r="G220" s="228"/>
      <c r="H220" s="229" t="s">
        <v>19</v>
      </c>
      <c r="I220" s="231"/>
      <c r="J220" s="228"/>
      <c r="K220" s="228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158</v>
      </c>
      <c r="AU220" s="236" t="s">
        <v>82</v>
      </c>
      <c r="AV220" s="13" t="s">
        <v>80</v>
      </c>
      <c r="AW220" s="13" t="s">
        <v>33</v>
      </c>
      <c r="AX220" s="13" t="s">
        <v>72</v>
      </c>
      <c r="AY220" s="236" t="s">
        <v>145</v>
      </c>
    </row>
    <row r="221" s="14" customFormat="1">
      <c r="A221" s="14"/>
      <c r="B221" s="237"/>
      <c r="C221" s="238"/>
      <c r="D221" s="225" t="s">
        <v>158</v>
      </c>
      <c r="E221" s="239" t="s">
        <v>19</v>
      </c>
      <c r="F221" s="240" t="s">
        <v>306</v>
      </c>
      <c r="G221" s="238"/>
      <c r="H221" s="241">
        <v>60</v>
      </c>
      <c r="I221" s="242"/>
      <c r="J221" s="238"/>
      <c r="K221" s="238"/>
      <c r="L221" s="243"/>
      <c r="M221" s="244"/>
      <c r="N221" s="245"/>
      <c r="O221" s="245"/>
      <c r="P221" s="245"/>
      <c r="Q221" s="245"/>
      <c r="R221" s="245"/>
      <c r="S221" s="245"/>
      <c r="T221" s="24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7" t="s">
        <v>158</v>
      </c>
      <c r="AU221" s="247" t="s">
        <v>82</v>
      </c>
      <c r="AV221" s="14" t="s">
        <v>82</v>
      </c>
      <c r="AW221" s="14" t="s">
        <v>33</v>
      </c>
      <c r="AX221" s="14" t="s">
        <v>72</v>
      </c>
      <c r="AY221" s="247" t="s">
        <v>145</v>
      </c>
    </row>
    <row r="222" s="13" customFormat="1">
      <c r="A222" s="13"/>
      <c r="B222" s="227"/>
      <c r="C222" s="228"/>
      <c r="D222" s="225" t="s">
        <v>158</v>
      </c>
      <c r="E222" s="229" t="s">
        <v>19</v>
      </c>
      <c r="F222" s="230" t="s">
        <v>307</v>
      </c>
      <c r="G222" s="228"/>
      <c r="H222" s="229" t="s">
        <v>19</v>
      </c>
      <c r="I222" s="231"/>
      <c r="J222" s="228"/>
      <c r="K222" s="228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158</v>
      </c>
      <c r="AU222" s="236" t="s">
        <v>82</v>
      </c>
      <c r="AV222" s="13" t="s">
        <v>80</v>
      </c>
      <c r="AW222" s="13" t="s">
        <v>33</v>
      </c>
      <c r="AX222" s="13" t="s">
        <v>72</v>
      </c>
      <c r="AY222" s="236" t="s">
        <v>145</v>
      </c>
    </row>
    <row r="223" s="14" customFormat="1">
      <c r="A223" s="14"/>
      <c r="B223" s="237"/>
      <c r="C223" s="238"/>
      <c r="D223" s="225" t="s">
        <v>158</v>
      </c>
      <c r="E223" s="239" t="s">
        <v>19</v>
      </c>
      <c r="F223" s="240" t="s">
        <v>308</v>
      </c>
      <c r="G223" s="238"/>
      <c r="H223" s="241">
        <v>260</v>
      </c>
      <c r="I223" s="242"/>
      <c r="J223" s="238"/>
      <c r="K223" s="238"/>
      <c r="L223" s="243"/>
      <c r="M223" s="244"/>
      <c r="N223" s="245"/>
      <c r="O223" s="245"/>
      <c r="P223" s="245"/>
      <c r="Q223" s="245"/>
      <c r="R223" s="245"/>
      <c r="S223" s="245"/>
      <c r="T223" s="246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7" t="s">
        <v>158</v>
      </c>
      <c r="AU223" s="247" t="s">
        <v>82</v>
      </c>
      <c r="AV223" s="14" t="s">
        <v>82</v>
      </c>
      <c r="AW223" s="14" t="s">
        <v>33</v>
      </c>
      <c r="AX223" s="14" t="s">
        <v>72</v>
      </c>
      <c r="AY223" s="247" t="s">
        <v>145</v>
      </c>
    </row>
    <row r="224" s="15" customFormat="1">
      <c r="A224" s="15"/>
      <c r="B224" s="248"/>
      <c r="C224" s="249"/>
      <c r="D224" s="225" t="s">
        <v>158</v>
      </c>
      <c r="E224" s="250" t="s">
        <v>19</v>
      </c>
      <c r="F224" s="251" t="s">
        <v>161</v>
      </c>
      <c r="G224" s="249"/>
      <c r="H224" s="252">
        <v>2154</v>
      </c>
      <c r="I224" s="253"/>
      <c r="J224" s="249"/>
      <c r="K224" s="249"/>
      <c r="L224" s="254"/>
      <c r="M224" s="255"/>
      <c r="N224" s="256"/>
      <c r="O224" s="256"/>
      <c r="P224" s="256"/>
      <c r="Q224" s="256"/>
      <c r="R224" s="256"/>
      <c r="S224" s="256"/>
      <c r="T224" s="257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8" t="s">
        <v>158</v>
      </c>
      <c r="AU224" s="258" t="s">
        <v>82</v>
      </c>
      <c r="AV224" s="15" t="s">
        <v>152</v>
      </c>
      <c r="AW224" s="15" t="s">
        <v>33</v>
      </c>
      <c r="AX224" s="15" t="s">
        <v>80</v>
      </c>
      <c r="AY224" s="258" t="s">
        <v>145</v>
      </c>
    </row>
    <row r="225" s="12" customFormat="1" ht="22.8" customHeight="1">
      <c r="A225" s="12"/>
      <c r="B225" s="191"/>
      <c r="C225" s="192"/>
      <c r="D225" s="193" t="s">
        <v>71</v>
      </c>
      <c r="E225" s="205" t="s">
        <v>82</v>
      </c>
      <c r="F225" s="205" t="s">
        <v>309</v>
      </c>
      <c r="G225" s="192"/>
      <c r="H225" s="192"/>
      <c r="I225" s="195"/>
      <c r="J225" s="206">
        <f>BK225</f>
        <v>0</v>
      </c>
      <c r="K225" s="192"/>
      <c r="L225" s="197"/>
      <c r="M225" s="198"/>
      <c r="N225" s="199"/>
      <c r="O225" s="199"/>
      <c r="P225" s="200">
        <f>SUM(P226:P230)</f>
        <v>0</v>
      </c>
      <c r="Q225" s="199"/>
      <c r="R225" s="200">
        <f>SUM(R226:R230)</f>
        <v>73.276799999999994</v>
      </c>
      <c r="S225" s="199"/>
      <c r="T225" s="201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80</v>
      </c>
      <c r="AT225" s="203" t="s">
        <v>71</v>
      </c>
      <c r="AU225" s="203" t="s">
        <v>80</v>
      </c>
      <c r="AY225" s="202" t="s">
        <v>145</v>
      </c>
      <c r="BK225" s="204">
        <f>SUM(BK226:BK230)</f>
        <v>0</v>
      </c>
    </row>
    <row r="226" s="2" customFormat="1" ht="21.75" customHeight="1">
      <c r="A226" s="40"/>
      <c r="B226" s="41"/>
      <c r="C226" s="207" t="s">
        <v>310</v>
      </c>
      <c r="D226" s="207" t="s">
        <v>147</v>
      </c>
      <c r="E226" s="208" t="s">
        <v>311</v>
      </c>
      <c r="F226" s="209" t="s">
        <v>312</v>
      </c>
      <c r="G226" s="210" t="s">
        <v>178</v>
      </c>
      <c r="H226" s="211">
        <v>255</v>
      </c>
      <c r="I226" s="212"/>
      <c r="J226" s="213">
        <f>ROUND(I226*H226,2)</f>
        <v>0</v>
      </c>
      <c r="K226" s="209" t="s">
        <v>151</v>
      </c>
      <c r="L226" s="46"/>
      <c r="M226" s="214" t="s">
        <v>19</v>
      </c>
      <c r="N226" s="215" t="s">
        <v>43</v>
      </c>
      <c r="O226" s="86"/>
      <c r="P226" s="216">
        <f>O226*H226</f>
        <v>0</v>
      </c>
      <c r="Q226" s="216">
        <v>0.28736</v>
      </c>
      <c r="R226" s="216">
        <f>Q226*H226</f>
        <v>73.276799999999994</v>
      </c>
      <c r="S226" s="216">
        <v>0</v>
      </c>
      <c r="T226" s="21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8" t="s">
        <v>152</v>
      </c>
      <c r="AT226" s="218" t="s">
        <v>147</v>
      </c>
      <c r="AU226" s="218" t="s">
        <v>82</v>
      </c>
      <c r="AY226" s="19" t="s">
        <v>145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19" t="s">
        <v>80</v>
      </c>
      <c r="BK226" s="219">
        <f>ROUND(I226*H226,2)</f>
        <v>0</v>
      </c>
      <c r="BL226" s="19" t="s">
        <v>152</v>
      </c>
      <c r="BM226" s="218" t="s">
        <v>313</v>
      </c>
    </row>
    <row r="227" s="2" customFormat="1">
      <c r="A227" s="40"/>
      <c r="B227" s="41"/>
      <c r="C227" s="42"/>
      <c r="D227" s="220" t="s">
        <v>154</v>
      </c>
      <c r="E227" s="42"/>
      <c r="F227" s="221" t="s">
        <v>314</v>
      </c>
      <c r="G227" s="42"/>
      <c r="H227" s="42"/>
      <c r="I227" s="222"/>
      <c r="J227" s="42"/>
      <c r="K227" s="42"/>
      <c r="L227" s="46"/>
      <c r="M227" s="223"/>
      <c r="N227" s="224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154</v>
      </c>
      <c r="AU227" s="19" t="s">
        <v>82</v>
      </c>
    </row>
    <row r="228" s="13" customFormat="1">
      <c r="A228" s="13"/>
      <c r="B228" s="227"/>
      <c r="C228" s="228"/>
      <c r="D228" s="225" t="s">
        <v>158</v>
      </c>
      <c r="E228" s="229" t="s">
        <v>19</v>
      </c>
      <c r="F228" s="230" t="s">
        <v>236</v>
      </c>
      <c r="G228" s="228"/>
      <c r="H228" s="229" t="s">
        <v>19</v>
      </c>
      <c r="I228" s="231"/>
      <c r="J228" s="228"/>
      <c r="K228" s="228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158</v>
      </c>
      <c r="AU228" s="236" t="s">
        <v>82</v>
      </c>
      <c r="AV228" s="13" t="s">
        <v>80</v>
      </c>
      <c r="AW228" s="13" t="s">
        <v>33</v>
      </c>
      <c r="AX228" s="13" t="s">
        <v>72</v>
      </c>
      <c r="AY228" s="236" t="s">
        <v>145</v>
      </c>
    </row>
    <row r="229" s="14" customFormat="1">
      <c r="A229" s="14"/>
      <c r="B229" s="237"/>
      <c r="C229" s="238"/>
      <c r="D229" s="225" t="s">
        <v>158</v>
      </c>
      <c r="E229" s="239" t="s">
        <v>19</v>
      </c>
      <c r="F229" s="240" t="s">
        <v>315</v>
      </c>
      <c r="G229" s="238"/>
      <c r="H229" s="241">
        <v>255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7" t="s">
        <v>158</v>
      </c>
      <c r="AU229" s="247" t="s">
        <v>82</v>
      </c>
      <c r="AV229" s="14" t="s">
        <v>82</v>
      </c>
      <c r="AW229" s="14" t="s">
        <v>33</v>
      </c>
      <c r="AX229" s="14" t="s">
        <v>72</v>
      </c>
      <c r="AY229" s="247" t="s">
        <v>145</v>
      </c>
    </row>
    <row r="230" s="15" customFormat="1">
      <c r="A230" s="15"/>
      <c r="B230" s="248"/>
      <c r="C230" s="249"/>
      <c r="D230" s="225" t="s">
        <v>158</v>
      </c>
      <c r="E230" s="250" t="s">
        <v>19</v>
      </c>
      <c r="F230" s="251" t="s">
        <v>161</v>
      </c>
      <c r="G230" s="249"/>
      <c r="H230" s="252">
        <v>255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8" t="s">
        <v>158</v>
      </c>
      <c r="AU230" s="258" t="s">
        <v>82</v>
      </c>
      <c r="AV230" s="15" t="s">
        <v>152</v>
      </c>
      <c r="AW230" s="15" t="s">
        <v>33</v>
      </c>
      <c r="AX230" s="15" t="s">
        <v>80</v>
      </c>
      <c r="AY230" s="258" t="s">
        <v>145</v>
      </c>
    </row>
    <row r="231" s="12" customFormat="1" ht="22.8" customHeight="1">
      <c r="A231" s="12"/>
      <c r="B231" s="191"/>
      <c r="C231" s="192"/>
      <c r="D231" s="193" t="s">
        <v>71</v>
      </c>
      <c r="E231" s="205" t="s">
        <v>152</v>
      </c>
      <c r="F231" s="205" t="s">
        <v>316</v>
      </c>
      <c r="G231" s="192"/>
      <c r="H231" s="192"/>
      <c r="I231" s="195"/>
      <c r="J231" s="206">
        <f>BK231</f>
        <v>0</v>
      </c>
      <c r="K231" s="192"/>
      <c r="L231" s="197"/>
      <c r="M231" s="198"/>
      <c r="N231" s="199"/>
      <c r="O231" s="199"/>
      <c r="P231" s="200">
        <f>SUM(P232:P236)</f>
        <v>0</v>
      </c>
      <c r="Q231" s="199"/>
      <c r="R231" s="200">
        <f>SUM(R232:R236)</f>
        <v>0</v>
      </c>
      <c r="S231" s="199"/>
      <c r="T231" s="201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02" t="s">
        <v>80</v>
      </c>
      <c r="AT231" s="203" t="s">
        <v>71</v>
      </c>
      <c r="AU231" s="203" t="s">
        <v>80</v>
      </c>
      <c r="AY231" s="202" t="s">
        <v>145</v>
      </c>
      <c r="BK231" s="204">
        <f>SUM(BK232:BK236)</f>
        <v>0</v>
      </c>
    </row>
    <row r="232" s="2" customFormat="1" ht="16.5" customHeight="1">
      <c r="A232" s="40"/>
      <c r="B232" s="41"/>
      <c r="C232" s="207" t="s">
        <v>317</v>
      </c>
      <c r="D232" s="207" t="s">
        <v>147</v>
      </c>
      <c r="E232" s="208" t="s">
        <v>318</v>
      </c>
      <c r="F232" s="209" t="s">
        <v>319</v>
      </c>
      <c r="G232" s="210" t="s">
        <v>88</v>
      </c>
      <c r="H232" s="211">
        <v>2.2000000000000002</v>
      </c>
      <c r="I232" s="212"/>
      <c r="J232" s="213">
        <f>ROUND(I232*H232,2)</f>
        <v>0</v>
      </c>
      <c r="K232" s="209" t="s">
        <v>151</v>
      </c>
      <c r="L232" s="46"/>
      <c r="M232" s="214" t="s">
        <v>19</v>
      </c>
      <c r="N232" s="215" t="s">
        <v>43</v>
      </c>
      <c r="O232" s="86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8" t="s">
        <v>152</v>
      </c>
      <c r="AT232" s="218" t="s">
        <v>147</v>
      </c>
      <c r="AU232" s="218" t="s">
        <v>82</v>
      </c>
      <c r="AY232" s="19" t="s">
        <v>145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19" t="s">
        <v>80</v>
      </c>
      <c r="BK232" s="219">
        <f>ROUND(I232*H232,2)</f>
        <v>0</v>
      </c>
      <c r="BL232" s="19" t="s">
        <v>152</v>
      </c>
      <c r="BM232" s="218" t="s">
        <v>320</v>
      </c>
    </row>
    <row r="233" s="2" customFormat="1">
      <c r="A233" s="40"/>
      <c r="B233" s="41"/>
      <c r="C233" s="42"/>
      <c r="D233" s="220" t="s">
        <v>154</v>
      </c>
      <c r="E233" s="42"/>
      <c r="F233" s="221" t="s">
        <v>321</v>
      </c>
      <c r="G233" s="42"/>
      <c r="H233" s="42"/>
      <c r="I233" s="222"/>
      <c r="J233" s="42"/>
      <c r="K233" s="42"/>
      <c r="L233" s="46"/>
      <c r="M233" s="223"/>
      <c r="N233" s="224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154</v>
      </c>
      <c r="AU233" s="19" t="s">
        <v>82</v>
      </c>
    </row>
    <row r="234" s="13" customFormat="1">
      <c r="A234" s="13"/>
      <c r="B234" s="227"/>
      <c r="C234" s="228"/>
      <c r="D234" s="225" t="s">
        <v>158</v>
      </c>
      <c r="E234" s="229" t="s">
        <v>19</v>
      </c>
      <c r="F234" s="230" t="s">
        <v>242</v>
      </c>
      <c r="G234" s="228"/>
      <c r="H234" s="229" t="s">
        <v>19</v>
      </c>
      <c r="I234" s="231"/>
      <c r="J234" s="228"/>
      <c r="K234" s="228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158</v>
      </c>
      <c r="AU234" s="236" t="s">
        <v>82</v>
      </c>
      <c r="AV234" s="13" t="s">
        <v>80</v>
      </c>
      <c r="AW234" s="13" t="s">
        <v>33</v>
      </c>
      <c r="AX234" s="13" t="s">
        <v>72</v>
      </c>
      <c r="AY234" s="236" t="s">
        <v>145</v>
      </c>
    </row>
    <row r="235" s="14" customFormat="1">
      <c r="A235" s="14"/>
      <c r="B235" s="237"/>
      <c r="C235" s="238"/>
      <c r="D235" s="225" t="s">
        <v>158</v>
      </c>
      <c r="E235" s="239" t="s">
        <v>19</v>
      </c>
      <c r="F235" s="240" t="s">
        <v>322</v>
      </c>
      <c r="G235" s="238"/>
      <c r="H235" s="241">
        <v>2.2000000000000002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158</v>
      </c>
      <c r="AU235" s="247" t="s">
        <v>82</v>
      </c>
      <c r="AV235" s="14" t="s">
        <v>82</v>
      </c>
      <c r="AW235" s="14" t="s">
        <v>33</v>
      </c>
      <c r="AX235" s="14" t="s">
        <v>72</v>
      </c>
      <c r="AY235" s="247" t="s">
        <v>145</v>
      </c>
    </row>
    <row r="236" s="15" customFormat="1">
      <c r="A236" s="15"/>
      <c r="B236" s="248"/>
      <c r="C236" s="249"/>
      <c r="D236" s="225" t="s">
        <v>158</v>
      </c>
      <c r="E236" s="250" t="s">
        <v>94</v>
      </c>
      <c r="F236" s="251" t="s">
        <v>161</v>
      </c>
      <c r="G236" s="249"/>
      <c r="H236" s="252">
        <v>2.2000000000000002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8" t="s">
        <v>158</v>
      </c>
      <c r="AU236" s="258" t="s">
        <v>82</v>
      </c>
      <c r="AV236" s="15" t="s">
        <v>152</v>
      </c>
      <c r="AW236" s="15" t="s">
        <v>33</v>
      </c>
      <c r="AX236" s="15" t="s">
        <v>80</v>
      </c>
      <c r="AY236" s="258" t="s">
        <v>145</v>
      </c>
    </row>
    <row r="237" s="12" customFormat="1" ht="22.8" customHeight="1">
      <c r="A237" s="12"/>
      <c r="B237" s="191"/>
      <c r="C237" s="192"/>
      <c r="D237" s="193" t="s">
        <v>71</v>
      </c>
      <c r="E237" s="205" t="s">
        <v>184</v>
      </c>
      <c r="F237" s="205" t="s">
        <v>323</v>
      </c>
      <c r="G237" s="192"/>
      <c r="H237" s="192"/>
      <c r="I237" s="195"/>
      <c r="J237" s="206">
        <f>BK237</f>
        <v>0</v>
      </c>
      <c r="K237" s="192"/>
      <c r="L237" s="197"/>
      <c r="M237" s="198"/>
      <c r="N237" s="199"/>
      <c r="O237" s="199"/>
      <c r="P237" s="200">
        <f>SUM(P238:P327)</f>
        <v>0</v>
      </c>
      <c r="Q237" s="199"/>
      <c r="R237" s="200">
        <f>SUM(R238:R327)</f>
        <v>203.63665999999998</v>
      </c>
      <c r="S237" s="199"/>
      <c r="T237" s="201">
        <f>SUM(T238:T327)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2" t="s">
        <v>80</v>
      </c>
      <c r="AT237" s="203" t="s">
        <v>71</v>
      </c>
      <c r="AU237" s="203" t="s">
        <v>80</v>
      </c>
      <c r="AY237" s="202" t="s">
        <v>145</v>
      </c>
      <c r="BK237" s="204">
        <f>SUM(BK238:BK327)</f>
        <v>0</v>
      </c>
    </row>
    <row r="238" s="2" customFormat="1" ht="21.75" customHeight="1">
      <c r="A238" s="40"/>
      <c r="B238" s="41"/>
      <c r="C238" s="207" t="s">
        <v>324</v>
      </c>
      <c r="D238" s="207" t="s">
        <v>147</v>
      </c>
      <c r="E238" s="208" t="s">
        <v>325</v>
      </c>
      <c r="F238" s="209" t="s">
        <v>326</v>
      </c>
      <c r="G238" s="210" t="s">
        <v>150</v>
      </c>
      <c r="H238" s="211">
        <v>1628</v>
      </c>
      <c r="I238" s="212"/>
      <c r="J238" s="213">
        <f>ROUND(I238*H238,2)</f>
        <v>0</v>
      </c>
      <c r="K238" s="209" t="s">
        <v>151</v>
      </c>
      <c r="L238" s="46"/>
      <c r="M238" s="214" t="s">
        <v>19</v>
      </c>
      <c r="N238" s="215" t="s">
        <v>43</v>
      </c>
      <c r="O238" s="86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8" t="s">
        <v>152</v>
      </c>
      <c r="AT238" s="218" t="s">
        <v>147</v>
      </c>
      <c r="AU238" s="218" t="s">
        <v>82</v>
      </c>
      <c r="AY238" s="19" t="s">
        <v>145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19" t="s">
        <v>80</v>
      </c>
      <c r="BK238" s="219">
        <f>ROUND(I238*H238,2)</f>
        <v>0</v>
      </c>
      <c r="BL238" s="19" t="s">
        <v>152</v>
      </c>
      <c r="BM238" s="218" t="s">
        <v>327</v>
      </c>
    </row>
    <row r="239" s="2" customFormat="1">
      <c r="A239" s="40"/>
      <c r="B239" s="41"/>
      <c r="C239" s="42"/>
      <c r="D239" s="220" t="s">
        <v>154</v>
      </c>
      <c r="E239" s="42"/>
      <c r="F239" s="221" t="s">
        <v>328</v>
      </c>
      <c r="G239" s="42"/>
      <c r="H239" s="42"/>
      <c r="I239" s="222"/>
      <c r="J239" s="42"/>
      <c r="K239" s="42"/>
      <c r="L239" s="46"/>
      <c r="M239" s="223"/>
      <c r="N239" s="224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154</v>
      </c>
      <c r="AU239" s="19" t="s">
        <v>82</v>
      </c>
    </row>
    <row r="240" s="13" customFormat="1">
      <c r="A240" s="13"/>
      <c r="B240" s="227"/>
      <c r="C240" s="228"/>
      <c r="D240" s="225" t="s">
        <v>158</v>
      </c>
      <c r="E240" s="229" t="s">
        <v>19</v>
      </c>
      <c r="F240" s="230" t="s">
        <v>301</v>
      </c>
      <c r="G240" s="228"/>
      <c r="H240" s="229" t="s">
        <v>19</v>
      </c>
      <c r="I240" s="231"/>
      <c r="J240" s="228"/>
      <c r="K240" s="228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158</v>
      </c>
      <c r="AU240" s="236" t="s">
        <v>82</v>
      </c>
      <c r="AV240" s="13" t="s">
        <v>80</v>
      </c>
      <c r="AW240" s="13" t="s">
        <v>33</v>
      </c>
      <c r="AX240" s="13" t="s">
        <v>72</v>
      </c>
      <c r="AY240" s="236" t="s">
        <v>145</v>
      </c>
    </row>
    <row r="241" s="14" customFormat="1">
      <c r="A241" s="14"/>
      <c r="B241" s="237"/>
      <c r="C241" s="238"/>
      <c r="D241" s="225" t="s">
        <v>158</v>
      </c>
      <c r="E241" s="239" t="s">
        <v>19</v>
      </c>
      <c r="F241" s="240" t="s">
        <v>302</v>
      </c>
      <c r="G241" s="238"/>
      <c r="H241" s="241">
        <v>1308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158</v>
      </c>
      <c r="AU241" s="247" t="s">
        <v>82</v>
      </c>
      <c r="AV241" s="14" t="s">
        <v>82</v>
      </c>
      <c r="AW241" s="14" t="s">
        <v>33</v>
      </c>
      <c r="AX241" s="14" t="s">
        <v>72</v>
      </c>
      <c r="AY241" s="247" t="s">
        <v>145</v>
      </c>
    </row>
    <row r="242" s="13" customFormat="1">
      <c r="A242" s="13"/>
      <c r="B242" s="227"/>
      <c r="C242" s="228"/>
      <c r="D242" s="225" t="s">
        <v>158</v>
      </c>
      <c r="E242" s="229" t="s">
        <v>19</v>
      </c>
      <c r="F242" s="230" t="s">
        <v>305</v>
      </c>
      <c r="G242" s="228"/>
      <c r="H242" s="229" t="s">
        <v>19</v>
      </c>
      <c r="I242" s="231"/>
      <c r="J242" s="228"/>
      <c r="K242" s="228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158</v>
      </c>
      <c r="AU242" s="236" t="s">
        <v>82</v>
      </c>
      <c r="AV242" s="13" t="s">
        <v>80</v>
      </c>
      <c r="AW242" s="13" t="s">
        <v>33</v>
      </c>
      <c r="AX242" s="13" t="s">
        <v>72</v>
      </c>
      <c r="AY242" s="236" t="s">
        <v>145</v>
      </c>
    </row>
    <row r="243" s="14" customFormat="1">
      <c r="A243" s="14"/>
      <c r="B243" s="237"/>
      <c r="C243" s="238"/>
      <c r="D243" s="225" t="s">
        <v>158</v>
      </c>
      <c r="E243" s="239" t="s">
        <v>19</v>
      </c>
      <c r="F243" s="240" t="s">
        <v>306</v>
      </c>
      <c r="G243" s="238"/>
      <c r="H243" s="241">
        <v>60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158</v>
      </c>
      <c r="AU243" s="247" t="s">
        <v>82</v>
      </c>
      <c r="AV243" s="14" t="s">
        <v>82</v>
      </c>
      <c r="AW243" s="14" t="s">
        <v>33</v>
      </c>
      <c r="AX243" s="14" t="s">
        <v>72</v>
      </c>
      <c r="AY243" s="247" t="s">
        <v>145</v>
      </c>
    </row>
    <row r="244" s="13" customFormat="1">
      <c r="A244" s="13"/>
      <c r="B244" s="227"/>
      <c r="C244" s="228"/>
      <c r="D244" s="225" t="s">
        <v>158</v>
      </c>
      <c r="E244" s="229" t="s">
        <v>19</v>
      </c>
      <c r="F244" s="230" t="s">
        <v>307</v>
      </c>
      <c r="G244" s="228"/>
      <c r="H244" s="229" t="s">
        <v>19</v>
      </c>
      <c r="I244" s="231"/>
      <c r="J244" s="228"/>
      <c r="K244" s="228"/>
      <c r="L244" s="232"/>
      <c r="M244" s="233"/>
      <c r="N244" s="234"/>
      <c r="O244" s="234"/>
      <c r="P244" s="234"/>
      <c r="Q244" s="234"/>
      <c r="R244" s="234"/>
      <c r="S244" s="234"/>
      <c r="T244" s="23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6" t="s">
        <v>158</v>
      </c>
      <c r="AU244" s="236" t="s">
        <v>82</v>
      </c>
      <c r="AV244" s="13" t="s">
        <v>80</v>
      </c>
      <c r="AW244" s="13" t="s">
        <v>33</v>
      </c>
      <c r="AX244" s="13" t="s">
        <v>72</v>
      </c>
      <c r="AY244" s="236" t="s">
        <v>145</v>
      </c>
    </row>
    <row r="245" s="14" customFormat="1">
      <c r="A245" s="14"/>
      <c r="B245" s="237"/>
      <c r="C245" s="238"/>
      <c r="D245" s="225" t="s">
        <v>158</v>
      </c>
      <c r="E245" s="239" t="s">
        <v>19</v>
      </c>
      <c r="F245" s="240" t="s">
        <v>308</v>
      </c>
      <c r="G245" s="238"/>
      <c r="H245" s="241">
        <v>260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158</v>
      </c>
      <c r="AU245" s="247" t="s">
        <v>82</v>
      </c>
      <c r="AV245" s="14" t="s">
        <v>82</v>
      </c>
      <c r="AW245" s="14" t="s">
        <v>33</v>
      </c>
      <c r="AX245" s="14" t="s">
        <v>72</v>
      </c>
      <c r="AY245" s="247" t="s">
        <v>145</v>
      </c>
    </row>
    <row r="246" s="15" customFormat="1">
      <c r="A246" s="15"/>
      <c r="B246" s="248"/>
      <c r="C246" s="249"/>
      <c r="D246" s="225" t="s">
        <v>158</v>
      </c>
      <c r="E246" s="250" t="s">
        <v>19</v>
      </c>
      <c r="F246" s="251" t="s">
        <v>161</v>
      </c>
      <c r="G246" s="249"/>
      <c r="H246" s="252">
        <v>1628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8" t="s">
        <v>158</v>
      </c>
      <c r="AU246" s="258" t="s">
        <v>82</v>
      </c>
      <c r="AV246" s="15" t="s">
        <v>152</v>
      </c>
      <c r="AW246" s="15" t="s">
        <v>33</v>
      </c>
      <c r="AX246" s="15" t="s">
        <v>80</v>
      </c>
      <c r="AY246" s="258" t="s">
        <v>145</v>
      </c>
    </row>
    <row r="247" s="2" customFormat="1" ht="24.15" customHeight="1">
      <c r="A247" s="40"/>
      <c r="B247" s="41"/>
      <c r="C247" s="207" t="s">
        <v>329</v>
      </c>
      <c r="D247" s="207" t="s">
        <v>147</v>
      </c>
      <c r="E247" s="208" t="s">
        <v>330</v>
      </c>
      <c r="F247" s="209" t="s">
        <v>331</v>
      </c>
      <c r="G247" s="210" t="s">
        <v>150</v>
      </c>
      <c r="H247" s="211">
        <v>1090</v>
      </c>
      <c r="I247" s="212"/>
      <c r="J247" s="213">
        <f>ROUND(I247*H247,2)</f>
        <v>0</v>
      </c>
      <c r="K247" s="209" t="s">
        <v>151</v>
      </c>
      <c r="L247" s="46"/>
      <c r="M247" s="214" t="s">
        <v>19</v>
      </c>
      <c r="N247" s="215" t="s">
        <v>43</v>
      </c>
      <c r="O247" s="86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8" t="s">
        <v>152</v>
      </c>
      <c r="AT247" s="218" t="s">
        <v>147</v>
      </c>
      <c r="AU247" s="218" t="s">
        <v>82</v>
      </c>
      <c r="AY247" s="19" t="s">
        <v>145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19" t="s">
        <v>80</v>
      </c>
      <c r="BK247" s="219">
        <f>ROUND(I247*H247,2)</f>
        <v>0</v>
      </c>
      <c r="BL247" s="19" t="s">
        <v>152</v>
      </c>
      <c r="BM247" s="218" t="s">
        <v>332</v>
      </c>
    </row>
    <row r="248" s="2" customFormat="1">
      <c r="A248" s="40"/>
      <c r="B248" s="41"/>
      <c r="C248" s="42"/>
      <c r="D248" s="220" t="s">
        <v>154</v>
      </c>
      <c r="E248" s="42"/>
      <c r="F248" s="221" t="s">
        <v>333</v>
      </c>
      <c r="G248" s="42"/>
      <c r="H248" s="42"/>
      <c r="I248" s="222"/>
      <c r="J248" s="42"/>
      <c r="K248" s="42"/>
      <c r="L248" s="46"/>
      <c r="M248" s="223"/>
      <c r="N248" s="224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154</v>
      </c>
      <c r="AU248" s="19" t="s">
        <v>82</v>
      </c>
    </row>
    <row r="249" s="13" customFormat="1">
      <c r="A249" s="13"/>
      <c r="B249" s="227"/>
      <c r="C249" s="228"/>
      <c r="D249" s="225" t="s">
        <v>158</v>
      </c>
      <c r="E249" s="229" t="s">
        <v>19</v>
      </c>
      <c r="F249" s="230" t="s">
        <v>301</v>
      </c>
      <c r="G249" s="228"/>
      <c r="H249" s="229" t="s">
        <v>19</v>
      </c>
      <c r="I249" s="231"/>
      <c r="J249" s="228"/>
      <c r="K249" s="228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158</v>
      </c>
      <c r="AU249" s="236" t="s">
        <v>82</v>
      </c>
      <c r="AV249" s="13" t="s">
        <v>80</v>
      </c>
      <c r="AW249" s="13" t="s">
        <v>33</v>
      </c>
      <c r="AX249" s="13" t="s">
        <v>72</v>
      </c>
      <c r="AY249" s="236" t="s">
        <v>145</v>
      </c>
    </row>
    <row r="250" s="14" customFormat="1">
      <c r="A250" s="14"/>
      <c r="B250" s="237"/>
      <c r="C250" s="238"/>
      <c r="D250" s="225" t="s">
        <v>158</v>
      </c>
      <c r="E250" s="239" t="s">
        <v>19</v>
      </c>
      <c r="F250" s="240" t="s">
        <v>334</v>
      </c>
      <c r="G250" s="238"/>
      <c r="H250" s="241">
        <v>1090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158</v>
      </c>
      <c r="AU250" s="247" t="s">
        <v>82</v>
      </c>
      <c r="AV250" s="14" t="s">
        <v>82</v>
      </c>
      <c r="AW250" s="14" t="s">
        <v>33</v>
      </c>
      <c r="AX250" s="14" t="s">
        <v>72</v>
      </c>
      <c r="AY250" s="247" t="s">
        <v>145</v>
      </c>
    </row>
    <row r="251" s="15" customFormat="1">
      <c r="A251" s="15"/>
      <c r="B251" s="248"/>
      <c r="C251" s="249"/>
      <c r="D251" s="225" t="s">
        <v>158</v>
      </c>
      <c r="E251" s="250" t="s">
        <v>19</v>
      </c>
      <c r="F251" s="251" t="s">
        <v>161</v>
      </c>
      <c r="G251" s="249"/>
      <c r="H251" s="252">
        <v>1090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8" t="s">
        <v>158</v>
      </c>
      <c r="AU251" s="258" t="s">
        <v>82</v>
      </c>
      <c r="AV251" s="15" t="s">
        <v>152</v>
      </c>
      <c r="AW251" s="15" t="s">
        <v>33</v>
      </c>
      <c r="AX251" s="15" t="s">
        <v>80</v>
      </c>
      <c r="AY251" s="258" t="s">
        <v>145</v>
      </c>
    </row>
    <row r="252" s="2" customFormat="1" ht="24.15" customHeight="1">
      <c r="A252" s="40"/>
      <c r="B252" s="41"/>
      <c r="C252" s="207" t="s">
        <v>335</v>
      </c>
      <c r="D252" s="207" t="s">
        <v>147</v>
      </c>
      <c r="E252" s="208" t="s">
        <v>336</v>
      </c>
      <c r="F252" s="209" t="s">
        <v>337</v>
      </c>
      <c r="G252" s="210" t="s">
        <v>150</v>
      </c>
      <c r="H252" s="211">
        <v>846</v>
      </c>
      <c r="I252" s="212"/>
      <c r="J252" s="213">
        <f>ROUND(I252*H252,2)</f>
        <v>0</v>
      </c>
      <c r="K252" s="209" t="s">
        <v>151</v>
      </c>
      <c r="L252" s="46"/>
      <c r="M252" s="214" t="s">
        <v>19</v>
      </c>
      <c r="N252" s="215" t="s">
        <v>43</v>
      </c>
      <c r="O252" s="86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8" t="s">
        <v>152</v>
      </c>
      <c r="AT252" s="218" t="s">
        <v>147</v>
      </c>
      <c r="AU252" s="218" t="s">
        <v>82</v>
      </c>
      <c r="AY252" s="19" t="s">
        <v>145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19" t="s">
        <v>80</v>
      </c>
      <c r="BK252" s="219">
        <f>ROUND(I252*H252,2)</f>
        <v>0</v>
      </c>
      <c r="BL252" s="19" t="s">
        <v>152</v>
      </c>
      <c r="BM252" s="218" t="s">
        <v>338</v>
      </c>
    </row>
    <row r="253" s="2" customFormat="1">
      <c r="A253" s="40"/>
      <c r="B253" s="41"/>
      <c r="C253" s="42"/>
      <c r="D253" s="220" t="s">
        <v>154</v>
      </c>
      <c r="E253" s="42"/>
      <c r="F253" s="221" t="s">
        <v>339</v>
      </c>
      <c r="G253" s="42"/>
      <c r="H253" s="42"/>
      <c r="I253" s="222"/>
      <c r="J253" s="42"/>
      <c r="K253" s="42"/>
      <c r="L253" s="46"/>
      <c r="M253" s="223"/>
      <c r="N253" s="224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154</v>
      </c>
      <c r="AU253" s="19" t="s">
        <v>82</v>
      </c>
    </row>
    <row r="254" s="13" customFormat="1">
      <c r="A254" s="13"/>
      <c r="B254" s="227"/>
      <c r="C254" s="228"/>
      <c r="D254" s="225" t="s">
        <v>158</v>
      </c>
      <c r="E254" s="229" t="s">
        <v>19</v>
      </c>
      <c r="F254" s="230" t="s">
        <v>303</v>
      </c>
      <c r="G254" s="228"/>
      <c r="H254" s="229" t="s">
        <v>19</v>
      </c>
      <c r="I254" s="231"/>
      <c r="J254" s="228"/>
      <c r="K254" s="228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158</v>
      </c>
      <c r="AU254" s="236" t="s">
        <v>82</v>
      </c>
      <c r="AV254" s="13" t="s">
        <v>80</v>
      </c>
      <c r="AW254" s="13" t="s">
        <v>33</v>
      </c>
      <c r="AX254" s="13" t="s">
        <v>72</v>
      </c>
      <c r="AY254" s="236" t="s">
        <v>145</v>
      </c>
    </row>
    <row r="255" s="14" customFormat="1">
      <c r="A255" s="14"/>
      <c r="B255" s="237"/>
      <c r="C255" s="238"/>
      <c r="D255" s="225" t="s">
        <v>158</v>
      </c>
      <c r="E255" s="239" t="s">
        <v>19</v>
      </c>
      <c r="F255" s="240" t="s">
        <v>304</v>
      </c>
      <c r="G255" s="238"/>
      <c r="H255" s="241">
        <v>526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158</v>
      </c>
      <c r="AU255" s="247" t="s">
        <v>82</v>
      </c>
      <c r="AV255" s="14" t="s">
        <v>82</v>
      </c>
      <c r="AW255" s="14" t="s">
        <v>33</v>
      </c>
      <c r="AX255" s="14" t="s">
        <v>72</v>
      </c>
      <c r="AY255" s="247" t="s">
        <v>145</v>
      </c>
    </row>
    <row r="256" s="13" customFormat="1">
      <c r="A256" s="13"/>
      <c r="B256" s="227"/>
      <c r="C256" s="228"/>
      <c r="D256" s="225" t="s">
        <v>158</v>
      </c>
      <c r="E256" s="229" t="s">
        <v>19</v>
      </c>
      <c r="F256" s="230" t="s">
        <v>305</v>
      </c>
      <c r="G256" s="228"/>
      <c r="H256" s="229" t="s">
        <v>19</v>
      </c>
      <c r="I256" s="231"/>
      <c r="J256" s="228"/>
      <c r="K256" s="228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158</v>
      </c>
      <c r="AU256" s="236" t="s">
        <v>82</v>
      </c>
      <c r="AV256" s="13" t="s">
        <v>80</v>
      </c>
      <c r="AW256" s="13" t="s">
        <v>33</v>
      </c>
      <c r="AX256" s="13" t="s">
        <v>72</v>
      </c>
      <c r="AY256" s="236" t="s">
        <v>145</v>
      </c>
    </row>
    <row r="257" s="14" customFormat="1">
      <c r="A257" s="14"/>
      <c r="B257" s="237"/>
      <c r="C257" s="238"/>
      <c r="D257" s="225" t="s">
        <v>158</v>
      </c>
      <c r="E257" s="239" t="s">
        <v>19</v>
      </c>
      <c r="F257" s="240" t="s">
        <v>306</v>
      </c>
      <c r="G257" s="238"/>
      <c r="H257" s="241">
        <v>60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7" t="s">
        <v>158</v>
      </c>
      <c r="AU257" s="247" t="s">
        <v>82</v>
      </c>
      <c r="AV257" s="14" t="s">
        <v>82</v>
      </c>
      <c r="AW257" s="14" t="s">
        <v>33</v>
      </c>
      <c r="AX257" s="14" t="s">
        <v>72</v>
      </c>
      <c r="AY257" s="247" t="s">
        <v>145</v>
      </c>
    </row>
    <row r="258" s="13" customFormat="1">
      <c r="A258" s="13"/>
      <c r="B258" s="227"/>
      <c r="C258" s="228"/>
      <c r="D258" s="225" t="s">
        <v>158</v>
      </c>
      <c r="E258" s="229" t="s">
        <v>19</v>
      </c>
      <c r="F258" s="230" t="s">
        <v>307</v>
      </c>
      <c r="G258" s="228"/>
      <c r="H258" s="229" t="s">
        <v>19</v>
      </c>
      <c r="I258" s="231"/>
      <c r="J258" s="228"/>
      <c r="K258" s="228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158</v>
      </c>
      <c r="AU258" s="236" t="s">
        <v>82</v>
      </c>
      <c r="AV258" s="13" t="s">
        <v>80</v>
      </c>
      <c r="AW258" s="13" t="s">
        <v>33</v>
      </c>
      <c r="AX258" s="13" t="s">
        <v>72</v>
      </c>
      <c r="AY258" s="236" t="s">
        <v>145</v>
      </c>
    </row>
    <row r="259" s="14" customFormat="1">
      <c r="A259" s="14"/>
      <c r="B259" s="237"/>
      <c r="C259" s="238"/>
      <c r="D259" s="225" t="s">
        <v>158</v>
      </c>
      <c r="E259" s="239" t="s">
        <v>19</v>
      </c>
      <c r="F259" s="240" t="s">
        <v>308</v>
      </c>
      <c r="G259" s="238"/>
      <c r="H259" s="241">
        <v>260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158</v>
      </c>
      <c r="AU259" s="247" t="s">
        <v>82</v>
      </c>
      <c r="AV259" s="14" t="s">
        <v>82</v>
      </c>
      <c r="AW259" s="14" t="s">
        <v>33</v>
      </c>
      <c r="AX259" s="14" t="s">
        <v>72</v>
      </c>
      <c r="AY259" s="247" t="s">
        <v>145</v>
      </c>
    </row>
    <row r="260" s="15" customFormat="1">
      <c r="A260" s="15"/>
      <c r="B260" s="248"/>
      <c r="C260" s="249"/>
      <c r="D260" s="225" t="s">
        <v>158</v>
      </c>
      <c r="E260" s="250" t="s">
        <v>19</v>
      </c>
      <c r="F260" s="251" t="s">
        <v>161</v>
      </c>
      <c r="G260" s="249"/>
      <c r="H260" s="252">
        <v>846</v>
      </c>
      <c r="I260" s="253"/>
      <c r="J260" s="249"/>
      <c r="K260" s="249"/>
      <c r="L260" s="254"/>
      <c r="M260" s="255"/>
      <c r="N260" s="256"/>
      <c r="O260" s="256"/>
      <c r="P260" s="256"/>
      <c r="Q260" s="256"/>
      <c r="R260" s="256"/>
      <c r="S260" s="256"/>
      <c r="T260" s="257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8" t="s">
        <v>158</v>
      </c>
      <c r="AU260" s="258" t="s">
        <v>82</v>
      </c>
      <c r="AV260" s="15" t="s">
        <v>152</v>
      </c>
      <c r="AW260" s="15" t="s">
        <v>33</v>
      </c>
      <c r="AX260" s="15" t="s">
        <v>80</v>
      </c>
      <c r="AY260" s="258" t="s">
        <v>145</v>
      </c>
    </row>
    <row r="261" s="2" customFormat="1" ht="24.15" customHeight="1">
      <c r="A261" s="40"/>
      <c r="B261" s="41"/>
      <c r="C261" s="207" t="s">
        <v>340</v>
      </c>
      <c r="D261" s="207" t="s">
        <v>147</v>
      </c>
      <c r="E261" s="208" t="s">
        <v>341</v>
      </c>
      <c r="F261" s="209" t="s">
        <v>342</v>
      </c>
      <c r="G261" s="210" t="s">
        <v>150</v>
      </c>
      <c r="H261" s="211">
        <v>1090</v>
      </c>
      <c r="I261" s="212"/>
      <c r="J261" s="213">
        <f>ROUND(I261*H261,2)</f>
        <v>0</v>
      </c>
      <c r="K261" s="209" t="s">
        <v>151</v>
      </c>
      <c r="L261" s="46"/>
      <c r="M261" s="214" t="s">
        <v>19</v>
      </c>
      <c r="N261" s="215" t="s">
        <v>43</v>
      </c>
      <c r="O261" s="86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8" t="s">
        <v>152</v>
      </c>
      <c r="AT261" s="218" t="s">
        <v>147</v>
      </c>
      <c r="AU261" s="218" t="s">
        <v>82</v>
      </c>
      <c r="AY261" s="19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19" t="s">
        <v>80</v>
      </c>
      <c r="BK261" s="219">
        <f>ROUND(I261*H261,2)</f>
        <v>0</v>
      </c>
      <c r="BL261" s="19" t="s">
        <v>152</v>
      </c>
      <c r="BM261" s="218" t="s">
        <v>343</v>
      </c>
    </row>
    <row r="262" s="2" customFormat="1">
      <c r="A262" s="40"/>
      <c r="B262" s="41"/>
      <c r="C262" s="42"/>
      <c r="D262" s="220" t="s">
        <v>154</v>
      </c>
      <c r="E262" s="42"/>
      <c r="F262" s="221" t="s">
        <v>344</v>
      </c>
      <c r="G262" s="42"/>
      <c r="H262" s="42"/>
      <c r="I262" s="222"/>
      <c r="J262" s="42"/>
      <c r="K262" s="42"/>
      <c r="L262" s="46"/>
      <c r="M262" s="223"/>
      <c r="N262" s="224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154</v>
      </c>
      <c r="AU262" s="19" t="s">
        <v>82</v>
      </c>
    </row>
    <row r="263" s="13" customFormat="1">
      <c r="A263" s="13"/>
      <c r="B263" s="227"/>
      <c r="C263" s="228"/>
      <c r="D263" s="225" t="s">
        <v>158</v>
      </c>
      <c r="E263" s="229" t="s">
        <v>19</v>
      </c>
      <c r="F263" s="230" t="s">
        <v>301</v>
      </c>
      <c r="G263" s="228"/>
      <c r="H263" s="229" t="s">
        <v>19</v>
      </c>
      <c r="I263" s="231"/>
      <c r="J263" s="228"/>
      <c r="K263" s="228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158</v>
      </c>
      <c r="AU263" s="236" t="s">
        <v>82</v>
      </c>
      <c r="AV263" s="13" t="s">
        <v>80</v>
      </c>
      <c r="AW263" s="13" t="s">
        <v>33</v>
      </c>
      <c r="AX263" s="13" t="s">
        <v>72</v>
      </c>
      <c r="AY263" s="236" t="s">
        <v>145</v>
      </c>
    </row>
    <row r="264" s="14" customFormat="1">
      <c r="A264" s="14"/>
      <c r="B264" s="237"/>
      <c r="C264" s="238"/>
      <c r="D264" s="225" t="s">
        <v>158</v>
      </c>
      <c r="E264" s="239" t="s">
        <v>19</v>
      </c>
      <c r="F264" s="240" t="s">
        <v>334</v>
      </c>
      <c r="G264" s="238"/>
      <c r="H264" s="241">
        <v>1090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7" t="s">
        <v>158</v>
      </c>
      <c r="AU264" s="247" t="s">
        <v>82</v>
      </c>
      <c r="AV264" s="14" t="s">
        <v>82</v>
      </c>
      <c r="AW264" s="14" t="s">
        <v>33</v>
      </c>
      <c r="AX264" s="14" t="s">
        <v>72</v>
      </c>
      <c r="AY264" s="247" t="s">
        <v>145</v>
      </c>
    </row>
    <row r="265" s="15" customFormat="1">
      <c r="A265" s="15"/>
      <c r="B265" s="248"/>
      <c r="C265" s="249"/>
      <c r="D265" s="225" t="s">
        <v>158</v>
      </c>
      <c r="E265" s="250" t="s">
        <v>19</v>
      </c>
      <c r="F265" s="251" t="s">
        <v>161</v>
      </c>
      <c r="G265" s="249"/>
      <c r="H265" s="252">
        <v>1090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8" t="s">
        <v>158</v>
      </c>
      <c r="AU265" s="258" t="s">
        <v>82</v>
      </c>
      <c r="AV265" s="15" t="s">
        <v>152</v>
      </c>
      <c r="AW265" s="15" t="s">
        <v>33</v>
      </c>
      <c r="AX265" s="15" t="s">
        <v>80</v>
      </c>
      <c r="AY265" s="258" t="s">
        <v>145</v>
      </c>
    </row>
    <row r="266" s="2" customFormat="1" ht="16.5" customHeight="1">
      <c r="A266" s="40"/>
      <c r="B266" s="41"/>
      <c r="C266" s="207" t="s">
        <v>345</v>
      </c>
      <c r="D266" s="207" t="s">
        <v>147</v>
      </c>
      <c r="E266" s="208" t="s">
        <v>346</v>
      </c>
      <c r="F266" s="209" t="s">
        <v>347</v>
      </c>
      <c r="G266" s="210" t="s">
        <v>150</v>
      </c>
      <c r="H266" s="211">
        <v>1090</v>
      </c>
      <c r="I266" s="212"/>
      <c r="J266" s="213">
        <f>ROUND(I266*H266,2)</f>
        <v>0</v>
      </c>
      <c r="K266" s="209" t="s">
        <v>151</v>
      </c>
      <c r="L266" s="46"/>
      <c r="M266" s="214" t="s">
        <v>19</v>
      </c>
      <c r="N266" s="215" t="s">
        <v>43</v>
      </c>
      <c r="O266" s="86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8" t="s">
        <v>152</v>
      </c>
      <c r="AT266" s="218" t="s">
        <v>147</v>
      </c>
      <c r="AU266" s="218" t="s">
        <v>82</v>
      </c>
      <c r="AY266" s="19" t="s">
        <v>145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19" t="s">
        <v>80</v>
      </c>
      <c r="BK266" s="219">
        <f>ROUND(I266*H266,2)</f>
        <v>0</v>
      </c>
      <c r="BL266" s="19" t="s">
        <v>152</v>
      </c>
      <c r="BM266" s="218" t="s">
        <v>348</v>
      </c>
    </row>
    <row r="267" s="2" customFormat="1">
      <c r="A267" s="40"/>
      <c r="B267" s="41"/>
      <c r="C267" s="42"/>
      <c r="D267" s="220" t="s">
        <v>154</v>
      </c>
      <c r="E267" s="42"/>
      <c r="F267" s="221" t="s">
        <v>349</v>
      </c>
      <c r="G267" s="42"/>
      <c r="H267" s="42"/>
      <c r="I267" s="222"/>
      <c r="J267" s="42"/>
      <c r="K267" s="42"/>
      <c r="L267" s="46"/>
      <c r="M267" s="223"/>
      <c r="N267" s="224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154</v>
      </c>
      <c r="AU267" s="19" t="s">
        <v>82</v>
      </c>
    </row>
    <row r="268" s="13" customFormat="1">
      <c r="A268" s="13"/>
      <c r="B268" s="227"/>
      <c r="C268" s="228"/>
      <c r="D268" s="225" t="s">
        <v>158</v>
      </c>
      <c r="E268" s="229" t="s">
        <v>19</v>
      </c>
      <c r="F268" s="230" t="s">
        <v>301</v>
      </c>
      <c r="G268" s="228"/>
      <c r="H268" s="229" t="s">
        <v>19</v>
      </c>
      <c r="I268" s="231"/>
      <c r="J268" s="228"/>
      <c r="K268" s="228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158</v>
      </c>
      <c r="AU268" s="236" t="s">
        <v>82</v>
      </c>
      <c r="AV268" s="13" t="s">
        <v>80</v>
      </c>
      <c r="AW268" s="13" t="s">
        <v>33</v>
      </c>
      <c r="AX268" s="13" t="s">
        <v>72</v>
      </c>
      <c r="AY268" s="236" t="s">
        <v>145</v>
      </c>
    </row>
    <row r="269" s="14" customFormat="1">
      <c r="A269" s="14"/>
      <c r="B269" s="237"/>
      <c r="C269" s="238"/>
      <c r="D269" s="225" t="s">
        <v>158</v>
      </c>
      <c r="E269" s="239" t="s">
        <v>19</v>
      </c>
      <c r="F269" s="240" t="s">
        <v>334</v>
      </c>
      <c r="G269" s="238"/>
      <c r="H269" s="241">
        <v>1090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158</v>
      </c>
      <c r="AU269" s="247" t="s">
        <v>82</v>
      </c>
      <c r="AV269" s="14" t="s">
        <v>82</v>
      </c>
      <c r="AW269" s="14" t="s">
        <v>33</v>
      </c>
      <c r="AX269" s="14" t="s">
        <v>72</v>
      </c>
      <c r="AY269" s="247" t="s">
        <v>145</v>
      </c>
    </row>
    <row r="270" s="15" customFormat="1">
      <c r="A270" s="15"/>
      <c r="B270" s="248"/>
      <c r="C270" s="249"/>
      <c r="D270" s="225" t="s">
        <v>158</v>
      </c>
      <c r="E270" s="250" t="s">
        <v>19</v>
      </c>
      <c r="F270" s="251" t="s">
        <v>161</v>
      </c>
      <c r="G270" s="249"/>
      <c r="H270" s="252">
        <v>1090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8" t="s">
        <v>158</v>
      </c>
      <c r="AU270" s="258" t="s">
        <v>82</v>
      </c>
      <c r="AV270" s="15" t="s">
        <v>152</v>
      </c>
      <c r="AW270" s="15" t="s">
        <v>33</v>
      </c>
      <c r="AX270" s="15" t="s">
        <v>80</v>
      </c>
      <c r="AY270" s="258" t="s">
        <v>145</v>
      </c>
    </row>
    <row r="271" s="2" customFormat="1" ht="24.15" customHeight="1">
      <c r="A271" s="40"/>
      <c r="B271" s="41"/>
      <c r="C271" s="207" t="s">
        <v>350</v>
      </c>
      <c r="D271" s="207" t="s">
        <v>147</v>
      </c>
      <c r="E271" s="208" t="s">
        <v>351</v>
      </c>
      <c r="F271" s="209" t="s">
        <v>352</v>
      </c>
      <c r="G271" s="210" t="s">
        <v>150</v>
      </c>
      <c r="H271" s="211">
        <v>1090</v>
      </c>
      <c r="I271" s="212"/>
      <c r="J271" s="213">
        <f>ROUND(I271*H271,2)</f>
        <v>0</v>
      </c>
      <c r="K271" s="209" t="s">
        <v>151</v>
      </c>
      <c r="L271" s="46"/>
      <c r="M271" s="214" t="s">
        <v>19</v>
      </c>
      <c r="N271" s="215" t="s">
        <v>43</v>
      </c>
      <c r="O271" s="86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8" t="s">
        <v>152</v>
      </c>
      <c r="AT271" s="218" t="s">
        <v>147</v>
      </c>
      <c r="AU271" s="218" t="s">
        <v>82</v>
      </c>
      <c r="AY271" s="19" t="s">
        <v>145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80</v>
      </c>
      <c r="BK271" s="219">
        <f>ROUND(I271*H271,2)</f>
        <v>0</v>
      </c>
      <c r="BL271" s="19" t="s">
        <v>152</v>
      </c>
      <c r="BM271" s="218" t="s">
        <v>353</v>
      </c>
    </row>
    <row r="272" s="2" customFormat="1">
      <c r="A272" s="40"/>
      <c r="B272" s="41"/>
      <c r="C272" s="42"/>
      <c r="D272" s="220" t="s">
        <v>154</v>
      </c>
      <c r="E272" s="42"/>
      <c r="F272" s="221" t="s">
        <v>354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154</v>
      </c>
      <c r="AU272" s="19" t="s">
        <v>82</v>
      </c>
    </row>
    <row r="273" s="13" customFormat="1">
      <c r="A273" s="13"/>
      <c r="B273" s="227"/>
      <c r="C273" s="228"/>
      <c r="D273" s="225" t="s">
        <v>158</v>
      </c>
      <c r="E273" s="229" t="s">
        <v>19</v>
      </c>
      <c r="F273" s="230" t="s">
        <v>301</v>
      </c>
      <c r="G273" s="228"/>
      <c r="H273" s="229" t="s">
        <v>19</v>
      </c>
      <c r="I273" s="231"/>
      <c r="J273" s="228"/>
      <c r="K273" s="228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158</v>
      </c>
      <c r="AU273" s="236" t="s">
        <v>82</v>
      </c>
      <c r="AV273" s="13" t="s">
        <v>80</v>
      </c>
      <c r="AW273" s="13" t="s">
        <v>33</v>
      </c>
      <c r="AX273" s="13" t="s">
        <v>72</v>
      </c>
      <c r="AY273" s="236" t="s">
        <v>145</v>
      </c>
    </row>
    <row r="274" s="14" customFormat="1">
      <c r="A274" s="14"/>
      <c r="B274" s="237"/>
      <c r="C274" s="238"/>
      <c r="D274" s="225" t="s">
        <v>158</v>
      </c>
      <c r="E274" s="239" t="s">
        <v>19</v>
      </c>
      <c r="F274" s="240" t="s">
        <v>334</v>
      </c>
      <c r="G274" s="238"/>
      <c r="H274" s="241">
        <v>1090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7" t="s">
        <v>158</v>
      </c>
      <c r="AU274" s="247" t="s">
        <v>82</v>
      </c>
      <c r="AV274" s="14" t="s">
        <v>82</v>
      </c>
      <c r="AW274" s="14" t="s">
        <v>33</v>
      </c>
      <c r="AX274" s="14" t="s">
        <v>72</v>
      </c>
      <c r="AY274" s="247" t="s">
        <v>145</v>
      </c>
    </row>
    <row r="275" s="15" customFormat="1">
      <c r="A275" s="15"/>
      <c r="B275" s="248"/>
      <c r="C275" s="249"/>
      <c r="D275" s="225" t="s">
        <v>158</v>
      </c>
      <c r="E275" s="250" t="s">
        <v>19</v>
      </c>
      <c r="F275" s="251" t="s">
        <v>161</v>
      </c>
      <c r="G275" s="249"/>
      <c r="H275" s="252">
        <v>1090</v>
      </c>
      <c r="I275" s="253"/>
      <c r="J275" s="249"/>
      <c r="K275" s="249"/>
      <c r="L275" s="254"/>
      <c r="M275" s="255"/>
      <c r="N275" s="256"/>
      <c r="O275" s="256"/>
      <c r="P275" s="256"/>
      <c r="Q275" s="256"/>
      <c r="R275" s="256"/>
      <c r="S275" s="256"/>
      <c r="T275" s="257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8" t="s">
        <v>158</v>
      </c>
      <c r="AU275" s="258" t="s">
        <v>82</v>
      </c>
      <c r="AV275" s="15" t="s">
        <v>152</v>
      </c>
      <c r="AW275" s="15" t="s">
        <v>33</v>
      </c>
      <c r="AX275" s="15" t="s">
        <v>80</v>
      </c>
      <c r="AY275" s="258" t="s">
        <v>145</v>
      </c>
    </row>
    <row r="276" s="2" customFormat="1" ht="37.8" customHeight="1">
      <c r="A276" s="40"/>
      <c r="B276" s="41"/>
      <c r="C276" s="207" t="s">
        <v>355</v>
      </c>
      <c r="D276" s="207" t="s">
        <v>147</v>
      </c>
      <c r="E276" s="208" t="s">
        <v>356</v>
      </c>
      <c r="F276" s="209" t="s">
        <v>357</v>
      </c>
      <c r="G276" s="210" t="s">
        <v>150</v>
      </c>
      <c r="H276" s="211">
        <v>526</v>
      </c>
      <c r="I276" s="212"/>
      <c r="J276" s="213">
        <f>ROUND(I276*H276,2)</f>
        <v>0</v>
      </c>
      <c r="K276" s="209" t="s">
        <v>151</v>
      </c>
      <c r="L276" s="46"/>
      <c r="M276" s="214" t="s">
        <v>19</v>
      </c>
      <c r="N276" s="215" t="s">
        <v>43</v>
      </c>
      <c r="O276" s="86"/>
      <c r="P276" s="216">
        <f>O276*H276</f>
        <v>0</v>
      </c>
      <c r="Q276" s="216">
        <v>0.089219999999999994</v>
      </c>
      <c r="R276" s="216">
        <f>Q276*H276</f>
        <v>46.929719999999996</v>
      </c>
      <c r="S276" s="216">
        <v>0</v>
      </c>
      <c r="T276" s="21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8" t="s">
        <v>152</v>
      </c>
      <c r="AT276" s="218" t="s">
        <v>147</v>
      </c>
      <c r="AU276" s="218" t="s">
        <v>82</v>
      </c>
      <c r="AY276" s="19" t="s">
        <v>145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19" t="s">
        <v>80</v>
      </c>
      <c r="BK276" s="219">
        <f>ROUND(I276*H276,2)</f>
        <v>0</v>
      </c>
      <c r="BL276" s="19" t="s">
        <v>152</v>
      </c>
      <c r="BM276" s="218" t="s">
        <v>358</v>
      </c>
    </row>
    <row r="277" s="2" customFormat="1">
      <c r="A277" s="40"/>
      <c r="B277" s="41"/>
      <c r="C277" s="42"/>
      <c r="D277" s="220" t="s">
        <v>154</v>
      </c>
      <c r="E277" s="42"/>
      <c r="F277" s="221" t="s">
        <v>359</v>
      </c>
      <c r="G277" s="42"/>
      <c r="H277" s="42"/>
      <c r="I277" s="222"/>
      <c r="J277" s="42"/>
      <c r="K277" s="42"/>
      <c r="L277" s="46"/>
      <c r="M277" s="223"/>
      <c r="N277" s="224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154</v>
      </c>
      <c r="AU277" s="19" t="s">
        <v>82</v>
      </c>
    </row>
    <row r="278" s="13" customFormat="1">
      <c r="A278" s="13"/>
      <c r="B278" s="227"/>
      <c r="C278" s="228"/>
      <c r="D278" s="225" t="s">
        <v>158</v>
      </c>
      <c r="E278" s="229" t="s">
        <v>19</v>
      </c>
      <c r="F278" s="230" t="s">
        <v>303</v>
      </c>
      <c r="G278" s="228"/>
      <c r="H278" s="229" t="s">
        <v>19</v>
      </c>
      <c r="I278" s="231"/>
      <c r="J278" s="228"/>
      <c r="K278" s="228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158</v>
      </c>
      <c r="AU278" s="236" t="s">
        <v>82</v>
      </c>
      <c r="AV278" s="13" t="s">
        <v>80</v>
      </c>
      <c r="AW278" s="13" t="s">
        <v>33</v>
      </c>
      <c r="AX278" s="13" t="s">
        <v>72</v>
      </c>
      <c r="AY278" s="236" t="s">
        <v>145</v>
      </c>
    </row>
    <row r="279" s="14" customFormat="1">
      <c r="A279" s="14"/>
      <c r="B279" s="237"/>
      <c r="C279" s="238"/>
      <c r="D279" s="225" t="s">
        <v>158</v>
      </c>
      <c r="E279" s="239" t="s">
        <v>19</v>
      </c>
      <c r="F279" s="240" t="s">
        <v>304</v>
      </c>
      <c r="G279" s="238"/>
      <c r="H279" s="241">
        <v>526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158</v>
      </c>
      <c r="AU279" s="247" t="s">
        <v>82</v>
      </c>
      <c r="AV279" s="14" t="s">
        <v>82</v>
      </c>
      <c r="AW279" s="14" t="s">
        <v>33</v>
      </c>
      <c r="AX279" s="14" t="s">
        <v>72</v>
      </c>
      <c r="AY279" s="247" t="s">
        <v>145</v>
      </c>
    </row>
    <row r="280" s="15" customFormat="1">
      <c r="A280" s="15"/>
      <c r="B280" s="248"/>
      <c r="C280" s="249"/>
      <c r="D280" s="225" t="s">
        <v>158</v>
      </c>
      <c r="E280" s="250" t="s">
        <v>19</v>
      </c>
      <c r="F280" s="251" t="s">
        <v>161</v>
      </c>
      <c r="G280" s="249"/>
      <c r="H280" s="252">
        <v>526</v>
      </c>
      <c r="I280" s="253"/>
      <c r="J280" s="249"/>
      <c r="K280" s="249"/>
      <c r="L280" s="254"/>
      <c r="M280" s="255"/>
      <c r="N280" s="256"/>
      <c r="O280" s="256"/>
      <c r="P280" s="256"/>
      <c r="Q280" s="256"/>
      <c r="R280" s="256"/>
      <c r="S280" s="256"/>
      <c r="T280" s="257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8" t="s">
        <v>158</v>
      </c>
      <c r="AU280" s="258" t="s">
        <v>82</v>
      </c>
      <c r="AV280" s="15" t="s">
        <v>152</v>
      </c>
      <c r="AW280" s="15" t="s">
        <v>33</v>
      </c>
      <c r="AX280" s="15" t="s">
        <v>80</v>
      </c>
      <c r="AY280" s="258" t="s">
        <v>145</v>
      </c>
    </row>
    <row r="281" s="2" customFormat="1" ht="16.5" customHeight="1">
      <c r="A281" s="40"/>
      <c r="B281" s="41"/>
      <c r="C281" s="259" t="s">
        <v>360</v>
      </c>
      <c r="D281" s="259" t="s">
        <v>257</v>
      </c>
      <c r="E281" s="260" t="s">
        <v>361</v>
      </c>
      <c r="F281" s="261" t="s">
        <v>362</v>
      </c>
      <c r="G281" s="262" t="s">
        <v>150</v>
      </c>
      <c r="H281" s="263">
        <v>525.29999999999995</v>
      </c>
      <c r="I281" s="264"/>
      <c r="J281" s="265">
        <f>ROUND(I281*H281,2)</f>
        <v>0</v>
      </c>
      <c r="K281" s="261" t="s">
        <v>151</v>
      </c>
      <c r="L281" s="266"/>
      <c r="M281" s="267" t="s">
        <v>19</v>
      </c>
      <c r="N281" s="268" t="s">
        <v>43</v>
      </c>
      <c r="O281" s="86"/>
      <c r="P281" s="216">
        <f>O281*H281</f>
        <v>0</v>
      </c>
      <c r="Q281" s="216">
        <v>0.13200000000000001</v>
      </c>
      <c r="R281" s="216">
        <f>Q281*H281</f>
        <v>69.339600000000004</v>
      </c>
      <c r="S281" s="216">
        <v>0</v>
      </c>
      <c r="T281" s="21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8" t="s">
        <v>206</v>
      </c>
      <c r="AT281" s="218" t="s">
        <v>257</v>
      </c>
      <c r="AU281" s="218" t="s">
        <v>82</v>
      </c>
      <c r="AY281" s="19" t="s">
        <v>145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19" t="s">
        <v>80</v>
      </c>
      <c r="BK281" s="219">
        <f>ROUND(I281*H281,2)</f>
        <v>0</v>
      </c>
      <c r="BL281" s="19" t="s">
        <v>152</v>
      </c>
      <c r="BM281" s="218" t="s">
        <v>363</v>
      </c>
    </row>
    <row r="282" s="13" customFormat="1">
      <c r="A282" s="13"/>
      <c r="B282" s="227"/>
      <c r="C282" s="228"/>
      <c r="D282" s="225" t="s">
        <v>158</v>
      </c>
      <c r="E282" s="229" t="s">
        <v>19</v>
      </c>
      <c r="F282" s="230" t="s">
        <v>364</v>
      </c>
      <c r="G282" s="228"/>
      <c r="H282" s="229" t="s">
        <v>19</v>
      </c>
      <c r="I282" s="231"/>
      <c r="J282" s="228"/>
      <c r="K282" s="228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158</v>
      </c>
      <c r="AU282" s="236" t="s">
        <v>82</v>
      </c>
      <c r="AV282" s="13" t="s">
        <v>80</v>
      </c>
      <c r="AW282" s="13" t="s">
        <v>33</v>
      </c>
      <c r="AX282" s="13" t="s">
        <v>72</v>
      </c>
      <c r="AY282" s="236" t="s">
        <v>145</v>
      </c>
    </row>
    <row r="283" s="14" customFormat="1">
      <c r="A283" s="14"/>
      <c r="B283" s="237"/>
      <c r="C283" s="238"/>
      <c r="D283" s="225" t="s">
        <v>158</v>
      </c>
      <c r="E283" s="239" t="s">
        <v>19</v>
      </c>
      <c r="F283" s="240" t="s">
        <v>365</v>
      </c>
      <c r="G283" s="238"/>
      <c r="H283" s="241">
        <v>525.29999999999995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7" t="s">
        <v>158</v>
      </c>
      <c r="AU283" s="247" t="s">
        <v>82</v>
      </c>
      <c r="AV283" s="14" t="s">
        <v>82</v>
      </c>
      <c r="AW283" s="14" t="s">
        <v>33</v>
      </c>
      <c r="AX283" s="14" t="s">
        <v>72</v>
      </c>
      <c r="AY283" s="247" t="s">
        <v>145</v>
      </c>
    </row>
    <row r="284" s="15" customFormat="1">
      <c r="A284" s="15"/>
      <c r="B284" s="248"/>
      <c r="C284" s="249"/>
      <c r="D284" s="225" t="s">
        <v>158</v>
      </c>
      <c r="E284" s="250" t="s">
        <v>19</v>
      </c>
      <c r="F284" s="251" t="s">
        <v>161</v>
      </c>
      <c r="G284" s="249"/>
      <c r="H284" s="252">
        <v>525.29999999999995</v>
      </c>
      <c r="I284" s="253"/>
      <c r="J284" s="249"/>
      <c r="K284" s="249"/>
      <c r="L284" s="254"/>
      <c r="M284" s="255"/>
      <c r="N284" s="256"/>
      <c r="O284" s="256"/>
      <c r="P284" s="256"/>
      <c r="Q284" s="256"/>
      <c r="R284" s="256"/>
      <c r="S284" s="256"/>
      <c r="T284" s="257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8" t="s">
        <v>158</v>
      </c>
      <c r="AU284" s="258" t="s">
        <v>82</v>
      </c>
      <c r="AV284" s="15" t="s">
        <v>152</v>
      </c>
      <c r="AW284" s="15" t="s">
        <v>33</v>
      </c>
      <c r="AX284" s="15" t="s">
        <v>80</v>
      </c>
      <c r="AY284" s="258" t="s">
        <v>145</v>
      </c>
    </row>
    <row r="285" s="2" customFormat="1" ht="16.5" customHeight="1">
      <c r="A285" s="40"/>
      <c r="B285" s="41"/>
      <c r="C285" s="259" t="s">
        <v>366</v>
      </c>
      <c r="D285" s="259" t="s">
        <v>257</v>
      </c>
      <c r="E285" s="260" t="s">
        <v>367</v>
      </c>
      <c r="F285" s="261" t="s">
        <v>368</v>
      </c>
      <c r="G285" s="262" t="s">
        <v>150</v>
      </c>
      <c r="H285" s="263">
        <v>11.220000000000001</v>
      </c>
      <c r="I285" s="264"/>
      <c r="J285" s="265">
        <f>ROUND(I285*H285,2)</f>
        <v>0</v>
      </c>
      <c r="K285" s="261" t="s">
        <v>151</v>
      </c>
      <c r="L285" s="266"/>
      <c r="M285" s="267" t="s">
        <v>19</v>
      </c>
      <c r="N285" s="268" t="s">
        <v>43</v>
      </c>
      <c r="O285" s="86"/>
      <c r="P285" s="216">
        <f>O285*H285</f>
        <v>0</v>
      </c>
      <c r="Q285" s="216">
        <v>0.13100000000000001</v>
      </c>
      <c r="R285" s="216">
        <f>Q285*H285</f>
        <v>1.4698200000000001</v>
      </c>
      <c r="S285" s="216">
        <v>0</v>
      </c>
      <c r="T285" s="21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8" t="s">
        <v>206</v>
      </c>
      <c r="AT285" s="218" t="s">
        <v>257</v>
      </c>
      <c r="AU285" s="218" t="s">
        <v>82</v>
      </c>
      <c r="AY285" s="19" t="s">
        <v>145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19" t="s">
        <v>80</v>
      </c>
      <c r="BK285" s="219">
        <f>ROUND(I285*H285,2)</f>
        <v>0</v>
      </c>
      <c r="BL285" s="19" t="s">
        <v>152</v>
      </c>
      <c r="BM285" s="218" t="s">
        <v>369</v>
      </c>
    </row>
    <row r="286" s="13" customFormat="1">
      <c r="A286" s="13"/>
      <c r="B286" s="227"/>
      <c r="C286" s="228"/>
      <c r="D286" s="225" t="s">
        <v>158</v>
      </c>
      <c r="E286" s="229" t="s">
        <v>19</v>
      </c>
      <c r="F286" s="230" t="s">
        <v>370</v>
      </c>
      <c r="G286" s="228"/>
      <c r="H286" s="229" t="s">
        <v>19</v>
      </c>
      <c r="I286" s="231"/>
      <c r="J286" s="228"/>
      <c r="K286" s="228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158</v>
      </c>
      <c r="AU286" s="236" t="s">
        <v>82</v>
      </c>
      <c r="AV286" s="13" t="s">
        <v>80</v>
      </c>
      <c r="AW286" s="13" t="s">
        <v>33</v>
      </c>
      <c r="AX286" s="13" t="s">
        <v>72</v>
      </c>
      <c r="AY286" s="236" t="s">
        <v>145</v>
      </c>
    </row>
    <row r="287" s="14" customFormat="1">
      <c r="A287" s="14"/>
      <c r="B287" s="237"/>
      <c r="C287" s="238"/>
      <c r="D287" s="225" t="s">
        <v>158</v>
      </c>
      <c r="E287" s="239" t="s">
        <v>19</v>
      </c>
      <c r="F287" s="240" t="s">
        <v>371</v>
      </c>
      <c r="G287" s="238"/>
      <c r="H287" s="241">
        <v>11.220000000000001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158</v>
      </c>
      <c r="AU287" s="247" t="s">
        <v>82</v>
      </c>
      <c r="AV287" s="14" t="s">
        <v>82</v>
      </c>
      <c r="AW287" s="14" t="s">
        <v>33</v>
      </c>
      <c r="AX287" s="14" t="s">
        <v>72</v>
      </c>
      <c r="AY287" s="247" t="s">
        <v>145</v>
      </c>
    </row>
    <row r="288" s="15" customFormat="1">
      <c r="A288" s="15"/>
      <c r="B288" s="248"/>
      <c r="C288" s="249"/>
      <c r="D288" s="225" t="s">
        <v>158</v>
      </c>
      <c r="E288" s="250" t="s">
        <v>19</v>
      </c>
      <c r="F288" s="251" t="s">
        <v>161</v>
      </c>
      <c r="G288" s="249"/>
      <c r="H288" s="252">
        <v>11.220000000000001</v>
      </c>
      <c r="I288" s="253"/>
      <c r="J288" s="249"/>
      <c r="K288" s="249"/>
      <c r="L288" s="254"/>
      <c r="M288" s="255"/>
      <c r="N288" s="256"/>
      <c r="O288" s="256"/>
      <c r="P288" s="256"/>
      <c r="Q288" s="256"/>
      <c r="R288" s="256"/>
      <c r="S288" s="256"/>
      <c r="T288" s="257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8" t="s">
        <v>158</v>
      </c>
      <c r="AU288" s="258" t="s">
        <v>82</v>
      </c>
      <c r="AV288" s="15" t="s">
        <v>152</v>
      </c>
      <c r="AW288" s="15" t="s">
        <v>33</v>
      </c>
      <c r="AX288" s="15" t="s">
        <v>80</v>
      </c>
      <c r="AY288" s="258" t="s">
        <v>145</v>
      </c>
    </row>
    <row r="289" s="2" customFormat="1" ht="37.8" customHeight="1">
      <c r="A289" s="40"/>
      <c r="B289" s="41"/>
      <c r="C289" s="207" t="s">
        <v>372</v>
      </c>
      <c r="D289" s="207" t="s">
        <v>147</v>
      </c>
      <c r="E289" s="208" t="s">
        <v>373</v>
      </c>
      <c r="F289" s="209" t="s">
        <v>374</v>
      </c>
      <c r="G289" s="210" t="s">
        <v>150</v>
      </c>
      <c r="H289" s="211">
        <v>104.5</v>
      </c>
      <c r="I289" s="212"/>
      <c r="J289" s="213">
        <f>ROUND(I289*H289,2)</f>
        <v>0</v>
      </c>
      <c r="K289" s="209" t="s">
        <v>151</v>
      </c>
      <c r="L289" s="46"/>
      <c r="M289" s="214" t="s">
        <v>19</v>
      </c>
      <c r="N289" s="215" t="s">
        <v>43</v>
      </c>
      <c r="O289" s="86"/>
      <c r="P289" s="216">
        <f>O289*H289</f>
        <v>0</v>
      </c>
      <c r="Q289" s="216">
        <v>0.11162</v>
      </c>
      <c r="R289" s="216">
        <f>Q289*H289</f>
        <v>11.664289999999999</v>
      </c>
      <c r="S289" s="216">
        <v>0</v>
      </c>
      <c r="T289" s="21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8" t="s">
        <v>152</v>
      </c>
      <c r="AT289" s="218" t="s">
        <v>147</v>
      </c>
      <c r="AU289" s="218" t="s">
        <v>82</v>
      </c>
      <c r="AY289" s="19" t="s">
        <v>145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19" t="s">
        <v>80</v>
      </c>
      <c r="BK289" s="219">
        <f>ROUND(I289*H289,2)</f>
        <v>0</v>
      </c>
      <c r="BL289" s="19" t="s">
        <v>152</v>
      </c>
      <c r="BM289" s="218" t="s">
        <v>375</v>
      </c>
    </row>
    <row r="290" s="2" customFormat="1">
      <c r="A290" s="40"/>
      <c r="B290" s="41"/>
      <c r="C290" s="42"/>
      <c r="D290" s="220" t="s">
        <v>154</v>
      </c>
      <c r="E290" s="42"/>
      <c r="F290" s="221" t="s">
        <v>376</v>
      </c>
      <c r="G290" s="42"/>
      <c r="H290" s="42"/>
      <c r="I290" s="222"/>
      <c r="J290" s="42"/>
      <c r="K290" s="42"/>
      <c r="L290" s="46"/>
      <c r="M290" s="223"/>
      <c r="N290" s="224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154</v>
      </c>
      <c r="AU290" s="19" t="s">
        <v>82</v>
      </c>
    </row>
    <row r="291" s="13" customFormat="1">
      <c r="A291" s="13"/>
      <c r="B291" s="227"/>
      <c r="C291" s="228"/>
      <c r="D291" s="225" t="s">
        <v>158</v>
      </c>
      <c r="E291" s="229" t="s">
        <v>19</v>
      </c>
      <c r="F291" s="230" t="s">
        <v>305</v>
      </c>
      <c r="G291" s="228"/>
      <c r="H291" s="229" t="s">
        <v>19</v>
      </c>
      <c r="I291" s="231"/>
      <c r="J291" s="228"/>
      <c r="K291" s="228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158</v>
      </c>
      <c r="AU291" s="236" t="s">
        <v>82</v>
      </c>
      <c r="AV291" s="13" t="s">
        <v>80</v>
      </c>
      <c r="AW291" s="13" t="s">
        <v>33</v>
      </c>
      <c r="AX291" s="13" t="s">
        <v>72</v>
      </c>
      <c r="AY291" s="236" t="s">
        <v>145</v>
      </c>
    </row>
    <row r="292" s="14" customFormat="1">
      <c r="A292" s="14"/>
      <c r="B292" s="237"/>
      <c r="C292" s="238"/>
      <c r="D292" s="225" t="s">
        <v>158</v>
      </c>
      <c r="E292" s="239" t="s">
        <v>19</v>
      </c>
      <c r="F292" s="240" t="s">
        <v>306</v>
      </c>
      <c r="G292" s="238"/>
      <c r="H292" s="241">
        <v>60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158</v>
      </c>
      <c r="AU292" s="247" t="s">
        <v>82</v>
      </c>
      <c r="AV292" s="14" t="s">
        <v>82</v>
      </c>
      <c r="AW292" s="14" t="s">
        <v>33</v>
      </c>
      <c r="AX292" s="14" t="s">
        <v>72</v>
      </c>
      <c r="AY292" s="247" t="s">
        <v>145</v>
      </c>
    </row>
    <row r="293" s="13" customFormat="1">
      <c r="A293" s="13"/>
      <c r="B293" s="227"/>
      <c r="C293" s="228"/>
      <c r="D293" s="225" t="s">
        <v>158</v>
      </c>
      <c r="E293" s="229" t="s">
        <v>19</v>
      </c>
      <c r="F293" s="230" t="s">
        <v>377</v>
      </c>
      <c r="G293" s="228"/>
      <c r="H293" s="229" t="s">
        <v>19</v>
      </c>
      <c r="I293" s="231"/>
      <c r="J293" s="228"/>
      <c r="K293" s="228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158</v>
      </c>
      <c r="AU293" s="236" t="s">
        <v>82</v>
      </c>
      <c r="AV293" s="13" t="s">
        <v>80</v>
      </c>
      <c r="AW293" s="13" t="s">
        <v>33</v>
      </c>
      <c r="AX293" s="13" t="s">
        <v>72</v>
      </c>
      <c r="AY293" s="236" t="s">
        <v>145</v>
      </c>
    </row>
    <row r="294" s="14" customFormat="1">
      <c r="A294" s="14"/>
      <c r="B294" s="237"/>
      <c r="C294" s="238"/>
      <c r="D294" s="225" t="s">
        <v>158</v>
      </c>
      <c r="E294" s="239" t="s">
        <v>19</v>
      </c>
      <c r="F294" s="240" t="s">
        <v>378</v>
      </c>
      <c r="G294" s="238"/>
      <c r="H294" s="241">
        <v>35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7" t="s">
        <v>158</v>
      </c>
      <c r="AU294" s="247" t="s">
        <v>82</v>
      </c>
      <c r="AV294" s="14" t="s">
        <v>82</v>
      </c>
      <c r="AW294" s="14" t="s">
        <v>33</v>
      </c>
      <c r="AX294" s="14" t="s">
        <v>72</v>
      </c>
      <c r="AY294" s="247" t="s">
        <v>145</v>
      </c>
    </row>
    <row r="295" s="13" customFormat="1">
      <c r="A295" s="13"/>
      <c r="B295" s="227"/>
      <c r="C295" s="228"/>
      <c r="D295" s="225" t="s">
        <v>158</v>
      </c>
      <c r="E295" s="229" t="s">
        <v>19</v>
      </c>
      <c r="F295" s="230" t="s">
        <v>379</v>
      </c>
      <c r="G295" s="228"/>
      <c r="H295" s="229" t="s">
        <v>19</v>
      </c>
      <c r="I295" s="231"/>
      <c r="J295" s="228"/>
      <c r="K295" s="228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158</v>
      </c>
      <c r="AU295" s="236" t="s">
        <v>82</v>
      </c>
      <c r="AV295" s="13" t="s">
        <v>80</v>
      </c>
      <c r="AW295" s="13" t="s">
        <v>33</v>
      </c>
      <c r="AX295" s="13" t="s">
        <v>72</v>
      </c>
      <c r="AY295" s="236" t="s">
        <v>145</v>
      </c>
    </row>
    <row r="296" s="14" customFormat="1">
      <c r="A296" s="14"/>
      <c r="B296" s="237"/>
      <c r="C296" s="238"/>
      <c r="D296" s="225" t="s">
        <v>158</v>
      </c>
      <c r="E296" s="239" t="s">
        <v>19</v>
      </c>
      <c r="F296" s="240" t="s">
        <v>380</v>
      </c>
      <c r="G296" s="238"/>
      <c r="H296" s="241">
        <v>9.5</v>
      </c>
      <c r="I296" s="242"/>
      <c r="J296" s="238"/>
      <c r="K296" s="238"/>
      <c r="L296" s="243"/>
      <c r="M296" s="244"/>
      <c r="N296" s="245"/>
      <c r="O296" s="245"/>
      <c r="P296" s="245"/>
      <c r="Q296" s="245"/>
      <c r="R296" s="245"/>
      <c r="S296" s="245"/>
      <c r="T296" s="24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7" t="s">
        <v>158</v>
      </c>
      <c r="AU296" s="247" t="s">
        <v>82</v>
      </c>
      <c r="AV296" s="14" t="s">
        <v>82</v>
      </c>
      <c r="AW296" s="14" t="s">
        <v>33</v>
      </c>
      <c r="AX296" s="14" t="s">
        <v>72</v>
      </c>
      <c r="AY296" s="247" t="s">
        <v>145</v>
      </c>
    </row>
    <row r="297" s="15" customFormat="1">
      <c r="A297" s="15"/>
      <c r="B297" s="248"/>
      <c r="C297" s="249"/>
      <c r="D297" s="225" t="s">
        <v>158</v>
      </c>
      <c r="E297" s="250" t="s">
        <v>19</v>
      </c>
      <c r="F297" s="251" t="s">
        <v>161</v>
      </c>
      <c r="G297" s="249"/>
      <c r="H297" s="252">
        <v>104.5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8" t="s">
        <v>158</v>
      </c>
      <c r="AU297" s="258" t="s">
        <v>82</v>
      </c>
      <c r="AV297" s="15" t="s">
        <v>152</v>
      </c>
      <c r="AW297" s="15" t="s">
        <v>33</v>
      </c>
      <c r="AX297" s="15" t="s">
        <v>80</v>
      </c>
      <c r="AY297" s="258" t="s">
        <v>145</v>
      </c>
    </row>
    <row r="298" s="2" customFormat="1" ht="16.5" customHeight="1">
      <c r="A298" s="40"/>
      <c r="B298" s="41"/>
      <c r="C298" s="259" t="s">
        <v>378</v>
      </c>
      <c r="D298" s="259" t="s">
        <v>257</v>
      </c>
      <c r="E298" s="260" t="s">
        <v>381</v>
      </c>
      <c r="F298" s="261" t="s">
        <v>382</v>
      </c>
      <c r="G298" s="262" t="s">
        <v>150</v>
      </c>
      <c r="H298" s="263">
        <v>47.939999999999998</v>
      </c>
      <c r="I298" s="264"/>
      <c r="J298" s="265">
        <f>ROUND(I298*H298,2)</f>
        <v>0</v>
      </c>
      <c r="K298" s="261" t="s">
        <v>151</v>
      </c>
      <c r="L298" s="266"/>
      <c r="M298" s="267" t="s">
        <v>19</v>
      </c>
      <c r="N298" s="268" t="s">
        <v>43</v>
      </c>
      <c r="O298" s="86"/>
      <c r="P298" s="216">
        <f>O298*H298</f>
        <v>0</v>
      </c>
      <c r="Q298" s="216">
        <v>0.17599999999999999</v>
      </c>
      <c r="R298" s="216">
        <f>Q298*H298</f>
        <v>8.4374399999999987</v>
      </c>
      <c r="S298" s="216">
        <v>0</v>
      </c>
      <c r="T298" s="21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8" t="s">
        <v>206</v>
      </c>
      <c r="AT298" s="218" t="s">
        <v>257</v>
      </c>
      <c r="AU298" s="218" t="s">
        <v>82</v>
      </c>
      <c r="AY298" s="19" t="s">
        <v>145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19" t="s">
        <v>80</v>
      </c>
      <c r="BK298" s="219">
        <f>ROUND(I298*H298,2)</f>
        <v>0</v>
      </c>
      <c r="BL298" s="19" t="s">
        <v>152</v>
      </c>
      <c r="BM298" s="218" t="s">
        <v>383</v>
      </c>
    </row>
    <row r="299" s="13" customFormat="1">
      <c r="A299" s="13"/>
      <c r="B299" s="227"/>
      <c r="C299" s="228"/>
      <c r="D299" s="225" t="s">
        <v>158</v>
      </c>
      <c r="E299" s="229" t="s">
        <v>19</v>
      </c>
      <c r="F299" s="230" t="s">
        <v>384</v>
      </c>
      <c r="G299" s="228"/>
      <c r="H299" s="229" t="s">
        <v>19</v>
      </c>
      <c r="I299" s="231"/>
      <c r="J299" s="228"/>
      <c r="K299" s="228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158</v>
      </c>
      <c r="AU299" s="236" t="s">
        <v>82</v>
      </c>
      <c r="AV299" s="13" t="s">
        <v>80</v>
      </c>
      <c r="AW299" s="13" t="s">
        <v>33</v>
      </c>
      <c r="AX299" s="13" t="s">
        <v>72</v>
      </c>
      <c r="AY299" s="236" t="s">
        <v>145</v>
      </c>
    </row>
    <row r="300" s="14" customFormat="1">
      <c r="A300" s="14"/>
      <c r="B300" s="237"/>
      <c r="C300" s="238"/>
      <c r="D300" s="225" t="s">
        <v>158</v>
      </c>
      <c r="E300" s="239" t="s">
        <v>19</v>
      </c>
      <c r="F300" s="240" t="s">
        <v>385</v>
      </c>
      <c r="G300" s="238"/>
      <c r="H300" s="241">
        <v>47.939999999999998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158</v>
      </c>
      <c r="AU300" s="247" t="s">
        <v>82</v>
      </c>
      <c r="AV300" s="14" t="s">
        <v>82</v>
      </c>
      <c r="AW300" s="14" t="s">
        <v>33</v>
      </c>
      <c r="AX300" s="14" t="s">
        <v>72</v>
      </c>
      <c r="AY300" s="247" t="s">
        <v>145</v>
      </c>
    </row>
    <row r="301" s="15" customFormat="1">
      <c r="A301" s="15"/>
      <c r="B301" s="248"/>
      <c r="C301" s="249"/>
      <c r="D301" s="225" t="s">
        <v>158</v>
      </c>
      <c r="E301" s="250" t="s">
        <v>19</v>
      </c>
      <c r="F301" s="251" t="s">
        <v>161</v>
      </c>
      <c r="G301" s="249"/>
      <c r="H301" s="252">
        <v>47.939999999999998</v>
      </c>
      <c r="I301" s="253"/>
      <c r="J301" s="249"/>
      <c r="K301" s="249"/>
      <c r="L301" s="254"/>
      <c r="M301" s="255"/>
      <c r="N301" s="256"/>
      <c r="O301" s="256"/>
      <c r="P301" s="256"/>
      <c r="Q301" s="256"/>
      <c r="R301" s="256"/>
      <c r="S301" s="256"/>
      <c r="T301" s="257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8" t="s">
        <v>158</v>
      </c>
      <c r="AU301" s="258" t="s">
        <v>82</v>
      </c>
      <c r="AV301" s="15" t="s">
        <v>152</v>
      </c>
      <c r="AW301" s="15" t="s">
        <v>33</v>
      </c>
      <c r="AX301" s="15" t="s">
        <v>80</v>
      </c>
      <c r="AY301" s="258" t="s">
        <v>145</v>
      </c>
    </row>
    <row r="302" s="2" customFormat="1" ht="16.5" customHeight="1">
      <c r="A302" s="40"/>
      <c r="B302" s="41"/>
      <c r="C302" s="259" t="s">
        <v>386</v>
      </c>
      <c r="D302" s="259" t="s">
        <v>257</v>
      </c>
      <c r="E302" s="260" t="s">
        <v>387</v>
      </c>
      <c r="F302" s="261" t="s">
        <v>388</v>
      </c>
      <c r="G302" s="262" t="s">
        <v>150</v>
      </c>
      <c r="H302" s="263">
        <v>13.26</v>
      </c>
      <c r="I302" s="264"/>
      <c r="J302" s="265">
        <f>ROUND(I302*H302,2)</f>
        <v>0</v>
      </c>
      <c r="K302" s="261" t="s">
        <v>151</v>
      </c>
      <c r="L302" s="266"/>
      <c r="M302" s="267" t="s">
        <v>19</v>
      </c>
      <c r="N302" s="268" t="s">
        <v>43</v>
      </c>
      <c r="O302" s="86"/>
      <c r="P302" s="216">
        <f>O302*H302</f>
        <v>0</v>
      </c>
      <c r="Q302" s="216">
        <v>0.17499999999999999</v>
      </c>
      <c r="R302" s="216">
        <f>Q302*H302</f>
        <v>2.3205</v>
      </c>
      <c r="S302" s="216">
        <v>0</v>
      </c>
      <c r="T302" s="21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8" t="s">
        <v>206</v>
      </c>
      <c r="AT302" s="218" t="s">
        <v>257</v>
      </c>
      <c r="AU302" s="218" t="s">
        <v>82</v>
      </c>
      <c r="AY302" s="19" t="s">
        <v>145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19" t="s">
        <v>80</v>
      </c>
      <c r="BK302" s="219">
        <f>ROUND(I302*H302,2)</f>
        <v>0</v>
      </c>
      <c r="BL302" s="19" t="s">
        <v>152</v>
      </c>
      <c r="BM302" s="218" t="s">
        <v>389</v>
      </c>
    </row>
    <row r="303" s="13" customFormat="1">
      <c r="A303" s="13"/>
      <c r="B303" s="227"/>
      <c r="C303" s="228"/>
      <c r="D303" s="225" t="s">
        <v>158</v>
      </c>
      <c r="E303" s="229" t="s">
        <v>19</v>
      </c>
      <c r="F303" s="230" t="s">
        <v>390</v>
      </c>
      <c r="G303" s="228"/>
      <c r="H303" s="229" t="s">
        <v>19</v>
      </c>
      <c r="I303" s="231"/>
      <c r="J303" s="228"/>
      <c r="K303" s="228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158</v>
      </c>
      <c r="AU303" s="236" t="s">
        <v>82</v>
      </c>
      <c r="AV303" s="13" t="s">
        <v>80</v>
      </c>
      <c r="AW303" s="13" t="s">
        <v>33</v>
      </c>
      <c r="AX303" s="13" t="s">
        <v>72</v>
      </c>
      <c r="AY303" s="236" t="s">
        <v>145</v>
      </c>
    </row>
    <row r="304" s="14" customFormat="1">
      <c r="A304" s="14"/>
      <c r="B304" s="237"/>
      <c r="C304" s="238"/>
      <c r="D304" s="225" t="s">
        <v>158</v>
      </c>
      <c r="E304" s="239" t="s">
        <v>19</v>
      </c>
      <c r="F304" s="240" t="s">
        <v>391</v>
      </c>
      <c r="G304" s="238"/>
      <c r="H304" s="241">
        <v>13.26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7" t="s">
        <v>158</v>
      </c>
      <c r="AU304" s="247" t="s">
        <v>82</v>
      </c>
      <c r="AV304" s="14" t="s">
        <v>82</v>
      </c>
      <c r="AW304" s="14" t="s">
        <v>33</v>
      </c>
      <c r="AX304" s="14" t="s">
        <v>72</v>
      </c>
      <c r="AY304" s="247" t="s">
        <v>145</v>
      </c>
    </row>
    <row r="305" s="15" customFormat="1">
      <c r="A305" s="15"/>
      <c r="B305" s="248"/>
      <c r="C305" s="249"/>
      <c r="D305" s="225" t="s">
        <v>158</v>
      </c>
      <c r="E305" s="250" t="s">
        <v>19</v>
      </c>
      <c r="F305" s="251" t="s">
        <v>161</v>
      </c>
      <c r="G305" s="249"/>
      <c r="H305" s="252">
        <v>13.26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8" t="s">
        <v>158</v>
      </c>
      <c r="AU305" s="258" t="s">
        <v>82</v>
      </c>
      <c r="AV305" s="15" t="s">
        <v>152</v>
      </c>
      <c r="AW305" s="15" t="s">
        <v>33</v>
      </c>
      <c r="AX305" s="15" t="s">
        <v>80</v>
      </c>
      <c r="AY305" s="258" t="s">
        <v>145</v>
      </c>
    </row>
    <row r="306" s="2" customFormat="1" ht="16.5" customHeight="1">
      <c r="A306" s="40"/>
      <c r="B306" s="41"/>
      <c r="C306" s="259" t="s">
        <v>392</v>
      </c>
      <c r="D306" s="259" t="s">
        <v>257</v>
      </c>
      <c r="E306" s="260" t="s">
        <v>393</v>
      </c>
      <c r="F306" s="261" t="s">
        <v>394</v>
      </c>
      <c r="G306" s="262" t="s">
        <v>150</v>
      </c>
      <c r="H306" s="263">
        <v>35.700000000000003</v>
      </c>
      <c r="I306" s="264"/>
      <c r="J306" s="265">
        <f>ROUND(I306*H306,2)</f>
        <v>0</v>
      </c>
      <c r="K306" s="261" t="s">
        <v>151</v>
      </c>
      <c r="L306" s="266"/>
      <c r="M306" s="267" t="s">
        <v>19</v>
      </c>
      <c r="N306" s="268" t="s">
        <v>43</v>
      </c>
      <c r="O306" s="86"/>
      <c r="P306" s="216">
        <f>O306*H306</f>
        <v>0</v>
      </c>
      <c r="Q306" s="216">
        <v>0.17599999999999999</v>
      </c>
      <c r="R306" s="216">
        <f>Q306*H306</f>
        <v>6.2831999999999999</v>
      </c>
      <c r="S306" s="216">
        <v>0</v>
      </c>
      <c r="T306" s="217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8" t="s">
        <v>206</v>
      </c>
      <c r="AT306" s="218" t="s">
        <v>257</v>
      </c>
      <c r="AU306" s="218" t="s">
        <v>82</v>
      </c>
      <c r="AY306" s="19" t="s">
        <v>145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19" t="s">
        <v>80</v>
      </c>
      <c r="BK306" s="219">
        <f>ROUND(I306*H306,2)</f>
        <v>0</v>
      </c>
      <c r="BL306" s="19" t="s">
        <v>152</v>
      </c>
      <c r="BM306" s="218" t="s">
        <v>395</v>
      </c>
    </row>
    <row r="307" s="13" customFormat="1">
      <c r="A307" s="13"/>
      <c r="B307" s="227"/>
      <c r="C307" s="228"/>
      <c r="D307" s="225" t="s">
        <v>158</v>
      </c>
      <c r="E307" s="229" t="s">
        <v>19</v>
      </c>
      <c r="F307" s="230" t="s">
        <v>377</v>
      </c>
      <c r="G307" s="228"/>
      <c r="H307" s="229" t="s">
        <v>19</v>
      </c>
      <c r="I307" s="231"/>
      <c r="J307" s="228"/>
      <c r="K307" s="228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158</v>
      </c>
      <c r="AU307" s="236" t="s">
        <v>82</v>
      </c>
      <c r="AV307" s="13" t="s">
        <v>80</v>
      </c>
      <c r="AW307" s="13" t="s">
        <v>33</v>
      </c>
      <c r="AX307" s="13" t="s">
        <v>72</v>
      </c>
      <c r="AY307" s="236" t="s">
        <v>145</v>
      </c>
    </row>
    <row r="308" s="14" customFormat="1">
      <c r="A308" s="14"/>
      <c r="B308" s="237"/>
      <c r="C308" s="238"/>
      <c r="D308" s="225" t="s">
        <v>158</v>
      </c>
      <c r="E308" s="239" t="s">
        <v>19</v>
      </c>
      <c r="F308" s="240" t="s">
        <v>396</v>
      </c>
      <c r="G308" s="238"/>
      <c r="H308" s="241">
        <v>35.700000000000003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7" t="s">
        <v>158</v>
      </c>
      <c r="AU308" s="247" t="s">
        <v>82</v>
      </c>
      <c r="AV308" s="14" t="s">
        <v>82</v>
      </c>
      <c r="AW308" s="14" t="s">
        <v>33</v>
      </c>
      <c r="AX308" s="14" t="s">
        <v>72</v>
      </c>
      <c r="AY308" s="247" t="s">
        <v>145</v>
      </c>
    </row>
    <row r="309" s="15" customFormat="1">
      <c r="A309" s="15"/>
      <c r="B309" s="248"/>
      <c r="C309" s="249"/>
      <c r="D309" s="225" t="s">
        <v>158</v>
      </c>
      <c r="E309" s="250" t="s">
        <v>19</v>
      </c>
      <c r="F309" s="251" t="s">
        <v>161</v>
      </c>
      <c r="G309" s="249"/>
      <c r="H309" s="252">
        <v>35.700000000000003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58" t="s">
        <v>158</v>
      </c>
      <c r="AU309" s="258" t="s">
        <v>82</v>
      </c>
      <c r="AV309" s="15" t="s">
        <v>152</v>
      </c>
      <c r="AW309" s="15" t="s">
        <v>33</v>
      </c>
      <c r="AX309" s="15" t="s">
        <v>80</v>
      </c>
      <c r="AY309" s="258" t="s">
        <v>145</v>
      </c>
    </row>
    <row r="310" s="2" customFormat="1" ht="16.5" customHeight="1">
      <c r="A310" s="40"/>
      <c r="B310" s="41"/>
      <c r="C310" s="259" t="s">
        <v>397</v>
      </c>
      <c r="D310" s="259" t="s">
        <v>257</v>
      </c>
      <c r="E310" s="260" t="s">
        <v>398</v>
      </c>
      <c r="F310" s="261" t="s">
        <v>399</v>
      </c>
      <c r="G310" s="262" t="s">
        <v>150</v>
      </c>
      <c r="H310" s="263">
        <v>9.5</v>
      </c>
      <c r="I310" s="264"/>
      <c r="J310" s="265">
        <f>ROUND(I310*H310,2)</f>
        <v>0</v>
      </c>
      <c r="K310" s="261" t="s">
        <v>151</v>
      </c>
      <c r="L310" s="266"/>
      <c r="M310" s="267" t="s">
        <v>19</v>
      </c>
      <c r="N310" s="268" t="s">
        <v>43</v>
      </c>
      <c r="O310" s="86"/>
      <c r="P310" s="216">
        <f>O310*H310</f>
        <v>0</v>
      </c>
      <c r="Q310" s="216">
        <v>0.17599999999999999</v>
      </c>
      <c r="R310" s="216">
        <f>Q310*H310</f>
        <v>1.6719999999999999</v>
      </c>
      <c r="S310" s="216">
        <v>0</v>
      </c>
      <c r="T310" s="217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8" t="s">
        <v>206</v>
      </c>
      <c r="AT310" s="218" t="s">
        <v>257</v>
      </c>
      <c r="AU310" s="218" t="s">
        <v>82</v>
      </c>
      <c r="AY310" s="19" t="s">
        <v>145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19" t="s">
        <v>80</v>
      </c>
      <c r="BK310" s="219">
        <f>ROUND(I310*H310,2)</f>
        <v>0</v>
      </c>
      <c r="BL310" s="19" t="s">
        <v>152</v>
      </c>
      <c r="BM310" s="218" t="s">
        <v>400</v>
      </c>
    </row>
    <row r="311" s="13" customFormat="1">
      <c r="A311" s="13"/>
      <c r="B311" s="227"/>
      <c r="C311" s="228"/>
      <c r="D311" s="225" t="s">
        <v>158</v>
      </c>
      <c r="E311" s="229" t="s">
        <v>19</v>
      </c>
      <c r="F311" s="230" t="s">
        <v>379</v>
      </c>
      <c r="G311" s="228"/>
      <c r="H311" s="229" t="s">
        <v>19</v>
      </c>
      <c r="I311" s="231"/>
      <c r="J311" s="228"/>
      <c r="K311" s="228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158</v>
      </c>
      <c r="AU311" s="236" t="s">
        <v>82</v>
      </c>
      <c r="AV311" s="13" t="s">
        <v>80</v>
      </c>
      <c r="AW311" s="13" t="s">
        <v>33</v>
      </c>
      <c r="AX311" s="13" t="s">
        <v>72</v>
      </c>
      <c r="AY311" s="236" t="s">
        <v>145</v>
      </c>
    </row>
    <row r="312" s="14" customFormat="1">
      <c r="A312" s="14"/>
      <c r="B312" s="237"/>
      <c r="C312" s="238"/>
      <c r="D312" s="225" t="s">
        <v>158</v>
      </c>
      <c r="E312" s="239" t="s">
        <v>19</v>
      </c>
      <c r="F312" s="240" t="s">
        <v>380</v>
      </c>
      <c r="G312" s="238"/>
      <c r="H312" s="241">
        <v>9.5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7" t="s">
        <v>158</v>
      </c>
      <c r="AU312" s="247" t="s">
        <v>82</v>
      </c>
      <c r="AV312" s="14" t="s">
        <v>82</v>
      </c>
      <c r="AW312" s="14" t="s">
        <v>33</v>
      </c>
      <c r="AX312" s="14" t="s">
        <v>72</v>
      </c>
      <c r="AY312" s="247" t="s">
        <v>145</v>
      </c>
    </row>
    <row r="313" s="15" customFormat="1">
      <c r="A313" s="15"/>
      <c r="B313" s="248"/>
      <c r="C313" s="249"/>
      <c r="D313" s="225" t="s">
        <v>158</v>
      </c>
      <c r="E313" s="250" t="s">
        <v>19</v>
      </c>
      <c r="F313" s="251" t="s">
        <v>161</v>
      </c>
      <c r="G313" s="249"/>
      <c r="H313" s="252">
        <v>9.5</v>
      </c>
      <c r="I313" s="253"/>
      <c r="J313" s="249"/>
      <c r="K313" s="249"/>
      <c r="L313" s="254"/>
      <c r="M313" s="255"/>
      <c r="N313" s="256"/>
      <c r="O313" s="256"/>
      <c r="P313" s="256"/>
      <c r="Q313" s="256"/>
      <c r="R313" s="256"/>
      <c r="S313" s="256"/>
      <c r="T313" s="257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8" t="s">
        <v>158</v>
      </c>
      <c r="AU313" s="258" t="s">
        <v>82</v>
      </c>
      <c r="AV313" s="15" t="s">
        <v>152</v>
      </c>
      <c r="AW313" s="15" t="s">
        <v>33</v>
      </c>
      <c r="AX313" s="15" t="s">
        <v>80</v>
      </c>
      <c r="AY313" s="258" t="s">
        <v>145</v>
      </c>
    </row>
    <row r="314" s="2" customFormat="1" ht="37.8" customHeight="1">
      <c r="A314" s="40"/>
      <c r="B314" s="41"/>
      <c r="C314" s="207" t="s">
        <v>401</v>
      </c>
      <c r="D314" s="207" t="s">
        <v>147</v>
      </c>
      <c r="E314" s="208" t="s">
        <v>402</v>
      </c>
      <c r="F314" s="209" t="s">
        <v>403</v>
      </c>
      <c r="G314" s="210" t="s">
        <v>150</v>
      </c>
      <c r="H314" s="211">
        <v>215.5</v>
      </c>
      <c r="I314" s="212"/>
      <c r="J314" s="213">
        <f>ROUND(I314*H314,2)</f>
        <v>0</v>
      </c>
      <c r="K314" s="209" t="s">
        <v>151</v>
      </c>
      <c r="L314" s="46"/>
      <c r="M314" s="214" t="s">
        <v>19</v>
      </c>
      <c r="N314" s="215" t="s">
        <v>43</v>
      </c>
      <c r="O314" s="86"/>
      <c r="P314" s="216">
        <f>O314*H314</f>
        <v>0</v>
      </c>
      <c r="Q314" s="216">
        <v>0.098000000000000004</v>
      </c>
      <c r="R314" s="216">
        <f>Q314*H314</f>
        <v>21.119</v>
      </c>
      <c r="S314" s="216">
        <v>0</v>
      </c>
      <c r="T314" s="217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8" t="s">
        <v>152</v>
      </c>
      <c r="AT314" s="218" t="s">
        <v>147</v>
      </c>
      <c r="AU314" s="218" t="s">
        <v>82</v>
      </c>
      <c r="AY314" s="19" t="s">
        <v>145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19" t="s">
        <v>80</v>
      </c>
      <c r="BK314" s="219">
        <f>ROUND(I314*H314,2)</f>
        <v>0</v>
      </c>
      <c r="BL314" s="19" t="s">
        <v>152</v>
      </c>
      <c r="BM314" s="218" t="s">
        <v>404</v>
      </c>
    </row>
    <row r="315" s="2" customFormat="1">
      <c r="A315" s="40"/>
      <c r="B315" s="41"/>
      <c r="C315" s="42"/>
      <c r="D315" s="220" t="s">
        <v>154</v>
      </c>
      <c r="E315" s="42"/>
      <c r="F315" s="221" t="s">
        <v>405</v>
      </c>
      <c r="G315" s="42"/>
      <c r="H315" s="42"/>
      <c r="I315" s="222"/>
      <c r="J315" s="42"/>
      <c r="K315" s="42"/>
      <c r="L315" s="46"/>
      <c r="M315" s="223"/>
      <c r="N315" s="224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154</v>
      </c>
      <c r="AU315" s="19" t="s">
        <v>82</v>
      </c>
    </row>
    <row r="316" s="13" customFormat="1">
      <c r="A316" s="13"/>
      <c r="B316" s="227"/>
      <c r="C316" s="228"/>
      <c r="D316" s="225" t="s">
        <v>158</v>
      </c>
      <c r="E316" s="229" t="s">
        <v>19</v>
      </c>
      <c r="F316" s="230" t="s">
        <v>406</v>
      </c>
      <c r="G316" s="228"/>
      <c r="H316" s="229" t="s">
        <v>19</v>
      </c>
      <c r="I316" s="231"/>
      <c r="J316" s="228"/>
      <c r="K316" s="228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158</v>
      </c>
      <c r="AU316" s="236" t="s">
        <v>82</v>
      </c>
      <c r="AV316" s="13" t="s">
        <v>80</v>
      </c>
      <c r="AW316" s="13" t="s">
        <v>33</v>
      </c>
      <c r="AX316" s="13" t="s">
        <v>72</v>
      </c>
      <c r="AY316" s="236" t="s">
        <v>145</v>
      </c>
    </row>
    <row r="317" s="14" customFormat="1">
      <c r="A317" s="14"/>
      <c r="B317" s="237"/>
      <c r="C317" s="238"/>
      <c r="D317" s="225" t="s">
        <v>158</v>
      </c>
      <c r="E317" s="239" t="s">
        <v>19</v>
      </c>
      <c r="F317" s="240" t="s">
        <v>407</v>
      </c>
      <c r="G317" s="238"/>
      <c r="H317" s="241">
        <v>215.5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158</v>
      </c>
      <c r="AU317" s="247" t="s">
        <v>82</v>
      </c>
      <c r="AV317" s="14" t="s">
        <v>82</v>
      </c>
      <c r="AW317" s="14" t="s">
        <v>33</v>
      </c>
      <c r="AX317" s="14" t="s">
        <v>72</v>
      </c>
      <c r="AY317" s="247" t="s">
        <v>145</v>
      </c>
    </row>
    <row r="318" s="15" customFormat="1">
      <c r="A318" s="15"/>
      <c r="B318" s="248"/>
      <c r="C318" s="249"/>
      <c r="D318" s="225" t="s">
        <v>158</v>
      </c>
      <c r="E318" s="250" t="s">
        <v>19</v>
      </c>
      <c r="F318" s="251" t="s">
        <v>161</v>
      </c>
      <c r="G318" s="249"/>
      <c r="H318" s="252">
        <v>215.5</v>
      </c>
      <c r="I318" s="253"/>
      <c r="J318" s="249"/>
      <c r="K318" s="249"/>
      <c r="L318" s="254"/>
      <c r="M318" s="255"/>
      <c r="N318" s="256"/>
      <c r="O318" s="256"/>
      <c r="P318" s="256"/>
      <c r="Q318" s="256"/>
      <c r="R318" s="256"/>
      <c r="S318" s="256"/>
      <c r="T318" s="25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8" t="s">
        <v>158</v>
      </c>
      <c r="AU318" s="258" t="s">
        <v>82</v>
      </c>
      <c r="AV318" s="15" t="s">
        <v>152</v>
      </c>
      <c r="AW318" s="15" t="s">
        <v>33</v>
      </c>
      <c r="AX318" s="15" t="s">
        <v>80</v>
      </c>
      <c r="AY318" s="258" t="s">
        <v>145</v>
      </c>
    </row>
    <row r="319" s="2" customFormat="1" ht="16.5" customHeight="1">
      <c r="A319" s="40"/>
      <c r="B319" s="41"/>
      <c r="C319" s="259" t="s">
        <v>408</v>
      </c>
      <c r="D319" s="259" t="s">
        <v>257</v>
      </c>
      <c r="E319" s="260" t="s">
        <v>409</v>
      </c>
      <c r="F319" s="261" t="s">
        <v>410</v>
      </c>
      <c r="G319" s="262" t="s">
        <v>150</v>
      </c>
      <c r="H319" s="263">
        <v>219.81</v>
      </c>
      <c r="I319" s="264"/>
      <c r="J319" s="265">
        <f>ROUND(I319*H319,2)</f>
        <v>0</v>
      </c>
      <c r="K319" s="261" t="s">
        <v>151</v>
      </c>
      <c r="L319" s="266"/>
      <c r="M319" s="267" t="s">
        <v>19</v>
      </c>
      <c r="N319" s="268" t="s">
        <v>43</v>
      </c>
      <c r="O319" s="86"/>
      <c r="P319" s="216">
        <f>O319*H319</f>
        <v>0</v>
      </c>
      <c r="Q319" s="216">
        <v>0.13600000000000001</v>
      </c>
      <c r="R319" s="216">
        <f>Q319*H319</f>
        <v>29.894160000000003</v>
      </c>
      <c r="S319" s="216">
        <v>0</v>
      </c>
      <c r="T319" s="217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8" t="s">
        <v>206</v>
      </c>
      <c r="AT319" s="218" t="s">
        <v>257</v>
      </c>
      <c r="AU319" s="218" t="s">
        <v>82</v>
      </c>
      <c r="AY319" s="19" t="s">
        <v>145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19" t="s">
        <v>80</v>
      </c>
      <c r="BK319" s="219">
        <f>ROUND(I319*H319,2)</f>
        <v>0</v>
      </c>
      <c r="BL319" s="19" t="s">
        <v>152</v>
      </c>
      <c r="BM319" s="218" t="s">
        <v>411</v>
      </c>
    </row>
    <row r="320" s="13" customFormat="1">
      <c r="A320" s="13"/>
      <c r="B320" s="227"/>
      <c r="C320" s="228"/>
      <c r="D320" s="225" t="s">
        <v>158</v>
      </c>
      <c r="E320" s="229" t="s">
        <v>19</v>
      </c>
      <c r="F320" s="230" t="s">
        <v>406</v>
      </c>
      <c r="G320" s="228"/>
      <c r="H320" s="229" t="s">
        <v>19</v>
      </c>
      <c r="I320" s="231"/>
      <c r="J320" s="228"/>
      <c r="K320" s="228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158</v>
      </c>
      <c r="AU320" s="236" t="s">
        <v>82</v>
      </c>
      <c r="AV320" s="13" t="s">
        <v>80</v>
      </c>
      <c r="AW320" s="13" t="s">
        <v>33</v>
      </c>
      <c r="AX320" s="13" t="s">
        <v>72</v>
      </c>
      <c r="AY320" s="236" t="s">
        <v>145</v>
      </c>
    </row>
    <row r="321" s="14" customFormat="1">
      <c r="A321" s="14"/>
      <c r="B321" s="237"/>
      <c r="C321" s="238"/>
      <c r="D321" s="225" t="s">
        <v>158</v>
      </c>
      <c r="E321" s="239" t="s">
        <v>19</v>
      </c>
      <c r="F321" s="240" t="s">
        <v>412</v>
      </c>
      <c r="G321" s="238"/>
      <c r="H321" s="241">
        <v>219.81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7" t="s">
        <v>158</v>
      </c>
      <c r="AU321" s="247" t="s">
        <v>82</v>
      </c>
      <c r="AV321" s="14" t="s">
        <v>82</v>
      </c>
      <c r="AW321" s="14" t="s">
        <v>33</v>
      </c>
      <c r="AX321" s="14" t="s">
        <v>72</v>
      </c>
      <c r="AY321" s="247" t="s">
        <v>145</v>
      </c>
    </row>
    <row r="322" s="15" customFormat="1">
      <c r="A322" s="15"/>
      <c r="B322" s="248"/>
      <c r="C322" s="249"/>
      <c r="D322" s="225" t="s">
        <v>158</v>
      </c>
      <c r="E322" s="250" t="s">
        <v>19</v>
      </c>
      <c r="F322" s="251" t="s">
        <v>161</v>
      </c>
      <c r="G322" s="249"/>
      <c r="H322" s="252">
        <v>219.81</v>
      </c>
      <c r="I322" s="253"/>
      <c r="J322" s="249"/>
      <c r="K322" s="249"/>
      <c r="L322" s="254"/>
      <c r="M322" s="255"/>
      <c r="N322" s="256"/>
      <c r="O322" s="256"/>
      <c r="P322" s="256"/>
      <c r="Q322" s="256"/>
      <c r="R322" s="256"/>
      <c r="S322" s="256"/>
      <c r="T322" s="25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8" t="s">
        <v>158</v>
      </c>
      <c r="AU322" s="258" t="s">
        <v>82</v>
      </c>
      <c r="AV322" s="15" t="s">
        <v>152</v>
      </c>
      <c r="AW322" s="15" t="s">
        <v>33</v>
      </c>
      <c r="AX322" s="15" t="s">
        <v>80</v>
      </c>
      <c r="AY322" s="258" t="s">
        <v>145</v>
      </c>
    </row>
    <row r="323" s="2" customFormat="1" ht="24.15" customHeight="1">
      <c r="A323" s="40"/>
      <c r="B323" s="41"/>
      <c r="C323" s="207" t="s">
        <v>413</v>
      </c>
      <c r="D323" s="207" t="s">
        <v>147</v>
      </c>
      <c r="E323" s="208" t="s">
        <v>414</v>
      </c>
      <c r="F323" s="209" t="s">
        <v>415</v>
      </c>
      <c r="G323" s="210" t="s">
        <v>150</v>
      </c>
      <c r="H323" s="211">
        <v>9</v>
      </c>
      <c r="I323" s="212"/>
      <c r="J323" s="213">
        <f>ROUND(I323*H323,2)</f>
        <v>0</v>
      </c>
      <c r="K323" s="209" t="s">
        <v>151</v>
      </c>
      <c r="L323" s="46"/>
      <c r="M323" s="214" t="s">
        <v>19</v>
      </c>
      <c r="N323" s="215" t="s">
        <v>43</v>
      </c>
      <c r="O323" s="86"/>
      <c r="P323" s="216">
        <f>O323*H323</f>
        <v>0</v>
      </c>
      <c r="Q323" s="216">
        <v>0.50077000000000005</v>
      </c>
      <c r="R323" s="216">
        <f>Q323*H323</f>
        <v>4.5069300000000005</v>
      </c>
      <c r="S323" s="216">
        <v>0</v>
      </c>
      <c r="T323" s="217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8" t="s">
        <v>152</v>
      </c>
      <c r="AT323" s="218" t="s">
        <v>147</v>
      </c>
      <c r="AU323" s="218" t="s">
        <v>82</v>
      </c>
      <c r="AY323" s="19" t="s">
        <v>145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19" t="s">
        <v>80</v>
      </c>
      <c r="BK323" s="219">
        <f>ROUND(I323*H323,2)</f>
        <v>0</v>
      </c>
      <c r="BL323" s="19" t="s">
        <v>152</v>
      </c>
      <c r="BM323" s="218" t="s">
        <v>416</v>
      </c>
    </row>
    <row r="324" s="2" customFormat="1">
      <c r="A324" s="40"/>
      <c r="B324" s="41"/>
      <c r="C324" s="42"/>
      <c r="D324" s="220" t="s">
        <v>154</v>
      </c>
      <c r="E324" s="42"/>
      <c r="F324" s="221" t="s">
        <v>417</v>
      </c>
      <c r="G324" s="42"/>
      <c r="H324" s="42"/>
      <c r="I324" s="222"/>
      <c r="J324" s="42"/>
      <c r="K324" s="42"/>
      <c r="L324" s="46"/>
      <c r="M324" s="223"/>
      <c r="N324" s="224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154</v>
      </c>
      <c r="AU324" s="19" t="s">
        <v>82</v>
      </c>
    </row>
    <row r="325" s="13" customFormat="1">
      <c r="A325" s="13"/>
      <c r="B325" s="227"/>
      <c r="C325" s="228"/>
      <c r="D325" s="225" t="s">
        <v>158</v>
      </c>
      <c r="E325" s="229" t="s">
        <v>19</v>
      </c>
      <c r="F325" s="230" t="s">
        <v>418</v>
      </c>
      <c r="G325" s="228"/>
      <c r="H325" s="229" t="s">
        <v>19</v>
      </c>
      <c r="I325" s="231"/>
      <c r="J325" s="228"/>
      <c r="K325" s="228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158</v>
      </c>
      <c r="AU325" s="236" t="s">
        <v>82</v>
      </c>
      <c r="AV325" s="13" t="s">
        <v>80</v>
      </c>
      <c r="AW325" s="13" t="s">
        <v>33</v>
      </c>
      <c r="AX325" s="13" t="s">
        <v>72</v>
      </c>
      <c r="AY325" s="236" t="s">
        <v>145</v>
      </c>
    </row>
    <row r="326" s="14" customFormat="1">
      <c r="A326" s="14"/>
      <c r="B326" s="237"/>
      <c r="C326" s="238"/>
      <c r="D326" s="225" t="s">
        <v>158</v>
      </c>
      <c r="E326" s="239" t="s">
        <v>19</v>
      </c>
      <c r="F326" s="240" t="s">
        <v>213</v>
      </c>
      <c r="G326" s="238"/>
      <c r="H326" s="241">
        <v>9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7" t="s">
        <v>158</v>
      </c>
      <c r="AU326" s="247" t="s">
        <v>82</v>
      </c>
      <c r="AV326" s="14" t="s">
        <v>82</v>
      </c>
      <c r="AW326" s="14" t="s">
        <v>33</v>
      </c>
      <c r="AX326" s="14" t="s">
        <v>72</v>
      </c>
      <c r="AY326" s="247" t="s">
        <v>145</v>
      </c>
    </row>
    <row r="327" s="15" customFormat="1">
      <c r="A327" s="15"/>
      <c r="B327" s="248"/>
      <c r="C327" s="249"/>
      <c r="D327" s="225" t="s">
        <v>158</v>
      </c>
      <c r="E327" s="250" t="s">
        <v>19</v>
      </c>
      <c r="F327" s="251" t="s">
        <v>161</v>
      </c>
      <c r="G327" s="249"/>
      <c r="H327" s="252">
        <v>9</v>
      </c>
      <c r="I327" s="253"/>
      <c r="J327" s="249"/>
      <c r="K327" s="249"/>
      <c r="L327" s="254"/>
      <c r="M327" s="255"/>
      <c r="N327" s="256"/>
      <c r="O327" s="256"/>
      <c r="P327" s="256"/>
      <c r="Q327" s="256"/>
      <c r="R327" s="256"/>
      <c r="S327" s="256"/>
      <c r="T327" s="257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58" t="s">
        <v>158</v>
      </c>
      <c r="AU327" s="258" t="s">
        <v>82</v>
      </c>
      <c r="AV327" s="15" t="s">
        <v>152</v>
      </c>
      <c r="AW327" s="15" t="s">
        <v>33</v>
      </c>
      <c r="AX327" s="15" t="s">
        <v>80</v>
      </c>
      <c r="AY327" s="258" t="s">
        <v>145</v>
      </c>
    </row>
    <row r="328" s="12" customFormat="1" ht="22.8" customHeight="1">
      <c r="A328" s="12"/>
      <c r="B328" s="191"/>
      <c r="C328" s="192"/>
      <c r="D328" s="193" t="s">
        <v>71</v>
      </c>
      <c r="E328" s="205" t="s">
        <v>206</v>
      </c>
      <c r="F328" s="205" t="s">
        <v>419</v>
      </c>
      <c r="G328" s="192"/>
      <c r="H328" s="192"/>
      <c r="I328" s="195"/>
      <c r="J328" s="206">
        <f>BK328</f>
        <v>0</v>
      </c>
      <c r="K328" s="192"/>
      <c r="L328" s="197"/>
      <c r="M328" s="198"/>
      <c r="N328" s="199"/>
      <c r="O328" s="199"/>
      <c r="P328" s="200">
        <f>SUM(P329:P412)</f>
        <v>0</v>
      </c>
      <c r="Q328" s="199"/>
      <c r="R328" s="200">
        <f>SUM(R329:R412)</f>
        <v>13.945852199999999</v>
      </c>
      <c r="S328" s="199"/>
      <c r="T328" s="201">
        <f>SUM(T329:T412)</f>
        <v>2.6800000000000002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2" t="s">
        <v>80</v>
      </c>
      <c r="AT328" s="203" t="s">
        <v>71</v>
      </c>
      <c r="AU328" s="203" t="s">
        <v>80</v>
      </c>
      <c r="AY328" s="202" t="s">
        <v>145</v>
      </c>
      <c r="BK328" s="204">
        <f>SUM(BK329:BK412)</f>
        <v>0</v>
      </c>
    </row>
    <row r="329" s="2" customFormat="1" ht="16.5" customHeight="1">
      <c r="A329" s="40"/>
      <c r="B329" s="41"/>
      <c r="C329" s="207" t="s">
        <v>420</v>
      </c>
      <c r="D329" s="207" t="s">
        <v>147</v>
      </c>
      <c r="E329" s="208" t="s">
        <v>421</v>
      </c>
      <c r="F329" s="209" t="s">
        <v>422</v>
      </c>
      <c r="G329" s="210" t="s">
        <v>216</v>
      </c>
      <c r="H329" s="211">
        <v>3</v>
      </c>
      <c r="I329" s="212"/>
      <c r="J329" s="213">
        <f>ROUND(I329*H329,2)</f>
        <v>0</v>
      </c>
      <c r="K329" s="209" t="s">
        <v>19</v>
      </c>
      <c r="L329" s="46"/>
      <c r="M329" s="214" t="s">
        <v>19</v>
      </c>
      <c r="N329" s="215" t="s">
        <v>43</v>
      </c>
      <c r="O329" s="86"/>
      <c r="P329" s="216">
        <f>O329*H329</f>
        <v>0</v>
      </c>
      <c r="Q329" s="216">
        <v>0</v>
      </c>
      <c r="R329" s="216">
        <f>Q329*H329</f>
        <v>0</v>
      </c>
      <c r="S329" s="216">
        <v>0</v>
      </c>
      <c r="T329" s="217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8" t="s">
        <v>152</v>
      </c>
      <c r="AT329" s="218" t="s">
        <v>147</v>
      </c>
      <c r="AU329" s="218" t="s">
        <v>82</v>
      </c>
      <c r="AY329" s="19" t="s">
        <v>145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19" t="s">
        <v>80</v>
      </c>
      <c r="BK329" s="219">
        <f>ROUND(I329*H329,2)</f>
        <v>0</v>
      </c>
      <c r="BL329" s="19" t="s">
        <v>152</v>
      </c>
      <c r="BM329" s="218" t="s">
        <v>423</v>
      </c>
    </row>
    <row r="330" s="13" customFormat="1">
      <c r="A330" s="13"/>
      <c r="B330" s="227"/>
      <c r="C330" s="228"/>
      <c r="D330" s="225" t="s">
        <v>158</v>
      </c>
      <c r="E330" s="229" t="s">
        <v>19</v>
      </c>
      <c r="F330" s="230" t="s">
        <v>424</v>
      </c>
      <c r="G330" s="228"/>
      <c r="H330" s="229" t="s">
        <v>19</v>
      </c>
      <c r="I330" s="231"/>
      <c r="J330" s="228"/>
      <c r="K330" s="228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158</v>
      </c>
      <c r="AU330" s="236" t="s">
        <v>82</v>
      </c>
      <c r="AV330" s="13" t="s">
        <v>80</v>
      </c>
      <c r="AW330" s="13" t="s">
        <v>33</v>
      </c>
      <c r="AX330" s="13" t="s">
        <v>72</v>
      </c>
      <c r="AY330" s="236" t="s">
        <v>145</v>
      </c>
    </row>
    <row r="331" s="14" customFormat="1">
      <c r="A331" s="14"/>
      <c r="B331" s="237"/>
      <c r="C331" s="238"/>
      <c r="D331" s="225" t="s">
        <v>158</v>
      </c>
      <c r="E331" s="239" t="s">
        <v>19</v>
      </c>
      <c r="F331" s="240" t="s">
        <v>169</v>
      </c>
      <c r="G331" s="238"/>
      <c r="H331" s="241">
        <v>3</v>
      </c>
      <c r="I331" s="242"/>
      <c r="J331" s="238"/>
      <c r="K331" s="238"/>
      <c r="L331" s="243"/>
      <c r="M331" s="244"/>
      <c r="N331" s="245"/>
      <c r="O331" s="245"/>
      <c r="P331" s="245"/>
      <c r="Q331" s="245"/>
      <c r="R331" s="245"/>
      <c r="S331" s="245"/>
      <c r="T331" s="24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7" t="s">
        <v>158</v>
      </c>
      <c r="AU331" s="247" t="s">
        <v>82</v>
      </c>
      <c r="AV331" s="14" t="s">
        <v>82</v>
      </c>
      <c r="AW331" s="14" t="s">
        <v>33</v>
      </c>
      <c r="AX331" s="14" t="s">
        <v>72</v>
      </c>
      <c r="AY331" s="247" t="s">
        <v>145</v>
      </c>
    </row>
    <row r="332" s="15" customFormat="1">
      <c r="A332" s="15"/>
      <c r="B332" s="248"/>
      <c r="C332" s="249"/>
      <c r="D332" s="225" t="s">
        <v>158</v>
      </c>
      <c r="E332" s="250" t="s">
        <v>19</v>
      </c>
      <c r="F332" s="251" t="s">
        <v>161</v>
      </c>
      <c r="G332" s="249"/>
      <c r="H332" s="252">
        <v>3</v>
      </c>
      <c r="I332" s="253"/>
      <c r="J332" s="249"/>
      <c r="K332" s="249"/>
      <c r="L332" s="254"/>
      <c r="M332" s="255"/>
      <c r="N332" s="256"/>
      <c r="O332" s="256"/>
      <c r="P332" s="256"/>
      <c r="Q332" s="256"/>
      <c r="R332" s="256"/>
      <c r="S332" s="256"/>
      <c r="T332" s="257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58" t="s">
        <v>158</v>
      </c>
      <c r="AU332" s="258" t="s">
        <v>82</v>
      </c>
      <c r="AV332" s="15" t="s">
        <v>152</v>
      </c>
      <c r="AW332" s="15" t="s">
        <v>33</v>
      </c>
      <c r="AX332" s="15" t="s">
        <v>80</v>
      </c>
      <c r="AY332" s="258" t="s">
        <v>145</v>
      </c>
    </row>
    <row r="333" s="2" customFormat="1" ht="16.5" customHeight="1">
      <c r="A333" s="40"/>
      <c r="B333" s="41"/>
      <c r="C333" s="207" t="s">
        <v>425</v>
      </c>
      <c r="D333" s="207" t="s">
        <v>147</v>
      </c>
      <c r="E333" s="208" t="s">
        <v>426</v>
      </c>
      <c r="F333" s="209" t="s">
        <v>427</v>
      </c>
      <c r="G333" s="210" t="s">
        <v>178</v>
      </c>
      <c r="H333" s="211">
        <v>22</v>
      </c>
      <c r="I333" s="212"/>
      <c r="J333" s="213">
        <f>ROUND(I333*H333,2)</f>
        <v>0</v>
      </c>
      <c r="K333" s="209" t="s">
        <v>151</v>
      </c>
      <c r="L333" s="46"/>
      <c r="M333" s="214" t="s">
        <v>19</v>
      </c>
      <c r="N333" s="215" t="s">
        <v>43</v>
      </c>
      <c r="O333" s="86"/>
      <c r="P333" s="216">
        <f>O333*H333</f>
        <v>0</v>
      </c>
      <c r="Q333" s="216">
        <v>1.0000000000000001E-05</v>
      </c>
      <c r="R333" s="216">
        <f>Q333*H333</f>
        <v>0.00022000000000000001</v>
      </c>
      <c r="S333" s="216">
        <v>0</v>
      </c>
      <c r="T333" s="217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8" t="s">
        <v>152</v>
      </c>
      <c r="AT333" s="218" t="s">
        <v>147</v>
      </c>
      <c r="AU333" s="218" t="s">
        <v>82</v>
      </c>
      <c r="AY333" s="19" t="s">
        <v>145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19" t="s">
        <v>80</v>
      </c>
      <c r="BK333" s="219">
        <f>ROUND(I333*H333,2)</f>
        <v>0</v>
      </c>
      <c r="BL333" s="19" t="s">
        <v>152</v>
      </c>
      <c r="BM333" s="218" t="s">
        <v>428</v>
      </c>
    </row>
    <row r="334" s="2" customFormat="1">
      <c r="A334" s="40"/>
      <c r="B334" s="41"/>
      <c r="C334" s="42"/>
      <c r="D334" s="220" t="s">
        <v>154</v>
      </c>
      <c r="E334" s="42"/>
      <c r="F334" s="221" t="s">
        <v>429</v>
      </c>
      <c r="G334" s="42"/>
      <c r="H334" s="42"/>
      <c r="I334" s="222"/>
      <c r="J334" s="42"/>
      <c r="K334" s="42"/>
      <c r="L334" s="46"/>
      <c r="M334" s="223"/>
      <c r="N334" s="224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154</v>
      </c>
      <c r="AU334" s="19" t="s">
        <v>82</v>
      </c>
    </row>
    <row r="335" s="13" customFormat="1">
      <c r="A335" s="13"/>
      <c r="B335" s="227"/>
      <c r="C335" s="228"/>
      <c r="D335" s="225" t="s">
        <v>158</v>
      </c>
      <c r="E335" s="229" t="s">
        <v>19</v>
      </c>
      <c r="F335" s="230" t="s">
        <v>242</v>
      </c>
      <c r="G335" s="228"/>
      <c r="H335" s="229" t="s">
        <v>19</v>
      </c>
      <c r="I335" s="231"/>
      <c r="J335" s="228"/>
      <c r="K335" s="228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158</v>
      </c>
      <c r="AU335" s="236" t="s">
        <v>82</v>
      </c>
      <c r="AV335" s="13" t="s">
        <v>80</v>
      </c>
      <c r="AW335" s="13" t="s">
        <v>33</v>
      </c>
      <c r="AX335" s="13" t="s">
        <v>72</v>
      </c>
      <c r="AY335" s="236" t="s">
        <v>145</v>
      </c>
    </row>
    <row r="336" s="14" customFormat="1">
      <c r="A336" s="14"/>
      <c r="B336" s="237"/>
      <c r="C336" s="238"/>
      <c r="D336" s="225" t="s">
        <v>158</v>
      </c>
      <c r="E336" s="239" t="s">
        <v>19</v>
      </c>
      <c r="F336" s="240" t="s">
        <v>296</v>
      </c>
      <c r="G336" s="238"/>
      <c r="H336" s="241">
        <v>22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158</v>
      </c>
      <c r="AU336" s="247" t="s">
        <v>82</v>
      </c>
      <c r="AV336" s="14" t="s">
        <v>82</v>
      </c>
      <c r="AW336" s="14" t="s">
        <v>33</v>
      </c>
      <c r="AX336" s="14" t="s">
        <v>72</v>
      </c>
      <c r="AY336" s="247" t="s">
        <v>145</v>
      </c>
    </row>
    <row r="337" s="15" customFormat="1">
      <c r="A337" s="15"/>
      <c r="B337" s="248"/>
      <c r="C337" s="249"/>
      <c r="D337" s="225" t="s">
        <v>158</v>
      </c>
      <c r="E337" s="250" t="s">
        <v>19</v>
      </c>
      <c r="F337" s="251" t="s">
        <v>161</v>
      </c>
      <c r="G337" s="249"/>
      <c r="H337" s="252">
        <v>22</v>
      </c>
      <c r="I337" s="253"/>
      <c r="J337" s="249"/>
      <c r="K337" s="249"/>
      <c r="L337" s="254"/>
      <c r="M337" s="255"/>
      <c r="N337" s="256"/>
      <c r="O337" s="256"/>
      <c r="P337" s="256"/>
      <c r="Q337" s="256"/>
      <c r="R337" s="256"/>
      <c r="S337" s="256"/>
      <c r="T337" s="257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8" t="s">
        <v>158</v>
      </c>
      <c r="AU337" s="258" t="s">
        <v>82</v>
      </c>
      <c r="AV337" s="15" t="s">
        <v>152</v>
      </c>
      <c r="AW337" s="15" t="s">
        <v>33</v>
      </c>
      <c r="AX337" s="15" t="s">
        <v>80</v>
      </c>
      <c r="AY337" s="258" t="s">
        <v>145</v>
      </c>
    </row>
    <row r="338" s="2" customFormat="1" ht="16.5" customHeight="1">
      <c r="A338" s="40"/>
      <c r="B338" s="41"/>
      <c r="C338" s="259" t="s">
        <v>430</v>
      </c>
      <c r="D338" s="259" t="s">
        <v>257</v>
      </c>
      <c r="E338" s="260" t="s">
        <v>431</v>
      </c>
      <c r="F338" s="261" t="s">
        <v>432</v>
      </c>
      <c r="G338" s="262" t="s">
        <v>178</v>
      </c>
      <c r="H338" s="263">
        <v>22.66</v>
      </c>
      <c r="I338" s="264"/>
      <c r="J338" s="265">
        <f>ROUND(I338*H338,2)</f>
        <v>0</v>
      </c>
      <c r="K338" s="261" t="s">
        <v>151</v>
      </c>
      <c r="L338" s="266"/>
      <c r="M338" s="267" t="s">
        <v>19</v>
      </c>
      <c r="N338" s="268" t="s">
        <v>43</v>
      </c>
      <c r="O338" s="86"/>
      <c r="P338" s="216">
        <f>O338*H338</f>
        <v>0</v>
      </c>
      <c r="Q338" s="216">
        <v>0.0026700000000000001</v>
      </c>
      <c r="R338" s="216">
        <f>Q338*H338</f>
        <v>0.060502199999999999</v>
      </c>
      <c r="S338" s="216">
        <v>0</v>
      </c>
      <c r="T338" s="217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8" t="s">
        <v>206</v>
      </c>
      <c r="AT338" s="218" t="s">
        <v>257</v>
      </c>
      <c r="AU338" s="218" t="s">
        <v>82</v>
      </c>
      <c r="AY338" s="19" t="s">
        <v>145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19" t="s">
        <v>80</v>
      </c>
      <c r="BK338" s="219">
        <f>ROUND(I338*H338,2)</f>
        <v>0</v>
      </c>
      <c r="BL338" s="19" t="s">
        <v>152</v>
      </c>
      <c r="BM338" s="218" t="s">
        <v>433</v>
      </c>
    </row>
    <row r="339" s="14" customFormat="1">
      <c r="A339" s="14"/>
      <c r="B339" s="237"/>
      <c r="C339" s="238"/>
      <c r="D339" s="225" t="s">
        <v>158</v>
      </c>
      <c r="E339" s="239" t="s">
        <v>19</v>
      </c>
      <c r="F339" s="240" t="s">
        <v>434</v>
      </c>
      <c r="G339" s="238"/>
      <c r="H339" s="241">
        <v>22.66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7" t="s">
        <v>158</v>
      </c>
      <c r="AU339" s="247" t="s">
        <v>82</v>
      </c>
      <c r="AV339" s="14" t="s">
        <v>82</v>
      </c>
      <c r="AW339" s="14" t="s">
        <v>33</v>
      </c>
      <c r="AX339" s="14" t="s">
        <v>80</v>
      </c>
      <c r="AY339" s="247" t="s">
        <v>145</v>
      </c>
    </row>
    <row r="340" s="2" customFormat="1" ht="21.75" customHeight="1">
      <c r="A340" s="40"/>
      <c r="B340" s="41"/>
      <c r="C340" s="207" t="s">
        <v>435</v>
      </c>
      <c r="D340" s="207" t="s">
        <v>147</v>
      </c>
      <c r="E340" s="208" t="s">
        <v>436</v>
      </c>
      <c r="F340" s="209" t="s">
        <v>437</v>
      </c>
      <c r="G340" s="210" t="s">
        <v>438</v>
      </c>
      <c r="H340" s="211">
        <v>30</v>
      </c>
      <c r="I340" s="212"/>
      <c r="J340" s="213">
        <f>ROUND(I340*H340,2)</f>
        <v>0</v>
      </c>
      <c r="K340" s="209" t="s">
        <v>151</v>
      </c>
      <c r="L340" s="46"/>
      <c r="M340" s="214" t="s">
        <v>19</v>
      </c>
      <c r="N340" s="215" t="s">
        <v>43</v>
      </c>
      <c r="O340" s="86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8" t="s">
        <v>152</v>
      </c>
      <c r="AT340" s="218" t="s">
        <v>147</v>
      </c>
      <c r="AU340" s="218" t="s">
        <v>82</v>
      </c>
      <c r="AY340" s="19" t="s">
        <v>145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19" t="s">
        <v>80</v>
      </c>
      <c r="BK340" s="219">
        <f>ROUND(I340*H340,2)</f>
        <v>0</v>
      </c>
      <c r="BL340" s="19" t="s">
        <v>152</v>
      </c>
      <c r="BM340" s="218" t="s">
        <v>439</v>
      </c>
    </row>
    <row r="341" s="2" customFormat="1">
      <c r="A341" s="40"/>
      <c r="B341" s="41"/>
      <c r="C341" s="42"/>
      <c r="D341" s="220" t="s">
        <v>154</v>
      </c>
      <c r="E341" s="42"/>
      <c r="F341" s="221" t="s">
        <v>440</v>
      </c>
      <c r="G341" s="42"/>
      <c r="H341" s="42"/>
      <c r="I341" s="222"/>
      <c r="J341" s="42"/>
      <c r="K341" s="42"/>
      <c r="L341" s="46"/>
      <c r="M341" s="223"/>
      <c r="N341" s="224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154</v>
      </c>
      <c r="AU341" s="19" t="s">
        <v>82</v>
      </c>
    </row>
    <row r="342" s="13" customFormat="1">
      <c r="A342" s="13"/>
      <c r="B342" s="227"/>
      <c r="C342" s="228"/>
      <c r="D342" s="225" t="s">
        <v>158</v>
      </c>
      <c r="E342" s="229" t="s">
        <v>19</v>
      </c>
      <c r="F342" s="230" t="s">
        <v>441</v>
      </c>
      <c r="G342" s="228"/>
      <c r="H342" s="229" t="s">
        <v>19</v>
      </c>
      <c r="I342" s="231"/>
      <c r="J342" s="228"/>
      <c r="K342" s="228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158</v>
      </c>
      <c r="AU342" s="236" t="s">
        <v>82</v>
      </c>
      <c r="AV342" s="13" t="s">
        <v>80</v>
      </c>
      <c r="AW342" s="13" t="s">
        <v>33</v>
      </c>
      <c r="AX342" s="13" t="s">
        <v>72</v>
      </c>
      <c r="AY342" s="236" t="s">
        <v>145</v>
      </c>
    </row>
    <row r="343" s="14" customFormat="1">
      <c r="A343" s="14"/>
      <c r="B343" s="237"/>
      <c r="C343" s="238"/>
      <c r="D343" s="225" t="s">
        <v>158</v>
      </c>
      <c r="E343" s="239" t="s">
        <v>19</v>
      </c>
      <c r="F343" s="240" t="s">
        <v>442</v>
      </c>
      <c r="G343" s="238"/>
      <c r="H343" s="241">
        <v>30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158</v>
      </c>
      <c r="AU343" s="247" t="s">
        <v>82</v>
      </c>
      <c r="AV343" s="14" t="s">
        <v>82</v>
      </c>
      <c r="AW343" s="14" t="s">
        <v>33</v>
      </c>
      <c r="AX343" s="14" t="s">
        <v>72</v>
      </c>
      <c r="AY343" s="247" t="s">
        <v>145</v>
      </c>
    </row>
    <row r="344" s="15" customFormat="1">
      <c r="A344" s="15"/>
      <c r="B344" s="248"/>
      <c r="C344" s="249"/>
      <c r="D344" s="225" t="s">
        <v>158</v>
      </c>
      <c r="E344" s="250" t="s">
        <v>19</v>
      </c>
      <c r="F344" s="251" t="s">
        <v>161</v>
      </c>
      <c r="G344" s="249"/>
      <c r="H344" s="252">
        <v>30</v>
      </c>
      <c r="I344" s="253"/>
      <c r="J344" s="249"/>
      <c r="K344" s="249"/>
      <c r="L344" s="254"/>
      <c r="M344" s="255"/>
      <c r="N344" s="256"/>
      <c r="O344" s="256"/>
      <c r="P344" s="256"/>
      <c r="Q344" s="256"/>
      <c r="R344" s="256"/>
      <c r="S344" s="256"/>
      <c r="T344" s="257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8" t="s">
        <v>158</v>
      </c>
      <c r="AU344" s="258" t="s">
        <v>82</v>
      </c>
      <c r="AV344" s="15" t="s">
        <v>152</v>
      </c>
      <c r="AW344" s="15" t="s">
        <v>33</v>
      </c>
      <c r="AX344" s="15" t="s">
        <v>80</v>
      </c>
      <c r="AY344" s="258" t="s">
        <v>145</v>
      </c>
    </row>
    <row r="345" s="2" customFormat="1" ht="16.5" customHeight="1">
      <c r="A345" s="40"/>
      <c r="B345" s="41"/>
      <c r="C345" s="259" t="s">
        <v>443</v>
      </c>
      <c r="D345" s="259" t="s">
        <v>257</v>
      </c>
      <c r="E345" s="260" t="s">
        <v>444</v>
      </c>
      <c r="F345" s="261" t="s">
        <v>445</v>
      </c>
      <c r="G345" s="262" t="s">
        <v>438</v>
      </c>
      <c r="H345" s="263">
        <v>30</v>
      </c>
      <c r="I345" s="264"/>
      <c r="J345" s="265">
        <f>ROUND(I345*H345,2)</f>
        <v>0</v>
      </c>
      <c r="K345" s="261" t="s">
        <v>151</v>
      </c>
      <c r="L345" s="266"/>
      <c r="M345" s="267" t="s">
        <v>19</v>
      </c>
      <c r="N345" s="268" t="s">
        <v>43</v>
      </c>
      <c r="O345" s="86"/>
      <c r="P345" s="216">
        <f>O345*H345</f>
        <v>0</v>
      </c>
      <c r="Q345" s="216">
        <v>0.00064999999999999997</v>
      </c>
      <c r="R345" s="216">
        <f>Q345*H345</f>
        <v>0.0195</v>
      </c>
      <c r="S345" s="216">
        <v>0</v>
      </c>
      <c r="T345" s="217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8" t="s">
        <v>206</v>
      </c>
      <c r="AT345" s="218" t="s">
        <v>257</v>
      </c>
      <c r="AU345" s="218" t="s">
        <v>82</v>
      </c>
      <c r="AY345" s="19" t="s">
        <v>145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19" t="s">
        <v>80</v>
      </c>
      <c r="BK345" s="219">
        <f>ROUND(I345*H345,2)</f>
        <v>0</v>
      </c>
      <c r="BL345" s="19" t="s">
        <v>152</v>
      </c>
      <c r="BM345" s="218" t="s">
        <v>446</v>
      </c>
    </row>
    <row r="346" s="13" customFormat="1">
      <c r="A346" s="13"/>
      <c r="B346" s="227"/>
      <c r="C346" s="228"/>
      <c r="D346" s="225" t="s">
        <v>158</v>
      </c>
      <c r="E346" s="229" t="s">
        <v>19</v>
      </c>
      <c r="F346" s="230" t="s">
        <v>441</v>
      </c>
      <c r="G346" s="228"/>
      <c r="H346" s="229" t="s">
        <v>19</v>
      </c>
      <c r="I346" s="231"/>
      <c r="J346" s="228"/>
      <c r="K346" s="228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158</v>
      </c>
      <c r="AU346" s="236" t="s">
        <v>82</v>
      </c>
      <c r="AV346" s="13" t="s">
        <v>80</v>
      </c>
      <c r="AW346" s="13" t="s">
        <v>33</v>
      </c>
      <c r="AX346" s="13" t="s">
        <v>72</v>
      </c>
      <c r="AY346" s="236" t="s">
        <v>145</v>
      </c>
    </row>
    <row r="347" s="14" customFormat="1">
      <c r="A347" s="14"/>
      <c r="B347" s="237"/>
      <c r="C347" s="238"/>
      <c r="D347" s="225" t="s">
        <v>158</v>
      </c>
      <c r="E347" s="239" t="s">
        <v>19</v>
      </c>
      <c r="F347" s="240" t="s">
        <v>442</v>
      </c>
      <c r="G347" s="238"/>
      <c r="H347" s="241">
        <v>30</v>
      </c>
      <c r="I347" s="242"/>
      <c r="J347" s="238"/>
      <c r="K347" s="238"/>
      <c r="L347" s="243"/>
      <c r="M347" s="244"/>
      <c r="N347" s="245"/>
      <c r="O347" s="245"/>
      <c r="P347" s="245"/>
      <c r="Q347" s="245"/>
      <c r="R347" s="245"/>
      <c r="S347" s="245"/>
      <c r="T347" s="24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7" t="s">
        <v>158</v>
      </c>
      <c r="AU347" s="247" t="s">
        <v>82</v>
      </c>
      <c r="AV347" s="14" t="s">
        <v>82</v>
      </c>
      <c r="AW347" s="14" t="s">
        <v>33</v>
      </c>
      <c r="AX347" s="14" t="s">
        <v>72</v>
      </c>
      <c r="AY347" s="247" t="s">
        <v>145</v>
      </c>
    </row>
    <row r="348" s="15" customFormat="1">
      <c r="A348" s="15"/>
      <c r="B348" s="248"/>
      <c r="C348" s="249"/>
      <c r="D348" s="225" t="s">
        <v>158</v>
      </c>
      <c r="E348" s="250" t="s">
        <v>19</v>
      </c>
      <c r="F348" s="251" t="s">
        <v>161</v>
      </c>
      <c r="G348" s="249"/>
      <c r="H348" s="252">
        <v>30</v>
      </c>
      <c r="I348" s="253"/>
      <c r="J348" s="249"/>
      <c r="K348" s="249"/>
      <c r="L348" s="254"/>
      <c r="M348" s="255"/>
      <c r="N348" s="256"/>
      <c r="O348" s="256"/>
      <c r="P348" s="256"/>
      <c r="Q348" s="256"/>
      <c r="R348" s="256"/>
      <c r="S348" s="256"/>
      <c r="T348" s="257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58" t="s">
        <v>158</v>
      </c>
      <c r="AU348" s="258" t="s">
        <v>82</v>
      </c>
      <c r="AV348" s="15" t="s">
        <v>152</v>
      </c>
      <c r="AW348" s="15" t="s">
        <v>33</v>
      </c>
      <c r="AX348" s="15" t="s">
        <v>80</v>
      </c>
      <c r="AY348" s="258" t="s">
        <v>145</v>
      </c>
    </row>
    <row r="349" s="2" customFormat="1" ht="16.5" customHeight="1">
      <c r="A349" s="40"/>
      <c r="B349" s="41"/>
      <c r="C349" s="207" t="s">
        <v>447</v>
      </c>
      <c r="D349" s="207" t="s">
        <v>147</v>
      </c>
      <c r="E349" s="208" t="s">
        <v>448</v>
      </c>
      <c r="F349" s="209" t="s">
        <v>449</v>
      </c>
      <c r="G349" s="210" t="s">
        <v>438</v>
      </c>
      <c r="H349" s="211">
        <v>10</v>
      </c>
      <c r="I349" s="212"/>
      <c r="J349" s="213">
        <f>ROUND(I349*H349,2)</f>
        <v>0</v>
      </c>
      <c r="K349" s="209" t="s">
        <v>151</v>
      </c>
      <c r="L349" s="46"/>
      <c r="M349" s="214" t="s">
        <v>19</v>
      </c>
      <c r="N349" s="215" t="s">
        <v>43</v>
      </c>
      <c r="O349" s="86"/>
      <c r="P349" s="216">
        <f>O349*H349</f>
        <v>0</v>
      </c>
      <c r="Q349" s="216">
        <v>0.12422</v>
      </c>
      <c r="R349" s="216">
        <f>Q349*H349</f>
        <v>1.2422</v>
      </c>
      <c r="S349" s="216">
        <v>0</v>
      </c>
      <c r="T349" s="217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8" t="s">
        <v>152</v>
      </c>
      <c r="AT349" s="218" t="s">
        <v>147</v>
      </c>
      <c r="AU349" s="218" t="s">
        <v>82</v>
      </c>
      <c r="AY349" s="19" t="s">
        <v>145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19" t="s">
        <v>80</v>
      </c>
      <c r="BK349" s="219">
        <f>ROUND(I349*H349,2)</f>
        <v>0</v>
      </c>
      <c r="BL349" s="19" t="s">
        <v>152</v>
      </c>
      <c r="BM349" s="218" t="s">
        <v>450</v>
      </c>
    </row>
    <row r="350" s="2" customFormat="1">
      <c r="A350" s="40"/>
      <c r="B350" s="41"/>
      <c r="C350" s="42"/>
      <c r="D350" s="220" t="s">
        <v>154</v>
      </c>
      <c r="E350" s="42"/>
      <c r="F350" s="221" t="s">
        <v>451</v>
      </c>
      <c r="G350" s="42"/>
      <c r="H350" s="42"/>
      <c r="I350" s="222"/>
      <c r="J350" s="42"/>
      <c r="K350" s="42"/>
      <c r="L350" s="46"/>
      <c r="M350" s="223"/>
      <c r="N350" s="224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154</v>
      </c>
      <c r="AU350" s="19" t="s">
        <v>82</v>
      </c>
    </row>
    <row r="351" s="13" customFormat="1">
      <c r="A351" s="13"/>
      <c r="B351" s="227"/>
      <c r="C351" s="228"/>
      <c r="D351" s="225" t="s">
        <v>158</v>
      </c>
      <c r="E351" s="229" t="s">
        <v>19</v>
      </c>
      <c r="F351" s="230" t="s">
        <v>452</v>
      </c>
      <c r="G351" s="228"/>
      <c r="H351" s="229" t="s">
        <v>19</v>
      </c>
      <c r="I351" s="231"/>
      <c r="J351" s="228"/>
      <c r="K351" s="228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158</v>
      </c>
      <c r="AU351" s="236" t="s">
        <v>82</v>
      </c>
      <c r="AV351" s="13" t="s">
        <v>80</v>
      </c>
      <c r="AW351" s="13" t="s">
        <v>33</v>
      </c>
      <c r="AX351" s="13" t="s">
        <v>72</v>
      </c>
      <c r="AY351" s="236" t="s">
        <v>145</v>
      </c>
    </row>
    <row r="352" s="14" customFormat="1">
      <c r="A352" s="14"/>
      <c r="B352" s="237"/>
      <c r="C352" s="238"/>
      <c r="D352" s="225" t="s">
        <v>158</v>
      </c>
      <c r="E352" s="239" t="s">
        <v>19</v>
      </c>
      <c r="F352" s="240" t="s">
        <v>218</v>
      </c>
      <c r="G352" s="238"/>
      <c r="H352" s="241">
        <v>10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7" t="s">
        <v>158</v>
      </c>
      <c r="AU352" s="247" t="s">
        <v>82</v>
      </c>
      <c r="AV352" s="14" t="s">
        <v>82</v>
      </c>
      <c r="AW352" s="14" t="s">
        <v>33</v>
      </c>
      <c r="AX352" s="14" t="s">
        <v>72</v>
      </c>
      <c r="AY352" s="247" t="s">
        <v>145</v>
      </c>
    </row>
    <row r="353" s="15" customFormat="1">
      <c r="A353" s="15"/>
      <c r="B353" s="248"/>
      <c r="C353" s="249"/>
      <c r="D353" s="225" t="s">
        <v>158</v>
      </c>
      <c r="E353" s="250" t="s">
        <v>19</v>
      </c>
      <c r="F353" s="251" t="s">
        <v>161</v>
      </c>
      <c r="G353" s="249"/>
      <c r="H353" s="252">
        <v>10</v>
      </c>
      <c r="I353" s="253"/>
      <c r="J353" s="249"/>
      <c r="K353" s="249"/>
      <c r="L353" s="254"/>
      <c r="M353" s="255"/>
      <c r="N353" s="256"/>
      <c r="O353" s="256"/>
      <c r="P353" s="256"/>
      <c r="Q353" s="256"/>
      <c r="R353" s="256"/>
      <c r="S353" s="256"/>
      <c r="T353" s="257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58" t="s">
        <v>158</v>
      </c>
      <c r="AU353" s="258" t="s">
        <v>82</v>
      </c>
      <c r="AV353" s="15" t="s">
        <v>152</v>
      </c>
      <c r="AW353" s="15" t="s">
        <v>33</v>
      </c>
      <c r="AX353" s="15" t="s">
        <v>80</v>
      </c>
      <c r="AY353" s="258" t="s">
        <v>145</v>
      </c>
    </row>
    <row r="354" s="2" customFormat="1" ht="16.5" customHeight="1">
      <c r="A354" s="40"/>
      <c r="B354" s="41"/>
      <c r="C354" s="259" t="s">
        <v>453</v>
      </c>
      <c r="D354" s="259" t="s">
        <v>257</v>
      </c>
      <c r="E354" s="260" t="s">
        <v>454</v>
      </c>
      <c r="F354" s="261" t="s">
        <v>455</v>
      </c>
      <c r="G354" s="262" t="s">
        <v>438</v>
      </c>
      <c r="H354" s="263">
        <v>10</v>
      </c>
      <c r="I354" s="264"/>
      <c r="J354" s="265">
        <f>ROUND(I354*H354,2)</f>
        <v>0</v>
      </c>
      <c r="K354" s="261" t="s">
        <v>151</v>
      </c>
      <c r="L354" s="266"/>
      <c r="M354" s="267" t="s">
        <v>19</v>
      </c>
      <c r="N354" s="268" t="s">
        <v>43</v>
      </c>
      <c r="O354" s="86"/>
      <c r="P354" s="216">
        <f>O354*H354</f>
        <v>0</v>
      </c>
      <c r="Q354" s="216">
        <v>0.071999999999999995</v>
      </c>
      <c r="R354" s="216">
        <f>Q354*H354</f>
        <v>0.71999999999999997</v>
      </c>
      <c r="S354" s="216">
        <v>0</v>
      </c>
      <c r="T354" s="217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8" t="s">
        <v>206</v>
      </c>
      <c r="AT354" s="218" t="s">
        <v>257</v>
      </c>
      <c r="AU354" s="218" t="s">
        <v>82</v>
      </c>
      <c r="AY354" s="19" t="s">
        <v>145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19" t="s">
        <v>80</v>
      </c>
      <c r="BK354" s="219">
        <f>ROUND(I354*H354,2)</f>
        <v>0</v>
      </c>
      <c r="BL354" s="19" t="s">
        <v>152</v>
      </c>
      <c r="BM354" s="218" t="s">
        <v>456</v>
      </c>
    </row>
    <row r="355" s="13" customFormat="1">
      <c r="A355" s="13"/>
      <c r="B355" s="227"/>
      <c r="C355" s="228"/>
      <c r="D355" s="225" t="s">
        <v>158</v>
      </c>
      <c r="E355" s="229" t="s">
        <v>19</v>
      </c>
      <c r="F355" s="230" t="s">
        <v>452</v>
      </c>
      <c r="G355" s="228"/>
      <c r="H355" s="229" t="s">
        <v>19</v>
      </c>
      <c r="I355" s="231"/>
      <c r="J355" s="228"/>
      <c r="K355" s="228"/>
      <c r="L355" s="232"/>
      <c r="M355" s="233"/>
      <c r="N355" s="234"/>
      <c r="O355" s="234"/>
      <c r="P355" s="234"/>
      <c r="Q355" s="234"/>
      <c r="R355" s="234"/>
      <c r="S355" s="234"/>
      <c r="T355" s="235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6" t="s">
        <v>158</v>
      </c>
      <c r="AU355" s="236" t="s">
        <v>82</v>
      </c>
      <c r="AV355" s="13" t="s">
        <v>80</v>
      </c>
      <c r="AW355" s="13" t="s">
        <v>33</v>
      </c>
      <c r="AX355" s="13" t="s">
        <v>72</v>
      </c>
      <c r="AY355" s="236" t="s">
        <v>145</v>
      </c>
    </row>
    <row r="356" s="14" customFormat="1">
      <c r="A356" s="14"/>
      <c r="B356" s="237"/>
      <c r="C356" s="238"/>
      <c r="D356" s="225" t="s">
        <v>158</v>
      </c>
      <c r="E356" s="239" t="s">
        <v>19</v>
      </c>
      <c r="F356" s="240" t="s">
        <v>218</v>
      </c>
      <c r="G356" s="238"/>
      <c r="H356" s="241">
        <v>10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158</v>
      </c>
      <c r="AU356" s="247" t="s">
        <v>82</v>
      </c>
      <c r="AV356" s="14" t="s">
        <v>82</v>
      </c>
      <c r="AW356" s="14" t="s">
        <v>33</v>
      </c>
      <c r="AX356" s="14" t="s">
        <v>72</v>
      </c>
      <c r="AY356" s="247" t="s">
        <v>145</v>
      </c>
    </row>
    <row r="357" s="15" customFormat="1">
      <c r="A357" s="15"/>
      <c r="B357" s="248"/>
      <c r="C357" s="249"/>
      <c r="D357" s="225" t="s">
        <v>158</v>
      </c>
      <c r="E357" s="250" t="s">
        <v>19</v>
      </c>
      <c r="F357" s="251" t="s">
        <v>161</v>
      </c>
      <c r="G357" s="249"/>
      <c r="H357" s="252">
        <v>10</v>
      </c>
      <c r="I357" s="253"/>
      <c r="J357" s="249"/>
      <c r="K357" s="249"/>
      <c r="L357" s="254"/>
      <c r="M357" s="255"/>
      <c r="N357" s="256"/>
      <c r="O357" s="256"/>
      <c r="P357" s="256"/>
      <c r="Q357" s="256"/>
      <c r="R357" s="256"/>
      <c r="S357" s="256"/>
      <c r="T357" s="257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8" t="s">
        <v>158</v>
      </c>
      <c r="AU357" s="258" t="s">
        <v>82</v>
      </c>
      <c r="AV357" s="15" t="s">
        <v>152</v>
      </c>
      <c r="AW357" s="15" t="s">
        <v>33</v>
      </c>
      <c r="AX357" s="15" t="s">
        <v>80</v>
      </c>
      <c r="AY357" s="258" t="s">
        <v>145</v>
      </c>
    </row>
    <row r="358" s="2" customFormat="1" ht="16.5" customHeight="1">
      <c r="A358" s="40"/>
      <c r="B358" s="41"/>
      <c r="C358" s="207" t="s">
        <v>457</v>
      </c>
      <c r="D358" s="207" t="s">
        <v>147</v>
      </c>
      <c r="E358" s="208" t="s">
        <v>458</v>
      </c>
      <c r="F358" s="209" t="s">
        <v>459</v>
      </c>
      <c r="G358" s="210" t="s">
        <v>438</v>
      </c>
      <c r="H358" s="211">
        <v>10</v>
      </c>
      <c r="I358" s="212"/>
      <c r="J358" s="213">
        <f>ROUND(I358*H358,2)</f>
        <v>0</v>
      </c>
      <c r="K358" s="209" t="s">
        <v>151</v>
      </c>
      <c r="L358" s="46"/>
      <c r="M358" s="214" t="s">
        <v>19</v>
      </c>
      <c r="N358" s="215" t="s">
        <v>43</v>
      </c>
      <c r="O358" s="86"/>
      <c r="P358" s="216">
        <f>O358*H358</f>
        <v>0</v>
      </c>
      <c r="Q358" s="216">
        <v>0.02972</v>
      </c>
      <c r="R358" s="216">
        <f>Q358*H358</f>
        <v>0.29720000000000002</v>
      </c>
      <c r="S358" s="216">
        <v>0</v>
      </c>
      <c r="T358" s="217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8" t="s">
        <v>152</v>
      </c>
      <c r="AT358" s="218" t="s">
        <v>147</v>
      </c>
      <c r="AU358" s="218" t="s">
        <v>82</v>
      </c>
      <c r="AY358" s="19" t="s">
        <v>145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19" t="s">
        <v>80</v>
      </c>
      <c r="BK358" s="219">
        <f>ROUND(I358*H358,2)</f>
        <v>0</v>
      </c>
      <c r="BL358" s="19" t="s">
        <v>152</v>
      </c>
      <c r="BM358" s="218" t="s">
        <v>460</v>
      </c>
    </row>
    <row r="359" s="2" customFormat="1">
      <c r="A359" s="40"/>
      <c r="B359" s="41"/>
      <c r="C359" s="42"/>
      <c r="D359" s="220" t="s">
        <v>154</v>
      </c>
      <c r="E359" s="42"/>
      <c r="F359" s="221" t="s">
        <v>461</v>
      </c>
      <c r="G359" s="42"/>
      <c r="H359" s="42"/>
      <c r="I359" s="222"/>
      <c r="J359" s="42"/>
      <c r="K359" s="42"/>
      <c r="L359" s="46"/>
      <c r="M359" s="223"/>
      <c r="N359" s="224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154</v>
      </c>
      <c r="AU359" s="19" t="s">
        <v>82</v>
      </c>
    </row>
    <row r="360" s="13" customFormat="1">
      <c r="A360" s="13"/>
      <c r="B360" s="227"/>
      <c r="C360" s="228"/>
      <c r="D360" s="225" t="s">
        <v>158</v>
      </c>
      <c r="E360" s="229" t="s">
        <v>19</v>
      </c>
      <c r="F360" s="230" t="s">
        <v>452</v>
      </c>
      <c r="G360" s="228"/>
      <c r="H360" s="229" t="s">
        <v>19</v>
      </c>
      <c r="I360" s="231"/>
      <c r="J360" s="228"/>
      <c r="K360" s="228"/>
      <c r="L360" s="232"/>
      <c r="M360" s="233"/>
      <c r="N360" s="234"/>
      <c r="O360" s="234"/>
      <c r="P360" s="234"/>
      <c r="Q360" s="234"/>
      <c r="R360" s="234"/>
      <c r="S360" s="234"/>
      <c r="T360" s="235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6" t="s">
        <v>158</v>
      </c>
      <c r="AU360" s="236" t="s">
        <v>82</v>
      </c>
      <c r="AV360" s="13" t="s">
        <v>80</v>
      </c>
      <c r="AW360" s="13" t="s">
        <v>33</v>
      </c>
      <c r="AX360" s="13" t="s">
        <v>72</v>
      </c>
      <c r="AY360" s="236" t="s">
        <v>145</v>
      </c>
    </row>
    <row r="361" s="14" customFormat="1">
      <c r="A361" s="14"/>
      <c r="B361" s="237"/>
      <c r="C361" s="238"/>
      <c r="D361" s="225" t="s">
        <v>158</v>
      </c>
      <c r="E361" s="239" t="s">
        <v>19</v>
      </c>
      <c r="F361" s="240" t="s">
        <v>218</v>
      </c>
      <c r="G361" s="238"/>
      <c r="H361" s="241">
        <v>10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158</v>
      </c>
      <c r="AU361" s="247" t="s">
        <v>82</v>
      </c>
      <c r="AV361" s="14" t="s">
        <v>82</v>
      </c>
      <c r="AW361" s="14" t="s">
        <v>33</v>
      </c>
      <c r="AX361" s="14" t="s">
        <v>72</v>
      </c>
      <c r="AY361" s="247" t="s">
        <v>145</v>
      </c>
    </row>
    <row r="362" s="15" customFormat="1">
      <c r="A362" s="15"/>
      <c r="B362" s="248"/>
      <c r="C362" s="249"/>
      <c r="D362" s="225" t="s">
        <v>158</v>
      </c>
      <c r="E362" s="250" t="s">
        <v>19</v>
      </c>
      <c r="F362" s="251" t="s">
        <v>161</v>
      </c>
      <c r="G362" s="249"/>
      <c r="H362" s="252">
        <v>10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8" t="s">
        <v>158</v>
      </c>
      <c r="AU362" s="258" t="s">
        <v>82</v>
      </c>
      <c r="AV362" s="15" t="s">
        <v>152</v>
      </c>
      <c r="AW362" s="15" t="s">
        <v>33</v>
      </c>
      <c r="AX362" s="15" t="s">
        <v>80</v>
      </c>
      <c r="AY362" s="258" t="s">
        <v>145</v>
      </c>
    </row>
    <row r="363" s="2" customFormat="1" ht="21.75" customHeight="1">
      <c r="A363" s="40"/>
      <c r="B363" s="41"/>
      <c r="C363" s="259" t="s">
        <v>462</v>
      </c>
      <c r="D363" s="259" t="s">
        <v>257</v>
      </c>
      <c r="E363" s="260" t="s">
        <v>463</v>
      </c>
      <c r="F363" s="261" t="s">
        <v>464</v>
      </c>
      <c r="G363" s="262" t="s">
        <v>438</v>
      </c>
      <c r="H363" s="263">
        <v>10</v>
      </c>
      <c r="I363" s="264"/>
      <c r="J363" s="265">
        <f>ROUND(I363*H363,2)</f>
        <v>0</v>
      </c>
      <c r="K363" s="261" t="s">
        <v>151</v>
      </c>
      <c r="L363" s="266"/>
      <c r="M363" s="267" t="s">
        <v>19</v>
      </c>
      <c r="N363" s="268" t="s">
        <v>43</v>
      </c>
      <c r="O363" s="86"/>
      <c r="P363" s="216">
        <f>O363*H363</f>
        <v>0</v>
      </c>
      <c r="Q363" s="216">
        <v>0.29799999999999999</v>
      </c>
      <c r="R363" s="216">
        <f>Q363*H363</f>
        <v>2.98</v>
      </c>
      <c r="S363" s="216">
        <v>0</v>
      </c>
      <c r="T363" s="217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8" t="s">
        <v>206</v>
      </c>
      <c r="AT363" s="218" t="s">
        <v>257</v>
      </c>
      <c r="AU363" s="218" t="s">
        <v>82</v>
      </c>
      <c r="AY363" s="19" t="s">
        <v>145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19" t="s">
        <v>80</v>
      </c>
      <c r="BK363" s="219">
        <f>ROUND(I363*H363,2)</f>
        <v>0</v>
      </c>
      <c r="BL363" s="19" t="s">
        <v>152</v>
      </c>
      <c r="BM363" s="218" t="s">
        <v>465</v>
      </c>
    </row>
    <row r="364" s="13" customFormat="1">
      <c r="A364" s="13"/>
      <c r="B364" s="227"/>
      <c r="C364" s="228"/>
      <c r="D364" s="225" t="s">
        <v>158</v>
      </c>
      <c r="E364" s="229" t="s">
        <v>19</v>
      </c>
      <c r="F364" s="230" t="s">
        <v>452</v>
      </c>
      <c r="G364" s="228"/>
      <c r="H364" s="229" t="s">
        <v>19</v>
      </c>
      <c r="I364" s="231"/>
      <c r="J364" s="228"/>
      <c r="K364" s="228"/>
      <c r="L364" s="232"/>
      <c r="M364" s="233"/>
      <c r="N364" s="234"/>
      <c r="O364" s="234"/>
      <c r="P364" s="234"/>
      <c r="Q364" s="234"/>
      <c r="R364" s="234"/>
      <c r="S364" s="234"/>
      <c r="T364" s="23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6" t="s">
        <v>158</v>
      </c>
      <c r="AU364" s="236" t="s">
        <v>82</v>
      </c>
      <c r="AV364" s="13" t="s">
        <v>80</v>
      </c>
      <c r="AW364" s="13" t="s">
        <v>33</v>
      </c>
      <c r="AX364" s="13" t="s">
        <v>72</v>
      </c>
      <c r="AY364" s="236" t="s">
        <v>145</v>
      </c>
    </row>
    <row r="365" s="14" customFormat="1">
      <c r="A365" s="14"/>
      <c r="B365" s="237"/>
      <c r="C365" s="238"/>
      <c r="D365" s="225" t="s">
        <v>158</v>
      </c>
      <c r="E365" s="239" t="s">
        <v>19</v>
      </c>
      <c r="F365" s="240" t="s">
        <v>218</v>
      </c>
      <c r="G365" s="238"/>
      <c r="H365" s="241">
        <v>10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7" t="s">
        <v>158</v>
      </c>
      <c r="AU365" s="247" t="s">
        <v>82</v>
      </c>
      <c r="AV365" s="14" t="s">
        <v>82</v>
      </c>
      <c r="AW365" s="14" t="s">
        <v>33</v>
      </c>
      <c r="AX365" s="14" t="s">
        <v>72</v>
      </c>
      <c r="AY365" s="247" t="s">
        <v>145</v>
      </c>
    </row>
    <row r="366" s="15" customFormat="1">
      <c r="A366" s="15"/>
      <c r="B366" s="248"/>
      <c r="C366" s="249"/>
      <c r="D366" s="225" t="s">
        <v>158</v>
      </c>
      <c r="E366" s="250" t="s">
        <v>19</v>
      </c>
      <c r="F366" s="251" t="s">
        <v>161</v>
      </c>
      <c r="G366" s="249"/>
      <c r="H366" s="252">
        <v>10</v>
      </c>
      <c r="I366" s="253"/>
      <c r="J366" s="249"/>
      <c r="K366" s="249"/>
      <c r="L366" s="254"/>
      <c r="M366" s="255"/>
      <c r="N366" s="256"/>
      <c r="O366" s="256"/>
      <c r="P366" s="256"/>
      <c r="Q366" s="256"/>
      <c r="R366" s="256"/>
      <c r="S366" s="256"/>
      <c r="T366" s="257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58" t="s">
        <v>158</v>
      </c>
      <c r="AU366" s="258" t="s">
        <v>82</v>
      </c>
      <c r="AV366" s="15" t="s">
        <v>152</v>
      </c>
      <c r="AW366" s="15" t="s">
        <v>33</v>
      </c>
      <c r="AX366" s="15" t="s">
        <v>80</v>
      </c>
      <c r="AY366" s="258" t="s">
        <v>145</v>
      </c>
    </row>
    <row r="367" s="2" customFormat="1" ht="16.5" customHeight="1">
      <c r="A367" s="40"/>
      <c r="B367" s="41"/>
      <c r="C367" s="207" t="s">
        <v>466</v>
      </c>
      <c r="D367" s="207" t="s">
        <v>147</v>
      </c>
      <c r="E367" s="208" t="s">
        <v>467</v>
      </c>
      <c r="F367" s="209" t="s">
        <v>468</v>
      </c>
      <c r="G367" s="210" t="s">
        <v>438</v>
      </c>
      <c r="H367" s="211">
        <v>10</v>
      </c>
      <c r="I367" s="212"/>
      <c r="J367" s="213">
        <f>ROUND(I367*H367,2)</f>
        <v>0</v>
      </c>
      <c r="K367" s="209" t="s">
        <v>151</v>
      </c>
      <c r="L367" s="46"/>
      <c r="M367" s="214" t="s">
        <v>19</v>
      </c>
      <c r="N367" s="215" t="s">
        <v>43</v>
      </c>
      <c r="O367" s="86"/>
      <c r="P367" s="216">
        <f>O367*H367</f>
        <v>0</v>
      </c>
      <c r="Q367" s="216">
        <v>0.030759999999999999</v>
      </c>
      <c r="R367" s="216">
        <f>Q367*H367</f>
        <v>0.30759999999999998</v>
      </c>
      <c r="S367" s="216">
        <v>0</v>
      </c>
      <c r="T367" s="217">
        <f>S367*H367</f>
        <v>0</v>
      </c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R367" s="218" t="s">
        <v>152</v>
      </c>
      <c r="AT367" s="218" t="s">
        <v>147</v>
      </c>
      <c r="AU367" s="218" t="s">
        <v>82</v>
      </c>
      <c r="AY367" s="19" t="s">
        <v>145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19" t="s">
        <v>80</v>
      </c>
      <c r="BK367" s="219">
        <f>ROUND(I367*H367,2)</f>
        <v>0</v>
      </c>
      <c r="BL367" s="19" t="s">
        <v>152</v>
      </c>
      <c r="BM367" s="218" t="s">
        <v>469</v>
      </c>
    </row>
    <row r="368" s="2" customFormat="1">
      <c r="A368" s="40"/>
      <c r="B368" s="41"/>
      <c r="C368" s="42"/>
      <c r="D368" s="220" t="s">
        <v>154</v>
      </c>
      <c r="E368" s="42"/>
      <c r="F368" s="221" t="s">
        <v>470</v>
      </c>
      <c r="G368" s="42"/>
      <c r="H368" s="42"/>
      <c r="I368" s="222"/>
      <c r="J368" s="42"/>
      <c r="K368" s="42"/>
      <c r="L368" s="46"/>
      <c r="M368" s="223"/>
      <c r="N368" s="224"/>
      <c r="O368" s="86"/>
      <c r="P368" s="86"/>
      <c r="Q368" s="86"/>
      <c r="R368" s="86"/>
      <c r="S368" s="86"/>
      <c r="T368" s="87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T368" s="19" t="s">
        <v>154</v>
      </c>
      <c r="AU368" s="19" t="s">
        <v>82</v>
      </c>
    </row>
    <row r="369" s="13" customFormat="1">
      <c r="A369" s="13"/>
      <c r="B369" s="227"/>
      <c r="C369" s="228"/>
      <c r="D369" s="225" t="s">
        <v>158</v>
      </c>
      <c r="E369" s="229" t="s">
        <v>19</v>
      </c>
      <c r="F369" s="230" t="s">
        <v>452</v>
      </c>
      <c r="G369" s="228"/>
      <c r="H369" s="229" t="s">
        <v>19</v>
      </c>
      <c r="I369" s="231"/>
      <c r="J369" s="228"/>
      <c r="K369" s="228"/>
      <c r="L369" s="232"/>
      <c r="M369" s="233"/>
      <c r="N369" s="234"/>
      <c r="O369" s="234"/>
      <c r="P369" s="234"/>
      <c r="Q369" s="234"/>
      <c r="R369" s="234"/>
      <c r="S369" s="234"/>
      <c r="T369" s="23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6" t="s">
        <v>158</v>
      </c>
      <c r="AU369" s="236" t="s">
        <v>82</v>
      </c>
      <c r="AV369" s="13" t="s">
        <v>80</v>
      </c>
      <c r="AW369" s="13" t="s">
        <v>33</v>
      </c>
      <c r="AX369" s="13" t="s">
        <v>72</v>
      </c>
      <c r="AY369" s="236" t="s">
        <v>145</v>
      </c>
    </row>
    <row r="370" s="14" customFormat="1">
      <c r="A370" s="14"/>
      <c r="B370" s="237"/>
      <c r="C370" s="238"/>
      <c r="D370" s="225" t="s">
        <v>158</v>
      </c>
      <c r="E370" s="239" t="s">
        <v>19</v>
      </c>
      <c r="F370" s="240" t="s">
        <v>218</v>
      </c>
      <c r="G370" s="238"/>
      <c r="H370" s="241">
        <v>10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7" t="s">
        <v>158</v>
      </c>
      <c r="AU370" s="247" t="s">
        <v>82</v>
      </c>
      <c r="AV370" s="14" t="s">
        <v>82</v>
      </c>
      <c r="AW370" s="14" t="s">
        <v>33</v>
      </c>
      <c r="AX370" s="14" t="s">
        <v>72</v>
      </c>
      <c r="AY370" s="247" t="s">
        <v>145</v>
      </c>
    </row>
    <row r="371" s="15" customFormat="1">
      <c r="A371" s="15"/>
      <c r="B371" s="248"/>
      <c r="C371" s="249"/>
      <c r="D371" s="225" t="s">
        <v>158</v>
      </c>
      <c r="E371" s="250" t="s">
        <v>19</v>
      </c>
      <c r="F371" s="251" t="s">
        <v>161</v>
      </c>
      <c r="G371" s="249"/>
      <c r="H371" s="252">
        <v>10</v>
      </c>
      <c r="I371" s="253"/>
      <c r="J371" s="249"/>
      <c r="K371" s="249"/>
      <c r="L371" s="254"/>
      <c r="M371" s="255"/>
      <c r="N371" s="256"/>
      <c r="O371" s="256"/>
      <c r="P371" s="256"/>
      <c r="Q371" s="256"/>
      <c r="R371" s="256"/>
      <c r="S371" s="256"/>
      <c r="T371" s="257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8" t="s">
        <v>158</v>
      </c>
      <c r="AU371" s="258" t="s">
        <v>82</v>
      </c>
      <c r="AV371" s="15" t="s">
        <v>152</v>
      </c>
      <c r="AW371" s="15" t="s">
        <v>33</v>
      </c>
      <c r="AX371" s="15" t="s">
        <v>80</v>
      </c>
      <c r="AY371" s="258" t="s">
        <v>145</v>
      </c>
    </row>
    <row r="372" s="2" customFormat="1" ht="16.5" customHeight="1">
      <c r="A372" s="40"/>
      <c r="B372" s="41"/>
      <c r="C372" s="259" t="s">
        <v>471</v>
      </c>
      <c r="D372" s="259" t="s">
        <v>257</v>
      </c>
      <c r="E372" s="260" t="s">
        <v>472</v>
      </c>
      <c r="F372" s="261" t="s">
        <v>473</v>
      </c>
      <c r="G372" s="262" t="s">
        <v>438</v>
      </c>
      <c r="H372" s="263">
        <v>10</v>
      </c>
      <c r="I372" s="264"/>
      <c r="J372" s="265">
        <f>ROUND(I372*H372,2)</f>
        <v>0</v>
      </c>
      <c r="K372" s="261" t="s">
        <v>151</v>
      </c>
      <c r="L372" s="266"/>
      <c r="M372" s="267" t="s">
        <v>19</v>
      </c>
      <c r="N372" s="268" t="s">
        <v>43</v>
      </c>
      <c r="O372" s="86"/>
      <c r="P372" s="216">
        <f>O372*H372</f>
        <v>0</v>
      </c>
      <c r="Q372" s="216">
        <v>0.155</v>
      </c>
      <c r="R372" s="216">
        <f>Q372*H372</f>
        <v>1.55</v>
      </c>
      <c r="S372" s="216">
        <v>0</v>
      </c>
      <c r="T372" s="217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8" t="s">
        <v>206</v>
      </c>
      <c r="AT372" s="218" t="s">
        <v>257</v>
      </c>
      <c r="AU372" s="218" t="s">
        <v>82</v>
      </c>
      <c r="AY372" s="19" t="s">
        <v>145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19" t="s">
        <v>80</v>
      </c>
      <c r="BK372" s="219">
        <f>ROUND(I372*H372,2)</f>
        <v>0</v>
      </c>
      <c r="BL372" s="19" t="s">
        <v>152</v>
      </c>
      <c r="BM372" s="218" t="s">
        <v>474</v>
      </c>
    </row>
    <row r="373" s="13" customFormat="1">
      <c r="A373" s="13"/>
      <c r="B373" s="227"/>
      <c r="C373" s="228"/>
      <c r="D373" s="225" t="s">
        <v>158</v>
      </c>
      <c r="E373" s="229" t="s">
        <v>19</v>
      </c>
      <c r="F373" s="230" t="s">
        <v>452</v>
      </c>
      <c r="G373" s="228"/>
      <c r="H373" s="229" t="s">
        <v>19</v>
      </c>
      <c r="I373" s="231"/>
      <c r="J373" s="228"/>
      <c r="K373" s="228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158</v>
      </c>
      <c r="AU373" s="236" t="s">
        <v>82</v>
      </c>
      <c r="AV373" s="13" t="s">
        <v>80</v>
      </c>
      <c r="AW373" s="13" t="s">
        <v>33</v>
      </c>
      <c r="AX373" s="13" t="s">
        <v>72</v>
      </c>
      <c r="AY373" s="236" t="s">
        <v>145</v>
      </c>
    </row>
    <row r="374" s="14" customFormat="1">
      <c r="A374" s="14"/>
      <c r="B374" s="237"/>
      <c r="C374" s="238"/>
      <c r="D374" s="225" t="s">
        <v>158</v>
      </c>
      <c r="E374" s="239" t="s">
        <v>19</v>
      </c>
      <c r="F374" s="240" t="s">
        <v>218</v>
      </c>
      <c r="G374" s="238"/>
      <c r="H374" s="241">
        <v>10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158</v>
      </c>
      <c r="AU374" s="247" t="s">
        <v>82</v>
      </c>
      <c r="AV374" s="14" t="s">
        <v>82</v>
      </c>
      <c r="AW374" s="14" t="s">
        <v>33</v>
      </c>
      <c r="AX374" s="14" t="s">
        <v>72</v>
      </c>
      <c r="AY374" s="247" t="s">
        <v>145</v>
      </c>
    </row>
    <row r="375" s="15" customFormat="1">
      <c r="A375" s="15"/>
      <c r="B375" s="248"/>
      <c r="C375" s="249"/>
      <c r="D375" s="225" t="s">
        <v>158</v>
      </c>
      <c r="E375" s="250" t="s">
        <v>19</v>
      </c>
      <c r="F375" s="251" t="s">
        <v>161</v>
      </c>
      <c r="G375" s="249"/>
      <c r="H375" s="252">
        <v>10</v>
      </c>
      <c r="I375" s="253"/>
      <c r="J375" s="249"/>
      <c r="K375" s="249"/>
      <c r="L375" s="254"/>
      <c r="M375" s="255"/>
      <c r="N375" s="256"/>
      <c r="O375" s="256"/>
      <c r="P375" s="256"/>
      <c r="Q375" s="256"/>
      <c r="R375" s="256"/>
      <c r="S375" s="256"/>
      <c r="T375" s="257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8" t="s">
        <v>158</v>
      </c>
      <c r="AU375" s="258" t="s">
        <v>82</v>
      </c>
      <c r="AV375" s="15" t="s">
        <v>152</v>
      </c>
      <c r="AW375" s="15" t="s">
        <v>33</v>
      </c>
      <c r="AX375" s="15" t="s">
        <v>80</v>
      </c>
      <c r="AY375" s="258" t="s">
        <v>145</v>
      </c>
    </row>
    <row r="376" s="2" customFormat="1" ht="16.5" customHeight="1">
      <c r="A376" s="40"/>
      <c r="B376" s="41"/>
      <c r="C376" s="207" t="s">
        <v>475</v>
      </c>
      <c r="D376" s="207" t="s">
        <v>147</v>
      </c>
      <c r="E376" s="208" t="s">
        <v>476</v>
      </c>
      <c r="F376" s="209" t="s">
        <v>477</v>
      </c>
      <c r="G376" s="210" t="s">
        <v>438</v>
      </c>
      <c r="H376" s="211">
        <v>10</v>
      </c>
      <c r="I376" s="212"/>
      <c r="J376" s="213">
        <f>ROUND(I376*H376,2)</f>
        <v>0</v>
      </c>
      <c r="K376" s="209" t="s">
        <v>151</v>
      </c>
      <c r="L376" s="46"/>
      <c r="M376" s="214" t="s">
        <v>19</v>
      </c>
      <c r="N376" s="215" t="s">
        <v>43</v>
      </c>
      <c r="O376" s="86"/>
      <c r="P376" s="216">
        <f>O376*H376</f>
        <v>0</v>
      </c>
      <c r="Q376" s="216">
        <v>0.02972</v>
      </c>
      <c r="R376" s="216">
        <f>Q376*H376</f>
        <v>0.29720000000000002</v>
      </c>
      <c r="S376" s="216">
        <v>0</v>
      </c>
      <c r="T376" s="217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8" t="s">
        <v>152</v>
      </c>
      <c r="AT376" s="218" t="s">
        <v>147</v>
      </c>
      <c r="AU376" s="218" t="s">
        <v>82</v>
      </c>
      <c r="AY376" s="19" t="s">
        <v>145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19" t="s">
        <v>80</v>
      </c>
      <c r="BK376" s="219">
        <f>ROUND(I376*H376,2)</f>
        <v>0</v>
      </c>
      <c r="BL376" s="19" t="s">
        <v>152</v>
      </c>
      <c r="BM376" s="218" t="s">
        <v>478</v>
      </c>
    </row>
    <row r="377" s="2" customFormat="1">
      <c r="A377" s="40"/>
      <c r="B377" s="41"/>
      <c r="C377" s="42"/>
      <c r="D377" s="220" t="s">
        <v>154</v>
      </c>
      <c r="E377" s="42"/>
      <c r="F377" s="221" t="s">
        <v>479</v>
      </c>
      <c r="G377" s="42"/>
      <c r="H377" s="42"/>
      <c r="I377" s="222"/>
      <c r="J377" s="42"/>
      <c r="K377" s="42"/>
      <c r="L377" s="46"/>
      <c r="M377" s="223"/>
      <c r="N377" s="224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154</v>
      </c>
      <c r="AU377" s="19" t="s">
        <v>82</v>
      </c>
    </row>
    <row r="378" s="13" customFormat="1">
      <c r="A378" s="13"/>
      <c r="B378" s="227"/>
      <c r="C378" s="228"/>
      <c r="D378" s="225" t="s">
        <v>158</v>
      </c>
      <c r="E378" s="229" t="s">
        <v>19</v>
      </c>
      <c r="F378" s="230" t="s">
        <v>452</v>
      </c>
      <c r="G378" s="228"/>
      <c r="H378" s="229" t="s">
        <v>19</v>
      </c>
      <c r="I378" s="231"/>
      <c r="J378" s="228"/>
      <c r="K378" s="228"/>
      <c r="L378" s="232"/>
      <c r="M378" s="233"/>
      <c r="N378" s="234"/>
      <c r="O378" s="234"/>
      <c r="P378" s="234"/>
      <c r="Q378" s="234"/>
      <c r="R378" s="234"/>
      <c r="S378" s="234"/>
      <c r="T378" s="235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6" t="s">
        <v>158</v>
      </c>
      <c r="AU378" s="236" t="s">
        <v>82</v>
      </c>
      <c r="AV378" s="13" t="s">
        <v>80</v>
      </c>
      <c r="AW378" s="13" t="s">
        <v>33</v>
      </c>
      <c r="AX378" s="13" t="s">
        <v>72</v>
      </c>
      <c r="AY378" s="236" t="s">
        <v>145</v>
      </c>
    </row>
    <row r="379" s="14" customFormat="1">
      <c r="A379" s="14"/>
      <c r="B379" s="237"/>
      <c r="C379" s="238"/>
      <c r="D379" s="225" t="s">
        <v>158</v>
      </c>
      <c r="E379" s="239" t="s">
        <v>19</v>
      </c>
      <c r="F379" s="240" t="s">
        <v>218</v>
      </c>
      <c r="G379" s="238"/>
      <c r="H379" s="241">
        <v>10</v>
      </c>
      <c r="I379" s="242"/>
      <c r="J379" s="238"/>
      <c r="K379" s="238"/>
      <c r="L379" s="243"/>
      <c r="M379" s="244"/>
      <c r="N379" s="245"/>
      <c r="O379" s="245"/>
      <c r="P379" s="245"/>
      <c r="Q379" s="245"/>
      <c r="R379" s="245"/>
      <c r="S379" s="245"/>
      <c r="T379" s="24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7" t="s">
        <v>158</v>
      </c>
      <c r="AU379" s="247" t="s">
        <v>82</v>
      </c>
      <c r="AV379" s="14" t="s">
        <v>82</v>
      </c>
      <c r="AW379" s="14" t="s">
        <v>33</v>
      </c>
      <c r="AX379" s="14" t="s">
        <v>72</v>
      </c>
      <c r="AY379" s="247" t="s">
        <v>145</v>
      </c>
    </row>
    <row r="380" s="15" customFormat="1">
      <c r="A380" s="15"/>
      <c r="B380" s="248"/>
      <c r="C380" s="249"/>
      <c r="D380" s="225" t="s">
        <v>158</v>
      </c>
      <c r="E380" s="250" t="s">
        <v>19</v>
      </c>
      <c r="F380" s="251" t="s">
        <v>161</v>
      </c>
      <c r="G380" s="249"/>
      <c r="H380" s="252">
        <v>10</v>
      </c>
      <c r="I380" s="253"/>
      <c r="J380" s="249"/>
      <c r="K380" s="249"/>
      <c r="L380" s="254"/>
      <c r="M380" s="255"/>
      <c r="N380" s="256"/>
      <c r="O380" s="256"/>
      <c r="P380" s="256"/>
      <c r="Q380" s="256"/>
      <c r="R380" s="256"/>
      <c r="S380" s="256"/>
      <c r="T380" s="257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8" t="s">
        <v>158</v>
      </c>
      <c r="AU380" s="258" t="s">
        <v>82</v>
      </c>
      <c r="AV380" s="15" t="s">
        <v>152</v>
      </c>
      <c r="AW380" s="15" t="s">
        <v>33</v>
      </c>
      <c r="AX380" s="15" t="s">
        <v>80</v>
      </c>
      <c r="AY380" s="258" t="s">
        <v>145</v>
      </c>
    </row>
    <row r="381" s="2" customFormat="1" ht="16.5" customHeight="1">
      <c r="A381" s="40"/>
      <c r="B381" s="41"/>
      <c r="C381" s="259" t="s">
        <v>92</v>
      </c>
      <c r="D381" s="259" t="s">
        <v>257</v>
      </c>
      <c r="E381" s="260" t="s">
        <v>480</v>
      </c>
      <c r="F381" s="261" t="s">
        <v>481</v>
      </c>
      <c r="G381" s="262" t="s">
        <v>438</v>
      </c>
      <c r="H381" s="263">
        <v>10</v>
      </c>
      <c r="I381" s="264"/>
      <c r="J381" s="265">
        <f>ROUND(I381*H381,2)</f>
        <v>0</v>
      </c>
      <c r="K381" s="261" t="s">
        <v>151</v>
      </c>
      <c r="L381" s="266"/>
      <c r="M381" s="267" t="s">
        <v>19</v>
      </c>
      <c r="N381" s="268" t="s">
        <v>43</v>
      </c>
      <c r="O381" s="86"/>
      <c r="P381" s="216">
        <f>O381*H381</f>
        <v>0</v>
      </c>
      <c r="Q381" s="216">
        <v>0.055</v>
      </c>
      <c r="R381" s="216">
        <f>Q381*H381</f>
        <v>0.55000000000000004</v>
      </c>
      <c r="S381" s="216">
        <v>0</v>
      </c>
      <c r="T381" s="217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8" t="s">
        <v>206</v>
      </c>
      <c r="AT381" s="218" t="s">
        <v>257</v>
      </c>
      <c r="AU381" s="218" t="s">
        <v>82</v>
      </c>
      <c r="AY381" s="19" t="s">
        <v>145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19" t="s">
        <v>80</v>
      </c>
      <c r="BK381" s="219">
        <f>ROUND(I381*H381,2)</f>
        <v>0</v>
      </c>
      <c r="BL381" s="19" t="s">
        <v>152</v>
      </c>
      <c r="BM381" s="218" t="s">
        <v>482</v>
      </c>
    </row>
    <row r="382" s="13" customFormat="1">
      <c r="A382" s="13"/>
      <c r="B382" s="227"/>
      <c r="C382" s="228"/>
      <c r="D382" s="225" t="s">
        <v>158</v>
      </c>
      <c r="E382" s="229" t="s">
        <v>19</v>
      </c>
      <c r="F382" s="230" t="s">
        <v>452</v>
      </c>
      <c r="G382" s="228"/>
      <c r="H382" s="229" t="s">
        <v>19</v>
      </c>
      <c r="I382" s="231"/>
      <c r="J382" s="228"/>
      <c r="K382" s="228"/>
      <c r="L382" s="232"/>
      <c r="M382" s="233"/>
      <c r="N382" s="234"/>
      <c r="O382" s="234"/>
      <c r="P382" s="234"/>
      <c r="Q382" s="234"/>
      <c r="R382" s="234"/>
      <c r="S382" s="234"/>
      <c r="T382" s="23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6" t="s">
        <v>158</v>
      </c>
      <c r="AU382" s="236" t="s">
        <v>82</v>
      </c>
      <c r="AV382" s="13" t="s">
        <v>80</v>
      </c>
      <c r="AW382" s="13" t="s">
        <v>33</v>
      </c>
      <c r="AX382" s="13" t="s">
        <v>72</v>
      </c>
      <c r="AY382" s="236" t="s">
        <v>145</v>
      </c>
    </row>
    <row r="383" s="14" customFormat="1">
      <c r="A383" s="14"/>
      <c r="B383" s="237"/>
      <c r="C383" s="238"/>
      <c r="D383" s="225" t="s">
        <v>158</v>
      </c>
      <c r="E383" s="239" t="s">
        <v>19</v>
      </c>
      <c r="F383" s="240" t="s">
        <v>218</v>
      </c>
      <c r="G383" s="238"/>
      <c r="H383" s="241">
        <v>10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158</v>
      </c>
      <c r="AU383" s="247" t="s">
        <v>82</v>
      </c>
      <c r="AV383" s="14" t="s">
        <v>82</v>
      </c>
      <c r="AW383" s="14" t="s">
        <v>33</v>
      </c>
      <c r="AX383" s="14" t="s">
        <v>72</v>
      </c>
      <c r="AY383" s="247" t="s">
        <v>145</v>
      </c>
    </row>
    <row r="384" s="15" customFormat="1">
      <c r="A384" s="15"/>
      <c r="B384" s="248"/>
      <c r="C384" s="249"/>
      <c r="D384" s="225" t="s">
        <v>158</v>
      </c>
      <c r="E384" s="250" t="s">
        <v>19</v>
      </c>
      <c r="F384" s="251" t="s">
        <v>161</v>
      </c>
      <c r="G384" s="249"/>
      <c r="H384" s="252">
        <v>10</v>
      </c>
      <c r="I384" s="253"/>
      <c r="J384" s="249"/>
      <c r="K384" s="249"/>
      <c r="L384" s="254"/>
      <c r="M384" s="255"/>
      <c r="N384" s="256"/>
      <c r="O384" s="256"/>
      <c r="P384" s="256"/>
      <c r="Q384" s="256"/>
      <c r="R384" s="256"/>
      <c r="S384" s="256"/>
      <c r="T384" s="257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8" t="s">
        <v>158</v>
      </c>
      <c r="AU384" s="258" t="s">
        <v>82</v>
      </c>
      <c r="AV384" s="15" t="s">
        <v>152</v>
      </c>
      <c r="AW384" s="15" t="s">
        <v>33</v>
      </c>
      <c r="AX384" s="15" t="s">
        <v>80</v>
      </c>
      <c r="AY384" s="258" t="s">
        <v>145</v>
      </c>
    </row>
    <row r="385" s="2" customFormat="1" ht="16.5" customHeight="1">
      <c r="A385" s="40"/>
      <c r="B385" s="41"/>
      <c r="C385" s="207" t="s">
        <v>483</v>
      </c>
      <c r="D385" s="207" t="s">
        <v>147</v>
      </c>
      <c r="E385" s="208" t="s">
        <v>484</v>
      </c>
      <c r="F385" s="209" t="s">
        <v>485</v>
      </c>
      <c r="G385" s="210" t="s">
        <v>438</v>
      </c>
      <c r="H385" s="211">
        <v>10</v>
      </c>
      <c r="I385" s="212"/>
      <c r="J385" s="213">
        <f>ROUND(I385*H385,2)</f>
        <v>0</v>
      </c>
      <c r="K385" s="209" t="s">
        <v>151</v>
      </c>
      <c r="L385" s="46"/>
      <c r="M385" s="214" t="s">
        <v>19</v>
      </c>
      <c r="N385" s="215" t="s">
        <v>43</v>
      </c>
      <c r="O385" s="86"/>
      <c r="P385" s="216">
        <f>O385*H385</f>
        <v>0</v>
      </c>
      <c r="Q385" s="216">
        <v>0.21734000000000001</v>
      </c>
      <c r="R385" s="216">
        <f>Q385*H385</f>
        <v>2.1734</v>
      </c>
      <c r="S385" s="216">
        <v>0</v>
      </c>
      <c r="T385" s="217">
        <f>S385*H385</f>
        <v>0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8" t="s">
        <v>152</v>
      </c>
      <c r="AT385" s="218" t="s">
        <v>147</v>
      </c>
      <c r="AU385" s="218" t="s">
        <v>82</v>
      </c>
      <c r="AY385" s="19" t="s">
        <v>145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19" t="s">
        <v>80</v>
      </c>
      <c r="BK385" s="219">
        <f>ROUND(I385*H385,2)</f>
        <v>0</v>
      </c>
      <c r="BL385" s="19" t="s">
        <v>152</v>
      </c>
      <c r="BM385" s="218" t="s">
        <v>486</v>
      </c>
    </row>
    <row r="386" s="2" customFormat="1">
      <c r="A386" s="40"/>
      <c r="B386" s="41"/>
      <c r="C386" s="42"/>
      <c r="D386" s="220" t="s">
        <v>154</v>
      </c>
      <c r="E386" s="42"/>
      <c r="F386" s="221" t="s">
        <v>487</v>
      </c>
      <c r="G386" s="42"/>
      <c r="H386" s="42"/>
      <c r="I386" s="222"/>
      <c r="J386" s="42"/>
      <c r="K386" s="42"/>
      <c r="L386" s="46"/>
      <c r="M386" s="223"/>
      <c r="N386" s="224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154</v>
      </c>
      <c r="AU386" s="19" t="s">
        <v>82</v>
      </c>
    </row>
    <row r="387" s="13" customFormat="1">
      <c r="A387" s="13"/>
      <c r="B387" s="227"/>
      <c r="C387" s="228"/>
      <c r="D387" s="225" t="s">
        <v>158</v>
      </c>
      <c r="E387" s="229" t="s">
        <v>19</v>
      </c>
      <c r="F387" s="230" t="s">
        <v>452</v>
      </c>
      <c r="G387" s="228"/>
      <c r="H387" s="229" t="s">
        <v>19</v>
      </c>
      <c r="I387" s="231"/>
      <c r="J387" s="228"/>
      <c r="K387" s="228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158</v>
      </c>
      <c r="AU387" s="236" t="s">
        <v>82</v>
      </c>
      <c r="AV387" s="13" t="s">
        <v>80</v>
      </c>
      <c r="AW387" s="13" t="s">
        <v>33</v>
      </c>
      <c r="AX387" s="13" t="s">
        <v>72</v>
      </c>
      <c r="AY387" s="236" t="s">
        <v>145</v>
      </c>
    </row>
    <row r="388" s="14" customFormat="1">
      <c r="A388" s="14"/>
      <c r="B388" s="237"/>
      <c r="C388" s="238"/>
      <c r="D388" s="225" t="s">
        <v>158</v>
      </c>
      <c r="E388" s="239" t="s">
        <v>19</v>
      </c>
      <c r="F388" s="240" t="s">
        <v>218</v>
      </c>
      <c r="G388" s="238"/>
      <c r="H388" s="241">
        <v>10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158</v>
      </c>
      <c r="AU388" s="247" t="s">
        <v>82</v>
      </c>
      <c r="AV388" s="14" t="s">
        <v>82</v>
      </c>
      <c r="AW388" s="14" t="s">
        <v>33</v>
      </c>
      <c r="AX388" s="14" t="s">
        <v>72</v>
      </c>
      <c r="AY388" s="247" t="s">
        <v>145</v>
      </c>
    </row>
    <row r="389" s="15" customFormat="1">
      <c r="A389" s="15"/>
      <c r="B389" s="248"/>
      <c r="C389" s="249"/>
      <c r="D389" s="225" t="s">
        <v>158</v>
      </c>
      <c r="E389" s="250" t="s">
        <v>19</v>
      </c>
      <c r="F389" s="251" t="s">
        <v>161</v>
      </c>
      <c r="G389" s="249"/>
      <c r="H389" s="252">
        <v>10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8" t="s">
        <v>158</v>
      </c>
      <c r="AU389" s="258" t="s">
        <v>82</v>
      </c>
      <c r="AV389" s="15" t="s">
        <v>152</v>
      </c>
      <c r="AW389" s="15" t="s">
        <v>33</v>
      </c>
      <c r="AX389" s="15" t="s">
        <v>80</v>
      </c>
      <c r="AY389" s="258" t="s">
        <v>145</v>
      </c>
    </row>
    <row r="390" s="2" customFormat="1" ht="16.5" customHeight="1">
      <c r="A390" s="40"/>
      <c r="B390" s="41"/>
      <c r="C390" s="259" t="s">
        <v>488</v>
      </c>
      <c r="D390" s="259" t="s">
        <v>257</v>
      </c>
      <c r="E390" s="260" t="s">
        <v>489</v>
      </c>
      <c r="F390" s="261" t="s">
        <v>490</v>
      </c>
      <c r="G390" s="262" t="s">
        <v>438</v>
      </c>
      <c r="H390" s="263">
        <v>10</v>
      </c>
      <c r="I390" s="264"/>
      <c r="J390" s="265">
        <f>ROUND(I390*H390,2)</f>
        <v>0</v>
      </c>
      <c r="K390" s="261" t="s">
        <v>151</v>
      </c>
      <c r="L390" s="266"/>
      <c r="M390" s="267" t="s">
        <v>19</v>
      </c>
      <c r="N390" s="268" t="s">
        <v>43</v>
      </c>
      <c r="O390" s="86"/>
      <c r="P390" s="216">
        <f>O390*H390</f>
        <v>0</v>
      </c>
      <c r="Q390" s="216">
        <v>0.073999999999999996</v>
      </c>
      <c r="R390" s="216">
        <f>Q390*H390</f>
        <v>0.73999999999999999</v>
      </c>
      <c r="S390" s="216">
        <v>0</v>
      </c>
      <c r="T390" s="217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8" t="s">
        <v>206</v>
      </c>
      <c r="AT390" s="218" t="s">
        <v>257</v>
      </c>
      <c r="AU390" s="218" t="s">
        <v>82</v>
      </c>
      <c r="AY390" s="19" t="s">
        <v>145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19" t="s">
        <v>80</v>
      </c>
      <c r="BK390" s="219">
        <f>ROUND(I390*H390,2)</f>
        <v>0</v>
      </c>
      <c r="BL390" s="19" t="s">
        <v>152</v>
      </c>
      <c r="BM390" s="218" t="s">
        <v>491</v>
      </c>
    </row>
    <row r="391" s="13" customFormat="1">
      <c r="A391" s="13"/>
      <c r="B391" s="227"/>
      <c r="C391" s="228"/>
      <c r="D391" s="225" t="s">
        <v>158</v>
      </c>
      <c r="E391" s="229" t="s">
        <v>19</v>
      </c>
      <c r="F391" s="230" t="s">
        <v>452</v>
      </c>
      <c r="G391" s="228"/>
      <c r="H391" s="229" t="s">
        <v>19</v>
      </c>
      <c r="I391" s="231"/>
      <c r="J391" s="228"/>
      <c r="K391" s="228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158</v>
      </c>
      <c r="AU391" s="236" t="s">
        <v>82</v>
      </c>
      <c r="AV391" s="13" t="s">
        <v>80</v>
      </c>
      <c r="AW391" s="13" t="s">
        <v>33</v>
      </c>
      <c r="AX391" s="13" t="s">
        <v>72</v>
      </c>
      <c r="AY391" s="236" t="s">
        <v>145</v>
      </c>
    </row>
    <row r="392" s="14" customFormat="1">
      <c r="A392" s="14"/>
      <c r="B392" s="237"/>
      <c r="C392" s="238"/>
      <c r="D392" s="225" t="s">
        <v>158</v>
      </c>
      <c r="E392" s="239" t="s">
        <v>19</v>
      </c>
      <c r="F392" s="240" t="s">
        <v>218</v>
      </c>
      <c r="G392" s="238"/>
      <c r="H392" s="241">
        <v>10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7" t="s">
        <v>158</v>
      </c>
      <c r="AU392" s="247" t="s">
        <v>82</v>
      </c>
      <c r="AV392" s="14" t="s">
        <v>82</v>
      </c>
      <c r="AW392" s="14" t="s">
        <v>33</v>
      </c>
      <c r="AX392" s="14" t="s">
        <v>72</v>
      </c>
      <c r="AY392" s="247" t="s">
        <v>145</v>
      </c>
    </row>
    <row r="393" s="15" customFormat="1">
      <c r="A393" s="15"/>
      <c r="B393" s="248"/>
      <c r="C393" s="249"/>
      <c r="D393" s="225" t="s">
        <v>158</v>
      </c>
      <c r="E393" s="250" t="s">
        <v>19</v>
      </c>
      <c r="F393" s="251" t="s">
        <v>161</v>
      </c>
      <c r="G393" s="249"/>
      <c r="H393" s="252">
        <v>10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8" t="s">
        <v>158</v>
      </c>
      <c r="AU393" s="258" t="s">
        <v>82</v>
      </c>
      <c r="AV393" s="15" t="s">
        <v>152</v>
      </c>
      <c r="AW393" s="15" t="s">
        <v>33</v>
      </c>
      <c r="AX393" s="15" t="s">
        <v>80</v>
      </c>
      <c r="AY393" s="258" t="s">
        <v>145</v>
      </c>
    </row>
    <row r="394" s="2" customFormat="1" ht="16.5" customHeight="1">
      <c r="A394" s="40"/>
      <c r="B394" s="41"/>
      <c r="C394" s="259" t="s">
        <v>492</v>
      </c>
      <c r="D394" s="259" t="s">
        <v>257</v>
      </c>
      <c r="E394" s="260" t="s">
        <v>493</v>
      </c>
      <c r="F394" s="261" t="s">
        <v>494</v>
      </c>
      <c r="G394" s="262" t="s">
        <v>438</v>
      </c>
      <c r="H394" s="263">
        <v>10</v>
      </c>
      <c r="I394" s="264"/>
      <c r="J394" s="265">
        <f>ROUND(I394*H394,2)</f>
        <v>0</v>
      </c>
      <c r="K394" s="261" t="s">
        <v>151</v>
      </c>
      <c r="L394" s="266"/>
      <c r="M394" s="267" t="s">
        <v>19</v>
      </c>
      <c r="N394" s="268" t="s">
        <v>43</v>
      </c>
      <c r="O394" s="86"/>
      <c r="P394" s="216">
        <f>O394*H394</f>
        <v>0</v>
      </c>
      <c r="Q394" s="216">
        <v>0.0060000000000000001</v>
      </c>
      <c r="R394" s="216">
        <f>Q394*H394</f>
        <v>0.059999999999999998</v>
      </c>
      <c r="S394" s="216">
        <v>0</v>
      </c>
      <c r="T394" s="217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8" t="s">
        <v>206</v>
      </c>
      <c r="AT394" s="218" t="s">
        <v>257</v>
      </c>
      <c r="AU394" s="218" t="s">
        <v>82</v>
      </c>
      <c r="AY394" s="19" t="s">
        <v>145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19" t="s">
        <v>80</v>
      </c>
      <c r="BK394" s="219">
        <f>ROUND(I394*H394,2)</f>
        <v>0</v>
      </c>
      <c r="BL394" s="19" t="s">
        <v>152</v>
      </c>
      <c r="BM394" s="218" t="s">
        <v>495</v>
      </c>
    </row>
    <row r="395" s="13" customFormat="1">
      <c r="A395" s="13"/>
      <c r="B395" s="227"/>
      <c r="C395" s="228"/>
      <c r="D395" s="225" t="s">
        <v>158</v>
      </c>
      <c r="E395" s="229" t="s">
        <v>19</v>
      </c>
      <c r="F395" s="230" t="s">
        <v>452</v>
      </c>
      <c r="G395" s="228"/>
      <c r="H395" s="229" t="s">
        <v>19</v>
      </c>
      <c r="I395" s="231"/>
      <c r="J395" s="228"/>
      <c r="K395" s="228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158</v>
      </c>
      <c r="AU395" s="236" t="s">
        <v>82</v>
      </c>
      <c r="AV395" s="13" t="s">
        <v>80</v>
      </c>
      <c r="AW395" s="13" t="s">
        <v>33</v>
      </c>
      <c r="AX395" s="13" t="s">
        <v>72</v>
      </c>
      <c r="AY395" s="236" t="s">
        <v>145</v>
      </c>
    </row>
    <row r="396" s="14" customFormat="1">
      <c r="A396" s="14"/>
      <c r="B396" s="237"/>
      <c r="C396" s="238"/>
      <c r="D396" s="225" t="s">
        <v>158</v>
      </c>
      <c r="E396" s="239" t="s">
        <v>19</v>
      </c>
      <c r="F396" s="240" t="s">
        <v>218</v>
      </c>
      <c r="G396" s="238"/>
      <c r="H396" s="241">
        <v>10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7" t="s">
        <v>158</v>
      </c>
      <c r="AU396" s="247" t="s">
        <v>82</v>
      </c>
      <c r="AV396" s="14" t="s">
        <v>82</v>
      </c>
      <c r="AW396" s="14" t="s">
        <v>33</v>
      </c>
      <c r="AX396" s="14" t="s">
        <v>72</v>
      </c>
      <c r="AY396" s="247" t="s">
        <v>145</v>
      </c>
    </row>
    <row r="397" s="15" customFormat="1">
      <c r="A397" s="15"/>
      <c r="B397" s="248"/>
      <c r="C397" s="249"/>
      <c r="D397" s="225" t="s">
        <v>158</v>
      </c>
      <c r="E397" s="250" t="s">
        <v>19</v>
      </c>
      <c r="F397" s="251" t="s">
        <v>161</v>
      </c>
      <c r="G397" s="249"/>
      <c r="H397" s="252">
        <v>10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8" t="s">
        <v>158</v>
      </c>
      <c r="AU397" s="258" t="s">
        <v>82</v>
      </c>
      <c r="AV397" s="15" t="s">
        <v>152</v>
      </c>
      <c r="AW397" s="15" t="s">
        <v>33</v>
      </c>
      <c r="AX397" s="15" t="s">
        <v>80</v>
      </c>
      <c r="AY397" s="258" t="s">
        <v>145</v>
      </c>
    </row>
    <row r="398" s="2" customFormat="1" ht="16.5" customHeight="1">
      <c r="A398" s="40"/>
      <c r="B398" s="41"/>
      <c r="C398" s="259" t="s">
        <v>199</v>
      </c>
      <c r="D398" s="259" t="s">
        <v>257</v>
      </c>
      <c r="E398" s="260" t="s">
        <v>496</v>
      </c>
      <c r="F398" s="261" t="s">
        <v>497</v>
      </c>
      <c r="G398" s="262" t="s">
        <v>438</v>
      </c>
      <c r="H398" s="263">
        <v>10</v>
      </c>
      <c r="I398" s="264"/>
      <c r="J398" s="265">
        <f>ROUND(I398*H398,2)</f>
        <v>0</v>
      </c>
      <c r="K398" s="261" t="s">
        <v>151</v>
      </c>
      <c r="L398" s="266"/>
      <c r="M398" s="267" t="s">
        <v>19</v>
      </c>
      <c r="N398" s="268" t="s">
        <v>43</v>
      </c>
      <c r="O398" s="86"/>
      <c r="P398" s="216">
        <f>O398*H398</f>
        <v>0</v>
      </c>
      <c r="Q398" s="216">
        <v>0.027</v>
      </c>
      <c r="R398" s="216">
        <f>Q398*H398</f>
        <v>0.27000000000000002</v>
      </c>
      <c r="S398" s="216">
        <v>0</v>
      </c>
      <c r="T398" s="217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8" t="s">
        <v>206</v>
      </c>
      <c r="AT398" s="218" t="s">
        <v>257</v>
      </c>
      <c r="AU398" s="218" t="s">
        <v>82</v>
      </c>
      <c r="AY398" s="19" t="s">
        <v>145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19" t="s">
        <v>80</v>
      </c>
      <c r="BK398" s="219">
        <f>ROUND(I398*H398,2)</f>
        <v>0</v>
      </c>
      <c r="BL398" s="19" t="s">
        <v>152</v>
      </c>
      <c r="BM398" s="218" t="s">
        <v>498</v>
      </c>
    </row>
    <row r="399" s="13" customFormat="1">
      <c r="A399" s="13"/>
      <c r="B399" s="227"/>
      <c r="C399" s="228"/>
      <c r="D399" s="225" t="s">
        <v>158</v>
      </c>
      <c r="E399" s="229" t="s">
        <v>19</v>
      </c>
      <c r="F399" s="230" t="s">
        <v>452</v>
      </c>
      <c r="G399" s="228"/>
      <c r="H399" s="229" t="s">
        <v>19</v>
      </c>
      <c r="I399" s="231"/>
      <c r="J399" s="228"/>
      <c r="K399" s="228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158</v>
      </c>
      <c r="AU399" s="236" t="s">
        <v>82</v>
      </c>
      <c r="AV399" s="13" t="s">
        <v>80</v>
      </c>
      <c r="AW399" s="13" t="s">
        <v>33</v>
      </c>
      <c r="AX399" s="13" t="s">
        <v>72</v>
      </c>
      <c r="AY399" s="236" t="s">
        <v>145</v>
      </c>
    </row>
    <row r="400" s="14" customFormat="1">
      <c r="A400" s="14"/>
      <c r="B400" s="237"/>
      <c r="C400" s="238"/>
      <c r="D400" s="225" t="s">
        <v>158</v>
      </c>
      <c r="E400" s="239" t="s">
        <v>19</v>
      </c>
      <c r="F400" s="240" t="s">
        <v>218</v>
      </c>
      <c r="G400" s="238"/>
      <c r="H400" s="241">
        <v>10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158</v>
      </c>
      <c r="AU400" s="247" t="s">
        <v>82</v>
      </c>
      <c r="AV400" s="14" t="s">
        <v>82</v>
      </c>
      <c r="AW400" s="14" t="s">
        <v>33</v>
      </c>
      <c r="AX400" s="14" t="s">
        <v>72</v>
      </c>
      <c r="AY400" s="247" t="s">
        <v>145</v>
      </c>
    </row>
    <row r="401" s="15" customFormat="1">
      <c r="A401" s="15"/>
      <c r="B401" s="248"/>
      <c r="C401" s="249"/>
      <c r="D401" s="225" t="s">
        <v>158</v>
      </c>
      <c r="E401" s="250" t="s">
        <v>19</v>
      </c>
      <c r="F401" s="251" t="s">
        <v>161</v>
      </c>
      <c r="G401" s="249"/>
      <c r="H401" s="252">
        <v>10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8" t="s">
        <v>158</v>
      </c>
      <c r="AU401" s="258" t="s">
        <v>82</v>
      </c>
      <c r="AV401" s="15" t="s">
        <v>152</v>
      </c>
      <c r="AW401" s="15" t="s">
        <v>33</v>
      </c>
      <c r="AX401" s="15" t="s">
        <v>80</v>
      </c>
      <c r="AY401" s="258" t="s">
        <v>145</v>
      </c>
    </row>
    <row r="402" s="2" customFormat="1" ht="24.15" customHeight="1">
      <c r="A402" s="40"/>
      <c r="B402" s="41"/>
      <c r="C402" s="207" t="s">
        <v>499</v>
      </c>
      <c r="D402" s="207" t="s">
        <v>147</v>
      </c>
      <c r="E402" s="208" t="s">
        <v>500</v>
      </c>
      <c r="F402" s="209" t="s">
        <v>501</v>
      </c>
      <c r="G402" s="210" t="s">
        <v>438</v>
      </c>
      <c r="H402" s="211">
        <v>3</v>
      </c>
      <c r="I402" s="212"/>
      <c r="J402" s="213">
        <f>ROUND(I402*H402,2)</f>
        <v>0</v>
      </c>
      <c r="K402" s="209" t="s">
        <v>151</v>
      </c>
      <c r="L402" s="46"/>
      <c r="M402" s="214" t="s">
        <v>19</v>
      </c>
      <c r="N402" s="215" t="s">
        <v>43</v>
      </c>
      <c r="O402" s="86"/>
      <c r="P402" s="216">
        <f>O402*H402</f>
        <v>0</v>
      </c>
      <c r="Q402" s="216">
        <v>0.65847999999999995</v>
      </c>
      <c r="R402" s="216">
        <f>Q402*H402</f>
        <v>1.9754399999999999</v>
      </c>
      <c r="S402" s="216">
        <v>0.66000000000000003</v>
      </c>
      <c r="T402" s="217">
        <f>S402*H402</f>
        <v>1.98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8" t="s">
        <v>152</v>
      </c>
      <c r="AT402" s="218" t="s">
        <v>147</v>
      </c>
      <c r="AU402" s="218" t="s">
        <v>82</v>
      </c>
      <c r="AY402" s="19" t="s">
        <v>145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19" t="s">
        <v>80</v>
      </c>
      <c r="BK402" s="219">
        <f>ROUND(I402*H402,2)</f>
        <v>0</v>
      </c>
      <c r="BL402" s="19" t="s">
        <v>152</v>
      </c>
      <c r="BM402" s="218" t="s">
        <v>502</v>
      </c>
    </row>
    <row r="403" s="2" customFormat="1">
      <c r="A403" s="40"/>
      <c r="B403" s="41"/>
      <c r="C403" s="42"/>
      <c r="D403" s="220" t="s">
        <v>154</v>
      </c>
      <c r="E403" s="42"/>
      <c r="F403" s="221" t="s">
        <v>503</v>
      </c>
      <c r="G403" s="42"/>
      <c r="H403" s="42"/>
      <c r="I403" s="222"/>
      <c r="J403" s="42"/>
      <c r="K403" s="42"/>
      <c r="L403" s="46"/>
      <c r="M403" s="223"/>
      <c r="N403" s="224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154</v>
      </c>
      <c r="AU403" s="19" t="s">
        <v>82</v>
      </c>
    </row>
    <row r="404" s="2" customFormat="1">
      <c r="A404" s="40"/>
      <c r="B404" s="41"/>
      <c r="C404" s="42"/>
      <c r="D404" s="225" t="s">
        <v>156</v>
      </c>
      <c r="E404" s="42"/>
      <c r="F404" s="226" t="s">
        <v>504</v>
      </c>
      <c r="G404" s="42"/>
      <c r="H404" s="42"/>
      <c r="I404" s="222"/>
      <c r="J404" s="42"/>
      <c r="K404" s="42"/>
      <c r="L404" s="46"/>
      <c r="M404" s="223"/>
      <c r="N404" s="224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156</v>
      </c>
      <c r="AU404" s="19" t="s">
        <v>82</v>
      </c>
    </row>
    <row r="405" s="13" customFormat="1">
      <c r="A405" s="13"/>
      <c r="B405" s="227"/>
      <c r="C405" s="228"/>
      <c r="D405" s="225" t="s">
        <v>158</v>
      </c>
      <c r="E405" s="229" t="s">
        <v>19</v>
      </c>
      <c r="F405" s="230" t="s">
        <v>505</v>
      </c>
      <c r="G405" s="228"/>
      <c r="H405" s="229" t="s">
        <v>19</v>
      </c>
      <c r="I405" s="231"/>
      <c r="J405" s="228"/>
      <c r="K405" s="228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158</v>
      </c>
      <c r="AU405" s="236" t="s">
        <v>82</v>
      </c>
      <c r="AV405" s="13" t="s">
        <v>80</v>
      </c>
      <c r="AW405" s="13" t="s">
        <v>33</v>
      </c>
      <c r="AX405" s="13" t="s">
        <v>72</v>
      </c>
      <c r="AY405" s="236" t="s">
        <v>145</v>
      </c>
    </row>
    <row r="406" s="14" customFormat="1">
      <c r="A406" s="14"/>
      <c r="B406" s="237"/>
      <c r="C406" s="238"/>
      <c r="D406" s="225" t="s">
        <v>158</v>
      </c>
      <c r="E406" s="239" t="s">
        <v>19</v>
      </c>
      <c r="F406" s="240" t="s">
        <v>169</v>
      </c>
      <c r="G406" s="238"/>
      <c r="H406" s="241">
        <v>3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7" t="s">
        <v>158</v>
      </c>
      <c r="AU406" s="247" t="s">
        <v>82</v>
      </c>
      <c r="AV406" s="14" t="s">
        <v>82</v>
      </c>
      <c r="AW406" s="14" t="s">
        <v>33</v>
      </c>
      <c r="AX406" s="14" t="s">
        <v>72</v>
      </c>
      <c r="AY406" s="247" t="s">
        <v>145</v>
      </c>
    </row>
    <row r="407" s="15" customFormat="1">
      <c r="A407" s="15"/>
      <c r="B407" s="248"/>
      <c r="C407" s="249"/>
      <c r="D407" s="225" t="s">
        <v>158</v>
      </c>
      <c r="E407" s="250" t="s">
        <v>19</v>
      </c>
      <c r="F407" s="251" t="s">
        <v>161</v>
      </c>
      <c r="G407" s="249"/>
      <c r="H407" s="252">
        <v>3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58" t="s">
        <v>158</v>
      </c>
      <c r="AU407" s="258" t="s">
        <v>82</v>
      </c>
      <c r="AV407" s="15" t="s">
        <v>152</v>
      </c>
      <c r="AW407" s="15" t="s">
        <v>33</v>
      </c>
      <c r="AX407" s="15" t="s">
        <v>80</v>
      </c>
      <c r="AY407" s="258" t="s">
        <v>145</v>
      </c>
    </row>
    <row r="408" s="2" customFormat="1" ht="16.5" customHeight="1">
      <c r="A408" s="40"/>
      <c r="B408" s="41"/>
      <c r="C408" s="207" t="s">
        <v>306</v>
      </c>
      <c r="D408" s="207" t="s">
        <v>147</v>
      </c>
      <c r="E408" s="208" t="s">
        <v>506</v>
      </c>
      <c r="F408" s="209" t="s">
        <v>507</v>
      </c>
      <c r="G408" s="210" t="s">
        <v>438</v>
      </c>
      <c r="H408" s="211">
        <v>7</v>
      </c>
      <c r="I408" s="212"/>
      <c r="J408" s="213">
        <f>ROUND(I408*H408,2)</f>
        <v>0</v>
      </c>
      <c r="K408" s="209" t="s">
        <v>151</v>
      </c>
      <c r="L408" s="46"/>
      <c r="M408" s="214" t="s">
        <v>19</v>
      </c>
      <c r="N408" s="215" t="s">
        <v>43</v>
      </c>
      <c r="O408" s="86"/>
      <c r="P408" s="216">
        <f>O408*H408</f>
        <v>0</v>
      </c>
      <c r="Q408" s="216">
        <v>0.10037</v>
      </c>
      <c r="R408" s="216">
        <f>Q408*H408</f>
        <v>0.70259000000000005</v>
      </c>
      <c r="S408" s="216">
        <v>0.10000000000000001</v>
      </c>
      <c r="T408" s="217">
        <f>S408*H408</f>
        <v>0.70000000000000007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8" t="s">
        <v>152</v>
      </c>
      <c r="AT408" s="218" t="s">
        <v>147</v>
      </c>
      <c r="AU408" s="218" t="s">
        <v>82</v>
      </c>
      <c r="AY408" s="19" t="s">
        <v>145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19" t="s">
        <v>80</v>
      </c>
      <c r="BK408" s="219">
        <f>ROUND(I408*H408,2)</f>
        <v>0</v>
      </c>
      <c r="BL408" s="19" t="s">
        <v>152</v>
      </c>
      <c r="BM408" s="218" t="s">
        <v>508</v>
      </c>
    </row>
    <row r="409" s="2" customFormat="1">
      <c r="A409" s="40"/>
      <c r="B409" s="41"/>
      <c r="C409" s="42"/>
      <c r="D409" s="220" t="s">
        <v>154</v>
      </c>
      <c r="E409" s="42"/>
      <c r="F409" s="221" t="s">
        <v>509</v>
      </c>
      <c r="G409" s="42"/>
      <c r="H409" s="42"/>
      <c r="I409" s="222"/>
      <c r="J409" s="42"/>
      <c r="K409" s="42"/>
      <c r="L409" s="46"/>
      <c r="M409" s="223"/>
      <c r="N409" s="224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154</v>
      </c>
      <c r="AU409" s="19" t="s">
        <v>82</v>
      </c>
    </row>
    <row r="410" s="2" customFormat="1">
      <c r="A410" s="40"/>
      <c r="B410" s="41"/>
      <c r="C410" s="42"/>
      <c r="D410" s="225" t="s">
        <v>156</v>
      </c>
      <c r="E410" s="42"/>
      <c r="F410" s="226" t="s">
        <v>510</v>
      </c>
      <c r="G410" s="42"/>
      <c r="H410" s="42"/>
      <c r="I410" s="222"/>
      <c r="J410" s="42"/>
      <c r="K410" s="42"/>
      <c r="L410" s="46"/>
      <c r="M410" s="223"/>
      <c r="N410" s="224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156</v>
      </c>
      <c r="AU410" s="19" t="s">
        <v>82</v>
      </c>
    </row>
    <row r="411" s="14" customFormat="1">
      <c r="A411" s="14"/>
      <c r="B411" s="237"/>
      <c r="C411" s="238"/>
      <c r="D411" s="225" t="s">
        <v>158</v>
      </c>
      <c r="E411" s="239" t="s">
        <v>19</v>
      </c>
      <c r="F411" s="240" t="s">
        <v>200</v>
      </c>
      <c r="G411" s="238"/>
      <c r="H411" s="241">
        <v>7</v>
      </c>
      <c r="I411" s="242"/>
      <c r="J411" s="238"/>
      <c r="K411" s="238"/>
      <c r="L411" s="243"/>
      <c r="M411" s="244"/>
      <c r="N411" s="245"/>
      <c r="O411" s="245"/>
      <c r="P411" s="245"/>
      <c r="Q411" s="245"/>
      <c r="R411" s="245"/>
      <c r="S411" s="245"/>
      <c r="T411" s="24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7" t="s">
        <v>158</v>
      </c>
      <c r="AU411" s="247" t="s">
        <v>82</v>
      </c>
      <c r="AV411" s="14" t="s">
        <v>82</v>
      </c>
      <c r="AW411" s="14" t="s">
        <v>33</v>
      </c>
      <c r="AX411" s="14" t="s">
        <v>72</v>
      </c>
      <c r="AY411" s="247" t="s">
        <v>145</v>
      </c>
    </row>
    <row r="412" s="15" customFormat="1">
      <c r="A412" s="15"/>
      <c r="B412" s="248"/>
      <c r="C412" s="249"/>
      <c r="D412" s="225" t="s">
        <v>158</v>
      </c>
      <c r="E412" s="250" t="s">
        <v>19</v>
      </c>
      <c r="F412" s="251" t="s">
        <v>161</v>
      </c>
      <c r="G412" s="249"/>
      <c r="H412" s="252">
        <v>7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8" t="s">
        <v>158</v>
      </c>
      <c r="AU412" s="258" t="s">
        <v>82</v>
      </c>
      <c r="AV412" s="15" t="s">
        <v>152</v>
      </c>
      <c r="AW412" s="15" t="s">
        <v>33</v>
      </c>
      <c r="AX412" s="15" t="s">
        <v>80</v>
      </c>
      <c r="AY412" s="258" t="s">
        <v>145</v>
      </c>
    </row>
    <row r="413" s="12" customFormat="1" ht="22.8" customHeight="1">
      <c r="A413" s="12"/>
      <c r="B413" s="191"/>
      <c r="C413" s="192"/>
      <c r="D413" s="193" t="s">
        <v>71</v>
      </c>
      <c r="E413" s="205" t="s">
        <v>213</v>
      </c>
      <c r="F413" s="205" t="s">
        <v>511</v>
      </c>
      <c r="G413" s="192"/>
      <c r="H413" s="192"/>
      <c r="I413" s="195"/>
      <c r="J413" s="206">
        <f>BK413</f>
        <v>0</v>
      </c>
      <c r="K413" s="192"/>
      <c r="L413" s="197"/>
      <c r="M413" s="198"/>
      <c r="N413" s="199"/>
      <c r="O413" s="199"/>
      <c r="P413" s="200">
        <f>SUM(P414:P521)</f>
        <v>0</v>
      </c>
      <c r="Q413" s="199"/>
      <c r="R413" s="200">
        <f>SUM(R414:R521)</f>
        <v>133.86245300000002</v>
      </c>
      <c r="S413" s="199"/>
      <c r="T413" s="201">
        <f>SUM(T414:T521)</f>
        <v>0.246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2" t="s">
        <v>80</v>
      </c>
      <c r="AT413" s="203" t="s">
        <v>71</v>
      </c>
      <c r="AU413" s="203" t="s">
        <v>80</v>
      </c>
      <c r="AY413" s="202" t="s">
        <v>145</v>
      </c>
      <c r="BK413" s="204">
        <f>SUM(BK414:BK521)</f>
        <v>0</v>
      </c>
    </row>
    <row r="414" s="2" customFormat="1" ht="24.15" customHeight="1">
      <c r="A414" s="40"/>
      <c r="B414" s="41"/>
      <c r="C414" s="207" t="s">
        <v>512</v>
      </c>
      <c r="D414" s="207" t="s">
        <v>147</v>
      </c>
      <c r="E414" s="208" t="s">
        <v>513</v>
      </c>
      <c r="F414" s="209" t="s">
        <v>514</v>
      </c>
      <c r="G414" s="210" t="s">
        <v>178</v>
      </c>
      <c r="H414" s="211">
        <v>265</v>
      </c>
      <c r="I414" s="212"/>
      <c r="J414" s="213">
        <f>ROUND(I414*H414,2)</f>
        <v>0</v>
      </c>
      <c r="K414" s="209" t="s">
        <v>151</v>
      </c>
      <c r="L414" s="46"/>
      <c r="M414" s="214" t="s">
        <v>19</v>
      </c>
      <c r="N414" s="215" t="s">
        <v>43</v>
      </c>
      <c r="O414" s="86"/>
      <c r="P414" s="216">
        <f>O414*H414</f>
        <v>0</v>
      </c>
      <c r="Q414" s="216">
        <v>0.16849</v>
      </c>
      <c r="R414" s="216">
        <f>Q414*H414</f>
        <v>44.649850000000001</v>
      </c>
      <c r="S414" s="216">
        <v>0</v>
      </c>
      <c r="T414" s="217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8" t="s">
        <v>152</v>
      </c>
      <c r="AT414" s="218" t="s">
        <v>147</v>
      </c>
      <c r="AU414" s="218" t="s">
        <v>82</v>
      </c>
      <c r="AY414" s="19" t="s">
        <v>145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19" t="s">
        <v>80</v>
      </c>
      <c r="BK414" s="219">
        <f>ROUND(I414*H414,2)</f>
        <v>0</v>
      </c>
      <c r="BL414" s="19" t="s">
        <v>152</v>
      </c>
      <c r="BM414" s="218" t="s">
        <v>515</v>
      </c>
    </row>
    <row r="415" s="2" customFormat="1">
      <c r="A415" s="40"/>
      <c r="B415" s="41"/>
      <c r="C415" s="42"/>
      <c r="D415" s="220" t="s">
        <v>154</v>
      </c>
      <c r="E415" s="42"/>
      <c r="F415" s="221" t="s">
        <v>516</v>
      </c>
      <c r="G415" s="42"/>
      <c r="H415" s="42"/>
      <c r="I415" s="222"/>
      <c r="J415" s="42"/>
      <c r="K415" s="42"/>
      <c r="L415" s="46"/>
      <c r="M415" s="223"/>
      <c r="N415" s="224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154</v>
      </c>
      <c r="AU415" s="19" t="s">
        <v>82</v>
      </c>
    </row>
    <row r="416" s="2" customFormat="1">
      <c r="A416" s="40"/>
      <c r="B416" s="41"/>
      <c r="C416" s="42"/>
      <c r="D416" s="225" t="s">
        <v>156</v>
      </c>
      <c r="E416" s="42"/>
      <c r="F416" s="226" t="s">
        <v>517</v>
      </c>
      <c r="G416" s="42"/>
      <c r="H416" s="42"/>
      <c r="I416" s="222"/>
      <c r="J416" s="42"/>
      <c r="K416" s="42"/>
      <c r="L416" s="46"/>
      <c r="M416" s="223"/>
      <c r="N416" s="224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156</v>
      </c>
      <c r="AU416" s="19" t="s">
        <v>82</v>
      </c>
    </row>
    <row r="417" s="13" customFormat="1">
      <c r="A417" s="13"/>
      <c r="B417" s="227"/>
      <c r="C417" s="228"/>
      <c r="D417" s="225" t="s">
        <v>158</v>
      </c>
      <c r="E417" s="229" t="s">
        <v>19</v>
      </c>
      <c r="F417" s="230" t="s">
        <v>518</v>
      </c>
      <c r="G417" s="228"/>
      <c r="H417" s="229" t="s">
        <v>19</v>
      </c>
      <c r="I417" s="231"/>
      <c r="J417" s="228"/>
      <c r="K417" s="228"/>
      <c r="L417" s="232"/>
      <c r="M417" s="233"/>
      <c r="N417" s="234"/>
      <c r="O417" s="234"/>
      <c r="P417" s="234"/>
      <c r="Q417" s="234"/>
      <c r="R417" s="234"/>
      <c r="S417" s="234"/>
      <c r="T417" s="23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6" t="s">
        <v>158</v>
      </c>
      <c r="AU417" s="236" t="s">
        <v>82</v>
      </c>
      <c r="AV417" s="13" t="s">
        <v>80</v>
      </c>
      <c r="AW417" s="13" t="s">
        <v>33</v>
      </c>
      <c r="AX417" s="13" t="s">
        <v>72</v>
      </c>
      <c r="AY417" s="236" t="s">
        <v>145</v>
      </c>
    </row>
    <row r="418" s="14" customFormat="1">
      <c r="A418" s="14"/>
      <c r="B418" s="237"/>
      <c r="C418" s="238"/>
      <c r="D418" s="225" t="s">
        <v>158</v>
      </c>
      <c r="E418" s="239" t="s">
        <v>19</v>
      </c>
      <c r="F418" s="240" t="s">
        <v>519</v>
      </c>
      <c r="G418" s="238"/>
      <c r="H418" s="241">
        <v>265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47" t="s">
        <v>158</v>
      </c>
      <c r="AU418" s="247" t="s">
        <v>82</v>
      </c>
      <c r="AV418" s="14" t="s">
        <v>82</v>
      </c>
      <c r="AW418" s="14" t="s">
        <v>33</v>
      </c>
      <c r="AX418" s="14" t="s">
        <v>72</v>
      </c>
      <c r="AY418" s="247" t="s">
        <v>145</v>
      </c>
    </row>
    <row r="419" s="15" customFormat="1">
      <c r="A419" s="15"/>
      <c r="B419" s="248"/>
      <c r="C419" s="249"/>
      <c r="D419" s="225" t="s">
        <v>158</v>
      </c>
      <c r="E419" s="250" t="s">
        <v>19</v>
      </c>
      <c r="F419" s="251" t="s">
        <v>161</v>
      </c>
      <c r="G419" s="249"/>
      <c r="H419" s="252">
        <v>265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58" t="s">
        <v>158</v>
      </c>
      <c r="AU419" s="258" t="s">
        <v>82</v>
      </c>
      <c r="AV419" s="15" t="s">
        <v>152</v>
      </c>
      <c r="AW419" s="15" t="s">
        <v>33</v>
      </c>
      <c r="AX419" s="15" t="s">
        <v>80</v>
      </c>
      <c r="AY419" s="258" t="s">
        <v>145</v>
      </c>
    </row>
    <row r="420" s="2" customFormat="1" ht="16.5" customHeight="1">
      <c r="A420" s="40"/>
      <c r="B420" s="41"/>
      <c r="C420" s="259" t="s">
        <v>520</v>
      </c>
      <c r="D420" s="259" t="s">
        <v>257</v>
      </c>
      <c r="E420" s="260" t="s">
        <v>521</v>
      </c>
      <c r="F420" s="261" t="s">
        <v>522</v>
      </c>
      <c r="G420" s="262" t="s">
        <v>178</v>
      </c>
      <c r="H420" s="263">
        <v>18.359999999999999</v>
      </c>
      <c r="I420" s="264"/>
      <c r="J420" s="265">
        <f>ROUND(I420*H420,2)</f>
        <v>0</v>
      </c>
      <c r="K420" s="261" t="s">
        <v>151</v>
      </c>
      <c r="L420" s="266"/>
      <c r="M420" s="267" t="s">
        <v>19</v>
      </c>
      <c r="N420" s="268" t="s">
        <v>43</v>
      </c>
      <c r="O420" s="86"/>
      <c r="P420" s="216">
        <f>O420*H420</f>
        <v>0</v>
      </c>
      <c r="Q420" s="216">
        <v>0.125</v>
      </c>
      <c r="R420" s="216">
        <f>Q420*H420</f>
        <v>2.2949999999999999</v>
      </c>
      <c r="S420" s="216">
        <v>0</v>
      </c>
      <c r="T420" s="217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218" t="s">
        <v>206</v>
      </c>
      <c r="AT420" s="218" t="s">
        <v>257</v>
      </c>
      <c r="AU420" s="218" t="s">
        <v>82</v>
      </c>
      <c r="AY420" s="19" t="s">
        <v>145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19" t="s">
        <v>80</v>
      </c>
      <c r="BK420" s="219">
        <f>ROUND(I420*H420,2)</f>
        <v>0</v>
      </c>
      <c r="BL420" s="19" t="s">
        <v>152</v>
      </c>
      <c r="BM420" s="218" t="s">
        <v>523</v>
      </c>
    </row>
    <row r="421" s="13" customFormat="1">
      <c r="A421" s="13"/>
      <c r="B421" s="227"/>
      <c r="C421" s="228"/>
      <c r="D421" s="225" t="s">
        <v>158</v>
      </c>
      <c r="E421" s="229" t="s">
        <v>19</v>
      </c>
      <c r="F421" s="230" t="s">
        <v>524</v>
      </c>
      <c r="G421" s="228"/>
      <c r="H421" s="229" t="s">
        <v>19</v>
      </c>
      <c r="I421" s="231"/>
      <c r="J421" s="228"/>
      <c r="K421" s="228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158</v>
      </c>
      <c r="AU421" s="236" t="s">
        <v>82</v>
      </c>
      <c r="AV421" s="13" t="s">
        <v>80</v>
      </c>
      <c r="AW421" s="13" t="s">
        <v>33</v>
      </c>
      <c r="AX421" s="13" t="s">
        <v>72</v>
      </c>
      <c r="AY421" s="236" t="s">
        <v>145</v>
      </c>
    </row>
    <row r="422" s="14" customFormat="1">
      <c r="A422" s="14"/>
      <c r="B422" s="237"/>
      <c r="C422" s="238"/>
      <c r="D422" s="225" t="s">
        <v>158</v>
      </c>
      <c r="E422" s="239" t="s">
        <v>19</v>
      </c>
      <c r="F422" s="240" t="s">
        <v>525</v>
      </c>
      <c r="G422" s="238"/>
      <c r="H422" s="241">
        <v>18.359999999999999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47" t="s">
        <v>158</v>
      </c>
      <c r="AU422" s="247" t="s">
        <v>82</v>
      </c>
      <c r="AV422" s="14" t="s">
        <v>82</v>
      </c>
      <c r="AW422" s="14" t="s">
        <v>33</v>
      </c>
      <c r="AX422" s="14" t="s">
        <v>72</v>
      </c>
      <c r="AY422" s="247" t="s">
        <v>145</v>
      </c>
    </row>
    <row r="423" s="15" customFormat="1">
      <c r="A423" s="15"/>
      <c r="B423" s="248"/>
      <c r="C423" s="249"/>
      <c r="D423" s="225" t="s">
        <v>158</v>
      </c>
      <c r="E423" s="250" t="s">
        <v>19</v>
      </c>
      <c r="F423" s="251" t="s">
        <v>161</v>
      </c>
      <c r="G423" s="249"/>
      <c r="H423" s="252">
        <v>18.359999999999999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58" t="s">
        <v>158</v>
      </c>
      <c r="AU423" s="258" t="s">
        <v>82</v>
      </c>
      <c r="AV423" s="15" t="s">
        <v>152</v>
      </c>
      <c r="AW423" s="15" t="s">
        <v>33</v>
      </c>
      <c r="AX423" s="15" t="s">
        <v>80</v>
      </c>
      <c r="AY423" s="258" t="s">
        <v>145</v>
      </c>
    </row>
    <row r="424" s="2" customFormat="1" ht="16.5" customHeight="1">
      <c r="A424" s="40"/>
      <c r="B424" s="41"/>
      <c r="C424" s="259" t="s">
        <v>526</v>
      </c>
      <c r="D424" s="259" t="s">
        <v>257</v>
      </c>
      <c r="E424" s="260" t="s">
        <v>527</v>
      </c>
      <c r="F424" s="261" t="s">
        <v>528</v>
      </c>
      <c r="G424" s="262" t="s">
        <v>178</v>
      </c>
      <c r="H424" s="263">
        <v>7.1399999999999997</v>
      </c>
      <c r="I424" s="264"/>
      <c r="J424" s="265">
        <f>ROUND(I424*H424,2)</f>
        <v>0</v>
      </c>
      <c r="K424" s="261" t="s">
        <v>151</v>
      </c>
      <c r="L424" s="266"/>
      <c r="M424" s="267" t="s">
        <v>19</v>
      </c>
      <c r="N424" s="268" t="s">
        <v>43</v>
      </c>
      <c r="O424" s="86"/>
      <c r="P424" s="216">
        <f>O424*H424</f>
        <v>0</v>
      </c>
      <c r="Q424" s="216">
        <v>0.125</v>
      </c>
      <c r="R424" s="216">
        <f>Q424*H424</f>
        <v>0.89249999999999996</v>
      </c>
      <c r="S424" s="216">
        <v>0</v>
      </c>
      <c r="T424" s="217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8" t="s">
        <v>206</v>
      </c>
      <c r="AT424" s="218" t="s">
        <v>257</v>
      </c>
      <c r="AU424" s="218" t="s">
        <v>82</v>
      </c>
      <c r="AY424" s="19" t="s">
        <v>145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19" t="s">
        <v>80</v>
      </c>
      <c r="BK424" s="219">
        <f>ROUND(I424*H424,2)</f>
        <v>0</v>
      </c>
      <c r="BL424" s="19" t="s">
        <v>152</v>
      </c>
      <c r="BM424" s="218" t="s">
        <v>529</v>
      </c>
    </row>
    <row r="425" s="13" customFormat="1">
      <c r="A425" s="13"/>
      <c r="B425" s="227"/>
      <c r="C425" s="228"/>
      <c r="D425" s="225" t="s">
        <v>158</v>
      </c>
      <c r="E425" s="229" t="s">
        <v>19</v>
      </c>
      <c r="F425" s="230" t="s">
        <v>524</v>
      </c>
      <c r="G425" s="228"/>
      <c r="H425" s="229" t="s">
        <v>19</v>
      </c>
      <c r="I425" s="231"/>
      <c r="J425" s="228"/>
      <c r="K425" s="228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158</v>
      </c>
      <c r="AU425" s="236" t="s">
        <v>82</v>
      </c>
      <c r="AV425" s="13" t="s">
        <v>80</v>
      </c>
      <c r="AW425" s="13" t="s">
        <v>33</v>
      </c>
      <c r="AX425" s="13" t="s">
        <v>72</v>
      </c>
      <c r="AY425" s="236" t="s">
        <v>145</v>
      </c>
    </row>
    <row r="426" s="14" customFormat="1">
      <c r="A426" s="14"/>
      <c r="B426" s="237"/>
      <c r="C426" s="238"/>
      <c r="D426" s="225" t="s">
        <v>158</v>
      </c>
      <c r="E426" s="239" t="s">
        <v>19</v>
      </c>
      <c r="F426" s="240" t="s">
        <v>530</v>
      </c>
      <c r="G426" s="238"/>
      <c r="H426" s="241">
        <v>7.1399999999999997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7" t="s">
        <v>158</v>
      </c>
      <c r="AU426" s="247" t="s">
        <v>82</v>
      </c>
      <c r="AV426" s="14" t="s">
        <v>82</v>
      </c>
      <c r="AW426" s="14" t="s">
        <v>33</v>
      </c>
      <c r="AX426" s="14" t="s">
        <v>72</v>
      </c>
      <c r="AY426" s="247" t="s">
        <v>145</v>
      </c>
    </row>
    <row r="427" s="15" customFormat="1">
      <c r="A427" s="15"/>
      <c r="B427" s="248"/>
      <c r="C427" s="249"/>
      <c r="D427" s="225" t="s">
        <v>158</v>
      </c>
      <c r="E427" s="250" t="s">
        <v>19</v>
      </c>
      <c r="F427" s="251" t="s">
        <v>161</v>
      </c>
      <c r="G427" s="249"/>
      <c r="H427" s="252">
        <v>7.1399999999999997</v>
      </c>
      <c r="I427" s="253"/>
      <c r="J427" s="249"/>
      <c r="K427" s="249"/>
      <c r="L427" s="254"/>
      <c r="M427" s="255"/>
      <c r="N427" s="256"/>
      <c r="O427" s="256"/>
      <c r="P427" s="256"/>
      <c r="Q427" s="256"/>
      <c r="R427" s="256"/>
      <c r="S427" s="256"/>
      <c r="T427" s="257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8" t="s">
        <v>158</v>
      </c>
      <c r="AU427" s="258" t="s">
        <v>82</v>
      </c>
      <c r="AV427" s="15" t="s">
        <v>152</v>
      </c>
      <c r="AW427" s="15" t="s">
        <v>33</v>
      </c>
      <c r="AX427" s="15" t="s">
        <v>80</v>
      </c>
      <c r="AY427" s="258" t="s">
        <v>145</v>
      </c>
    </row>
    <row r="428" s="2" customFormat="1" ht="24.15" customHeight="1">
      <c r="A428" s="40"/>
      <c r="B428" s="41"/>
      <c r="C428" s="207" t="s">
        <v>205</v>
      </c>
      <c r="D428" s="207" t="s">
        <v>147</v>
      </c>
      <c r="E428" s="208" t="s">
        <v>531</v>
      </c>
      <c r="F428" s="209" t="s">
        <v>532</v>
      </c>
      <c r="G428" s="210" t="s">
        <v>178</v>
      </c>
      <c r="H428" s="211">
        <v>25</v>
      </c>
      <c r="I428" s="212"/>
      <c r="J428" s="213">
        <f>ROUND(I428*H428,2)</f>
        <v>0</v>
      </c>
      <c r="K428" s="209" t="s">
        <v>151</v>
      </c>
      <c r="L428" s="46"/>
      <c r="M428" s="214" t="s">
        <v>19</v>
      </c>
      <c r="N428" s="215" t="s">
        <v>43</v>
      </c>
      <c r="O428" s="86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218" t="s">
        <v>152</v>
      </c>
      <c r="AT428" s="218" t="s">
        <v>147</v>
      </c>
      <c r="AU428" s="218" t="s">
        <v>82</v>
      </c>
      <c r="AY428" s="19" t="s">
        <v>145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19" t="s">
        <v>80</v>
      </c>
      <c r="BK428" s="219">
        <f>ROUND(I428*H428,2)</f>
        <v>0</v>
      </c>
      <c r="BL428" s="19" t="s">
        <v>152</v>
      </c>
      <c r="BM428" s="218" t="s">
        <v>533</v>
      </c>
    </row>
    <row r="429" s="2" customFormat="1">
      <c r="A429" s="40"/>
      <c r="B429" s="41"/>
      <c r="C429" s="42"/>
      <c r="D429" s="220" t="s">
        <v>154</v>
      </c>
      <c r="E429" s="42"/>
      <c r="F429" s="221" t="s">
        <v>534</v>
      </c>
      <c r="G429" s="42"/>
      <c r="H429" s="42"/>
      <c r="I429" s="222"/>
      <c r="J429" s="42"/>
      <c r="K429" s="42"/>
      <c r="L429" s="46"/>
      <c r="M429" s="223"/>
      <c r="N429" s="224"/>
      <c r="O429" s="86"/>
      <c r="P429" s="86"/>
      <c r="Q429" s="86"/>
      <c r="R429" s="86"/>
      <c r="S429" s="86"/>
      <c r="T429" s="87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T429" s="19" t="s">
        <v>154</v>
      </c>
      <c r="AU429" s="19" t="s">
        <v>82</v>
      </c>
    </row>
    <row r="430" s="13" customFormat="1">
      <c r="A430" s="13"/>
      <c r="B430" s="227"/>
      <c r="C430" s="228"/>
      <c r="D430" s="225" t="s">
        <v>158</v>
      </c>
      <c r="E430" s="229" t="s">
        <v>19</v>
      </c>
      <c r="F430" s="230" t="s">
        <v>535</v>
      </c>
      <c r="G430" s="228"/>
      <c r="H430" s="229" t="s">
        <v>19</v>
      </c>
      <c r="I430" s="231"/>
      <c r="J430" s="228"/>
      <c r="K430" s="228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158</v>
      </c>
      <c r="AU430" s="236" t="s">
        <v>82</v>
      </c>
      <c r="AV430" s="13" t="s">
        <v>80</v>
      </c>
      <c r="AW430" s="13" t="s">
        <v>33</v>
      </c>
      <c r="AX430" s="13" t="s">
        <v>72</v>
      </c>
      <c r="AY430" s="236" t="s">
        <v>145</v>
      </c>
    </row>
    <row r="431" s="14" customFormat="1">
      <c r="A431" s="14"/>
      <c r="B431" s="237"/>
      <c r="C431" s="238"/>
      <c r="D431" s="225" t="s">
        <v>158</v>
      </c>
      <c r="E431" s="239" t="s">
        <v>19</v>
      </c>
      <c r="F431" s="240" t="s">
        <v>536</v>
      </c>
      <c r="G431" s="238"/>
      <c r="H431" s="241">
        <v>25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7" t="s">
        <v>158</v>
      </c>
      <c r="AU431" s="247" t="s">
        <v>82</v>
      </c>
      <c r="AV431" s="14" t="s">
        <v>82</v>
      </c>
      <c r="AW431" s="14" t="s">
        <v>33</v>
      </c>
      <c r="AX431" s="14" t="s">
        <v>72</v>
      </c>
      <c r="AY431" s="247" t="s">
        <v>145</v>
      </c>
    </row>
    <row r="432" s="15" customFormat="1">
      <c r="A432" s="15"/>
      <c r="B432" s="248"/>
      <c r="C432" s="249"/>
      <c r="D432" s="225" t="s">
        <v>158</v>
      </c>
      <c r="E432" s="250" t="s">
        <v>19</v>
      </c>
      <c r="F432" s="251" t="s">
        <v>161</v>
      </c>
      <c r="G432" s="249"/>
      <c r="H432" s="252">
        <v>25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8" t="s">
        <v>158</v>
      </c>
      <c r="AU432" s="258" t="s">
        <v>82</v>
      </c>
      <c r="AV432" s="15" t="s">
        <v>152</v>
      </c>
      <c r="AW432" s="15" t="s">
        <v>33</v>
      </c>
      <c r="AX432" s="15" t="s">
        <v>80</v>
      </c>
      <c r="AY432" s="258" t="s">
        <v>145</v>
      </c>
    </row>
    <row r="433" s="2" customFormat="1" ht="24.15" customHeight="1">
      <c r="A433" s="40"/>
      <c r="B433" s="41"/>
      <c r="C433" s="207" t="s">
        <v>537</v>
      </c>
      <c r="D433" s="207" t="s">
        <v>147</v>
      </c>
      <c r="E433" s="208" t="s">
        <v>538</v>
      </c>
      <c r="F433" s="209" t="s">
        <v>539</v>
      </c>
      <c r="G433" s="210" t="s">
        <v>178</v>
      </c>
      <c r="H433" s="211">
        <v>53</v>
      </c>
      <c r="I433" s="212"/>
      <c r="J433" s="213">
        <f>ROUND(I433*H433,2)</f>
        <v>0</v>
      </c>
      <c r="K433" s="209" t="s">
        <v>19</v>
      </c>
      <c r="L433" s="46"/>
      <c r="M433" s="214" t="s">
        <v>19</v>
      </c>
      <c r="N433" s="215" t="s">
        <v>43</v>
      </c>
      <c r="O433" s="86"/>
      <c r="P433" s="216">
        <f>O433*H433</f>
        <v>0</v>
      </c>
      <c r="Q433" s="216">
        <v>0</v>
      </c>
      <c r="R433" s="216">
        <f>Q433*H433</f>
        <v>0</v>
      </c>
      <c r="S433" s="216">
        <v>0</v>
      </c>
      <c r="T433" s="217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8" t="s">
        <v>152</v>
      </c>
      <c r="AT433" s="218" t="s">
        <v>147</v>
      </c>
      <c r="AU433" s="218" t="s">
        <v>82</v>
      </c>
      <c r="AY433" s="19" t="s">
        <v>145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19" t="s">
        <v>80</v>
      </c>
      <c r="BK433" s="219">
        <f>ROUND(I433*H433,2)</f>
        <v>0</v>
      </c>
      <c r="BL433" s="19" t="s">
        <v>152</v>
      </c>
      <c r="BM433" s="218" t="s">
        <v>540</v>
      </c>
    </row>
    <row r="434" s="2" customFormat="1">
      <c r="A434" s="40"/>
      <c r="B434" s="41"/>
      <c r="C434" s="42"/>
      <c r="D434" s="225" t="s">
        <v>156</v>
      </c>
      <c r="E434" s="42"/>
      <c r="F434" s="226" t="s">
        <v>541</v>
      </c>
      <c r="G434" s="42"/>
      <c r="H434" s="42"/>
      <c r="I434" s="222"/>
      <c r="J434" s="42"/>
      <c r="K434" s="42"/>
      <c r="L434" s="46"/>
      <c r="M434" s="223"/>
      <c r="N434" s="224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156</v>
      </c>
      <c r="AU434" s="19" t="s">
        <v>82</v>
      </c>
    </row>
    <row r="435" s="13" customFormat="1">
      <c r="A435" s="13"/>
      <c r="B435" s="227"/>
      <c r="C435" s="228"/>
      <c r="D435" s="225" t="s">
        <v>158</v>
      </c>
      <c r="E435" s="229" t="s">
        <v>19</v>
      </c>
      <c r="F435" s="230" t="s">
        <v>542</v>
      </c>
      <c r="G435" s="228"/>
      <c r="H435" s="229" t="s">
        <v>19</v>
      </c>
      <c r="I435" s="231"/>
      <c r="J435" s="228"/>
      <c r="K435" s="228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158</v>
      </c>
      <c r="AU435" s="236" t="s">
        <v>82</v>
      </c>
      <c r="AV435" s="13" t="s">
        <v>80</v>
      </c>
      <c r="AW435" s="13" t="s">
        <v>33</v>
      </c>
      <c r="AX435" s="13" t="s">
        <v>72</v>
      </c>
      <c r="AY435" s="236" t="s">
        <v>145</v>
      </c>
    </row>
    <row r="436" s="14" customFormat="1">
      <c r="A436" s="14"/>
      <c r="B436" s="237"/>
      <c r="C436" s="238"/>
      <c r="D436" s="225" t="s">
        <v>158</v>
      </c>
      <c r="E436" s="239" t="s">
        <v>19</v>
      </c>
      <c r="F436" s="240" t="s">
        <v>543</v>
      </c>
      <c r="G436" s="238"/>
      <c r="H436" s="241">
        <v>53</v>
      </c>
      <c r="I436" s="242"/>
      <c r="J436" s="238"/>
      <c r="K436" s="238"/>
      <c r="L436" s="243"/>
      <c r="M436" s="244"/>
      <c r="N436" s="245"/>
      <c r="O436" s="245"/>
      <c r="P436" s="245"/>
      <c r="Q436" s="245"/>
      <c r="R436" s="245"/>
      <c r="S436" s="245"/>
      <c r="T436" s="246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7" t="s">
        <v>158</v>
      </c>
      <c r="AU436" s="247" t="s">
        <v>82</v>
      </c>
      <c r="AV436" s="14" t="s">
        <v>82</v>
      </c>
      <c r="AW436" s="14" t="s">
        <v>33</v>
      </c>
      <c r="AX436" s="14" t="s">
        <v>72</v>
      </c>
      <c r="AY436" s="247" t="s">
        <v>145</v>
      </c>
    </row>
    <row r="437" s="15" customFormat="1">
      <c r="A437" s="15"/>
      <c r="B437" s="248"/>
      <c r="C437" s="249"/>
      <c r="D437" s="225" t="s">
        <v>158</v>
      </c>
      <c r="E437" s="250" t="s">
        <v>19</v>
      </c>
      <c r="F437" s="251" t="s">
        <v>161</v>
      </c>
      <c r="G437" s="249"/>
      <c r="H437" s="252">
        <v>53</v>
      </c>
      <c r="I437" s="253"/>
      <c r="J437" s="249"/>
      <c r="K437" s="249"/>
      <c r="L437" s="254"/>
      <c r="M437" s="255"/>
      <c r="N437" s="256"/>
      <c r="O437" s="256"/>
      <c r="P437" s="256"/>
      <c r="Q437" s="256"/>
      <c r="R437" s="256"/>
      <c r="S437" s="256"/>
      <c r="T437" s="257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58" t="s">
        <v>158</v>
      </c>
      <c r="AU437" s="258" t="s">
        <v>82</v>
      </c>
      <c r="AV437" s="15" t="s">
        <v>152</v>
      </c>
      <c r="AW437" s="15" t="s">
        <v>33</v>
      </c>
      <c r="AX437" s="15" t="s">
        <v>80</v>
      </c>
      <c r="AY437" s="258" t="s">
        <v>145</v>
      </c>
    </row>
    <row r="438" s="2" customFormat="1" ht="16.5" customHeight="1">
      <c r="A438" s="40"/>
      <c r="B438" s="41"/>
      <c r="C438" s="207" t="s">
        <v>544</v>
      </c>
      <c r="D438" s="207" t="s">
        <v>147</v>
      </c>
      <c r="E438" s="208" t="s">
        <v>545</v>
      </c>
      <c r="F438" s="209" t="s">
        <v>546</v>
      </c>
      <c r="G438" s="210" t="s">
        <v>88</v>
      </c>
      <c r="H438" s="211">
        <v>13.25</v>
      </c>
      <c r="I438" s="212"/>
      <c r="J438" s="213">
        <f>ROUND(I438*H438,2)</f>
        <v>0</v>
      </c>
      <c r="K438" s="209" t="s">
        <v>151</v>
      </c>
      <c r="L438" s="46"/>
      <c r="M438" s="214" t="s">
        <v>19</v>
      </c>
      <c r="N438" s="215" t="s">
        <v>43</v>
      </c>
      <c r="O438" s="86"/>
      <c r="P438" s="216">
        <f>O438*H438</f>
        <v>0</v>
      </c>
      <c r="Q438" s="216">
        <v>2.2563399999999998</v>
      </c>
      <c r="R438" s="216">
        <f>Q438*H438</f>
        <v>29.896504999999998</v>
      </c>
      <c r="S438" s="216">
        <v>0</v>
      </c>
      <c r="T438" s="217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8" t="s">
        <v>152</v>
      </c>
      <c r="AT438" s="218" t="s">
        <v>147</v>
      </c>
      <c r="AU438" s="218" t="s">
        <v>82</v>
      </c>
      <c r="AY438" s="19" t="s">
        <v>145</v>
      </c>
      <c r="BE438" s="219">
        <f>IF(N438="základní",J438,0)</f>
        <v>0</v>
      </c>
      <c r="BF438" s="219">
        <f>IF(N438="snížená",J438,0)</f>
        <v>0</v>
      </c>
      <c r="BG438" s="219">
        <f>IF(N438="zákl. přenesená",J438,0)</f>
        <v>0</v>
      </c>
      <c r="BH438" s="219">
        <f>IF(N438="sníž. přenesená",J438,0)</f>
        <v>0</v>
      </c>
      <c r="BI438" s="219">
        <f>IF(N438="nulová",J438,0)</f>
        <v>0</v>
      </c>
      <c r="BJ438" s="19" t="s">
        <v>80</v>
      </c>
      <c r="BK438" s="219">
        <f>ROUND(I438*H438,2)</f>
        <v>0</v>
      </c>
      <c r="BL438" s="19" t="s">
        <v>152</v>
      </c>
      <c r="BM438" s="218" t="s">
        <v>547</v>
      </c>
    </row>
    <row r="439" s="2" customFormat="1">
      <c r="A439" s="40"/>
      <c r="B439" s="41"/>
      <c r="C439" s="42"/>
      <c r="D439" s="220" t="s">
        <v>154</v>
      </c>
      <c r="E439" s="42"/>
      <c r="F439" s="221" t="s">
        <v>548</v>
      </c>
      <c r="G439" s="42"/>
      <c r="H439" s="42"/>
      <c r="I439" s="222"/>
      <c r="J439" s="42"/>
      <c r="K439" s="42"/>
      <c r="L439" s="46"/>
      <c r="M439" s="223"/>
      <c r="N439" s="224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154</v>
      </c>
      <c r="AU439" s="19" t="s">
        <v>82</v>
      </c>
    </row>
    <row r="440" s="13" customFormat="1">
      <c r="A440" s="13"/>
      <c r="B440" s="227"/>
      <c r="C440" s="228"/>
      <c r="D440" s="225" t="s">
        <v>158</v>
      </c>
      <c r="E440" s="229" t="s">
        <v>19</v>
      </c>
      <c r="F440" s="230" t="s">
        <v>549</v>
      </c>
      <c r="G440" s="228"/>
      <c r="H440" s="229" t="s">
        <v>19</v>
      </c>
      <c r="I440" s="231"/>
      <c r="J440" s="228"/>
      <c r="K440" s="228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158</v>
      </c>
      <c r="AU440" s="236" t="s">
        <v>82</v>
      </c>
      <c r="AV440" s="13" t="s">
        <v>80</v>
      </c>
      <c r="AW440" s="13" t="s">
        <v>33</v>
      </c>
      <c r="AX440" s="13" t="s">
        <v>72</v>
      </c>
      <c r="AY440" s="236" t="s">
        <v>145</v>
      </c>
    </row>
    <row r="441" s="14" customFormat="1">
      <c r="A441" s="14"/>
      <c r="B441" s="237"/>
      <c r="C441" s="238"/>
      <c r="D441" s="225" t="s">
        <v>158</v>
      </c>
      <c r="E441" s="239" t="s">
        <v>19</v>
      </c>
      <c r="F441" s="240" t="s">
        <v>550</v>
      </c>
      <c r="G441" s="238"/>
      <c r="H441" s="241">
        <v>13.25</v>
      </c>
      <c r="I441" s="242"/>
      <c r="J441" s="238"/>
      <c r="K441" s="238"/>
      <c r="L441" s="243"/>
      <c r="M441" s="244"/>
      <c r="N441" s="245"/>
      <c r="O441" s="245"/>
      <c r="P441" s="245"/>
      <c r="Q441" s="245"/>
      <c r="R441" s="245"/>
      <c r="S441" s="245"/>
      <c r="T441" s="24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47" t="s">
        <v>158</v>
      </c>
      <c r="AU441" s="247" t="s">
        <v>82</v>
      </c>
      <c r="AV441" s="14" t="s">
        <v>82</v>
      </c>
      <c r="AW441" s="14" t="s">
        <v>33</v>
      </c>
      <c r="AX441" s="14" t="s">
        <v>72</v>
      </c>
      <c r="AY441" s="247" t="s">
        <v>145</v>
      </c>
    </row>
    <row r="442" s="15" customFormat="1">
      <c r="A442" s="15"/>
      <c r="B442" s="248"/>
      <c r="C442" s="249"/>
      <c r="D442" s="225" t="s">
        <v>158</v>
      </c>
      <c r="E442" s="250" t="s">
        <v>19</v>
      </c>
      <c r="F442" s="251" t="s">
        <v>161</v>
      </c>
      <c r="G442" s="249"/>
      <c r="H442" s="252">
        <v>13.25</v>
      </c>
      <c r="I442" s="253"/>
      <c r="J442" s="249"/>
      <c r="K442" s="249"/>
      <c r="L442" s="254"/>
      <c r="M442" s="255"/>
      <c r="N442" s="256"/>
      <c r="O442" s="256"/>
      <c r="P442" s="256"/>
      <c r="Q442" s="256"/>
      <c r="R442" s="256"/>
      <c r="S442" s="256"/>
      <c r="T442" s="257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58" t="s">
        <v>158</v>
      </c>
      <c r="AU442" s="258" t="s">
        <v>82</v>
      </c>
      <c r="AV442" s="15" t="s">
        <v>152</v>
      </c>
      <c r="AW442" s="15" t="s">
        <v>33</v>
      </c>
      <c r="AX442" s="15" t="s">
        <v>80</v>
      </c>
      <c r="AY442" s="258" t="s">
        <v>145</v>
      </c>
    </row>
    <row r="443" s="2" customFormat="1" ht="24.15" customHeight="1">
      <c r="A443" s="40"/>
      <c r="B443" s="41"/>
      <c r="C443" s="207" t="s">
        <v>212</v>
      </c>
      <c r="D443" s="207" t="s">
        <v>147</v>
      </c>
      <c r="E443" s="208" t="s">
        <v>551</v>
      </c>
      <c r="F443" s="209" t="s">
        <v>552</v>
      </c>
      <c r="G443" s="210" t="s">
        <v>178</v>
      </c>
      <c r="H443" s="211">
        <v>202</v>
      </c>
      <c r="I443" s="212"/>
      <c r="J443" s="213">
        <f>ROUND(I443*H443,2)</f>
        <v>0</v>
      </c>
      <c r="K443" s="209" t="s">
        <v>151</v>
      </c>
      <c r="L443" s="46"/>
      <c r="M443" s="214" t="s">
        <v>19</v>
      </c>
      <c r="N443" s="215" t="s">
        <v>43</v>
      </c>
      <c r="O443" s="86"/>
      <c r="P443" s="216">
        <f>O443*H443</f>
        <v>0</v>
      </c>
      <c r="Q443" s="216">
        <v>0.089779999999999999</v>
      </c>
      <c r="R443" s="216">
        <f>Q443*H443</f>
        <v>18.135559999999998</v>
      </c>
      <c r="S443" s="216">
        <v>0</v>
      </c>
      <c r="T443" s="217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8" t="s">
        <v>152</v>
      </c>
      <c r="AT443" s="218" t="s">
        <v>147</v>
      </c>
      <c r="AU443" s="218" t="s">
        <v>82</v>
      </c>
      <c r="AY443" s="19" t="s">
        <v>145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19" t="s">
        <v>80</v>
      </c>
      <c r="BK443" s="219">
        <f>ROUND(I443*H443,2)</f>
        <v>0</v>
      </c>
      <c r="BL443" s="19" t="s">
        <v>152</v>
      </c>
      <c r="BM443" s="218" t="s">
        <v>553</v>
      </c>
    </row>
    <row r="444" s="2" customFormat="1">
      <c r="A444" s="40"/>
      <c r="B444" s="41"/>
      <c r="C444" s="42"/>
      <c r="D444" s="220" t="s">
        <v>154</v>
      </c>
      <c r="E444" s="42"/>
      <c r="F444" s="221" t="s">
        <v>554</v>
      </c>
      <c r="G444" s="42"/>
      <c r="H444" s="42"/>
      <c r="I444" s="222"/>
      <c r="J444" s="42"/>
      <c r="K444" s="42"/>
      <c r="L444" s="46"/>
      <c r="M444" s="223"/>
      <c r="N444" s="224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154</v>
      </c>
      <c r="AU444" s="19" t="s">
        <v>82</v>
      </c>
    </row>
    <row r="445" s="13" customFormat="1">
      <c r="A445" s="13"/>
      <c r="B445" s="227"/>
      <c r="C445" s="228"/>
      <c r="D445" s="225" t="s">
        <v>158</v>
      </c>
      <c r="E445" s="229" t="s">
        <v>19</v>
      </c>
      <c r="F445" s="230" t="s">
        <v>555</v>
      </c>
      <c r="G445" s="228"/>
      <c r="H445" s="229" t="s">
        <v>19</v>
      </c>
      <c r="I445" s="231"/>
      <c r="J445" s="228"/>
      <c r="K445" s="228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158</v>
      </c>
      <c r="AU445" s="236" t="s">
        <v>82</v>
      </c>
      <c r="AV445" s="13" t="s">
        <v>80</v>
      </c>
      <c r="AW445" s="13" t="s">
        <v>33</v>
      </c>
      <c r="AX445" s="13" t="s">
        <v>72</v>
      </c>
      <c r="AY445" s="236" t="s">
        <v>145</v>
      </c>
    </row>
    <row r="446" s="14" customFormat="1">
      <c r="A446" s="14"/>
      <c r="B446" s="237"/>
      <c r="C446" s="238"/>
      <c r="D446" s="225" t="s">
        <v>158</v>
      </c>
      <c r="E446" s="239" t="s">
        <v>19</v>
      </c>
      <c r="F446" s="240" t="s">
        <v>556</v>
      </c>
      <c r="G446" s="238"/>
      <c r="H446" s="241">
        <v>202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7" t="s">
        <v>158</v>
      </c>
      <c r="AU446" s="247" t="s">
        <v>82</v>
      </c>
      <c r="AV446" s="14" t="s">
        <v>82</v>
      </c>
      <c r="AW446" s="14" t="s">
        <v>33</v>
      </c>
      <c r="AX446" s="14" t="s">
        <v>72</v>
      </c>
      <c r="AY446" s="247" t="s">
        <v>145</v>
      </c>
    </row>
    <row r="447" s="15" customFormat="1">
      <c r="A447" s="15"/>
      <c r="B447" s="248"/>
      <c r="C447" s="249"/>
      <c r="D447" s="225" t="s">
        <v>158</v>
      </c>
      <c r="E447" s="250" t="s">
        <v>19</v>
      </c>
      <c r="F447" s="251" t="s">
        <v>161</v>
      </c>
      <c r="G447" s="249"/>
      <c r="H447" s="252">
        <v>202</v>
      </c>
      <c r="I447" s="253"/>
      <c r="J447" s="249"/>
      <c r="K447" s="249"/>
      <c r="L447" s="254"/>
      <c r="M447" s="255"/>
      <c r="N447" s="256"/>
      <c r="O447" s="256"/>
      <c r="P447" s="256"/>
      <c r="Q447" s="256"/>
      <c r="R447" s="256"/>
      <c r="S447" s="256"/>
      <c r="T447" s="257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8" t="s">
        <v>158</v>
      </c>
      <c r="AU447" s="258" t="s">
        <v>82</v>
      </c>
      <c r="AV447" s="15" t="s">
        <v>152</v>
      </c>
      <c r="AW447" s="15" t="s">
        <v>33</v>
      </c>
      <c r="AX447" s="15" t="s">
        <v>80</v>
      </c>
      <c r="AY447" s="258" t="s">
        <v>145</v>
      </c>
    </row>
    <row r="448" s="2" customFormat="1" ht="16.5" customHeight="1">
      <c r="A448" s="40"/>
      <c r="B448" s="41"/>
      <c r="C448" s="259" t="s">
        <v>557</v>
      </c>
      <c r="D448" s="259" t="s">
        <v>257</v>
      </c>
      <c r="E448" s="260" t="s">
        <v>558</v>
      </c>
      <c r="F448" s="261" t="s">
        <v>559</v>
      </c>
      <c r="G448" s="262" t="s">
        <v>150</v>
      </c>
      <c r="H448" s="263">
        <v>20.603999999999999</v>
      </c>
      <c r="I448" s="264"/>
      <c r="J448" s="265">
        <f>ROUND(I448*H448,2)</f>
        <v>0</v>
      </c>
      <c r="K448" s="261" t="s">
        <v>151</v>
      </c>
      <c r="L448" s="266"/>
      <c r="M448" s="267" t="s">
        <v>19</v>
      </c>
      <c r="N448" s="268" t="s">
        <v>43</v>
      </c>
      <c r="O448" s="86"/>
      <c r="P448" s="216">
        <f>O448*H448</f>
        <v>0</v>
      </c>
      <c r="Q448" s="216">
        <v>0.222</v>
      </c>
      <c r="R448" s="216">
        <f>Q448*H448</f>
        <v>4.5740879999999997</v>
      </c>
      <c r="S448" s="216">
        <v>0</v>
      </c>
      <c r="T448" s="217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8" t="s">
        <v>206</v>
      </c>
      <c r="AT448" s="218" t="s">
        <v>257</v>
      </c>
      <c r="AU448" s="218" t="s">
        <v>82</v>
      </c>
      <c r="AY448" s="19" t="s">
        <v>145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19" t="s">
        <v>80</v>
      </c>
      <c r="BK448" s="219">
        <f>ROUND(I448*H448,2)</f>
        <v>0</v>
      </c>
      <c r="BL448" s="19" t="s">
        <v>152</v>
      </c>
      <c r="BM448" s="218" t="s">
        <v>560</v>
      </c>
    </row>
    <row r="449" s="13" customFormat="1">
      <c r="A449" s="13"/>
      <c r="B449" s="227"/>
      <c r="C449" s="228"/>
      <c r="D449" s="225" t="s">
        <v>158</v>
      </c>
      <c r="E449" s="229" t="s">
        <v>19</v>
      </c>
      <c r="F449" s="230" t="s">
        <v>555</v>
      </c>
      <c r="G449" s="228"/>
      <c r="H449" s="229" t="s">
        <v>19</v>
      </c>
      <c r="I449" s="231"/>
      <c r="J449" s="228"/>
      <c r="K449" s="228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158</v>
      </c>
      <c r="AU449" s="236" t="s">
        <v>82</v>
      </c>
      <c r="AV449" s="13" t="s">
        <v>80</v>
      </c>
      <c r="AW449" s="13" t="s">
        <v>33</v>
      </c>
      <c r="AX449" s="13" t="s">
        <v>72</v>
      </c>
      <c r="AY449" s="236" t="s">
        <v>145</v>
      </c>
    </row>
    <row r="450" s="14" customFormat="1">
      <c r="A450" s="14"/>
      <c r="B450" s="237"/>
      <c r="C450" s="238"/>
      <c r="D450" s="225" t="s">
        <v>158</v>
      </c>
      <c r="E450" s="239" t="s">
        <v>19</v>
      </c>
      <c r="F450" s="240" t="s">
        <v>561</v>
      </c>
      <c r="G450" s="238"/>
      <c r="H450" s="241">
        <v>20.603999999999999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7" t="s">
        <v>158</v>
      </c>
      <c r="AU450" s="247" t="s">
        <v>82</v>
      </c>
      <c r="AV450" s="14" t="s">
        <v>82</v>
      </c>
      <c r="AW450" s="14" t="s">
        <v>33</v>
      </c>
      <c r="AX450" s="14" t="s">
        <v>72</v>
      </c>
      <c r="AY450" s="247" t="s">
        <v>145</v>
      </c>
    </row>
    <row r="451" s="15" customFormat="1">
      <c r="A451" s="15"/>
      <c r="B451" s="248"/>
      <c r="C451" s="249"/>
      <c r="D451" s="225" t="s">
        <v>158</v>
      </c>
      <c r="E451" s="250" t="s">
        <v>19</v>
      </c>
      <c r="F451" s="251" t="s">
        <v>161</v>
      </c>
      <c r="G451" s="249"/>
      <c r="H451" s="252">
        <v>20.603999999999999</v>
      </c>
      <c r="I451" s="253"/>
      <c r="J451" s="249"/>
      <c r="K451" s="249"/>
      <c r="L451" s="254"/>
      <c r="M451" s="255"/>
      <c r="N451" s="256"/>
      <c r="O451" s="256"/>
      <c r="P451" s="256"/>
      <c r="Q451" s="256"/>
      <c r="R451" s="256"/>
      <c r="S451" s="256"/>
      <c r="T451" s="257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8" t="s">
        <v>158</v>
      </c>
      <c r="AU451" s="258" t="s">
        <v>82</v>
      </c>
      <c r="AV451" s="15" t="s">
        <v>152</v>
      </c>
      <c r="AW451" s="15" t="s">
        <v>33</v>
      </c>
      <c r="AX451" s="15" t="s">
        <v>80</v>
      </c>
      <c r="AY451" s="258" t="s">
        <v>145</v>
      </c>
    </row>
    <row r="452" s="2" customFormat="1" ht="37.8" customHeight="1">
      <c r="A452" s="40"/>
      <c r="B452" s="41"/>
      <c r="C452" s="207" t="s">
        <v>562</v>
      </c>
      <c r="D452" s="207" t="s">
        <v>147</v>
      </c>
      <c r="E452" s="208" t="s">
        <v>563</v>
      </c>
      <c r="F452" s="209" t="s">
        <v>564</v>
      </c>
      <c r="G452" s="210" t="s">
        <v>178</v>
      </c>
      <c r="H452" s="211">
        <v>56</v>
      </c>
      <c r="I452" s="212"/>
      <c r="J452" s="213">
        <f>ROUND(I452*H452,2)</f>
        <v>0</v>
      </c>
      <c r="K452" s="209" t="s">
        <v>151</v>
      </c>
      <c r="L452" s="46"/>
      <c r="M452" s="214" t="s">
        <v>19</v>
      </c>
      <c r="N452" s="215" t="s">
        <v>43</v>
      </c>
      <c r="O452" s="86"/>
      <c r="P452" s="216">
        <f>O452*H452</f>
        <v>0</v>
      </c>
      <c r="Q452" s="216">
        <v>0.10988000000000001</v>
      </c>
      <c r="R452" s="216">
        <f>Q452*H452</f>
        <v>6.1532800000000005</v>
      </c>
      <c r="S452" s="216">
        <v>0</v>
      </c>
      <c r="T452" s="217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8" t="s">
        <v>152</v>
      </c>
      <c r="AT452" s="218" t="s">
        <v>147</v>
      </c>
      <c r="AU452" s="218" t="s">
        <v>82</v>
      </c>
      <c r="AY452" s="19" t="s">
        <v>145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19" t="s">
        <v>80</v>
      </c>
      <c r="BK452" s="219">
        <f>ROUND(I452*H452,2)</f>
        <v>0</v>
      </c>
      <c r="BL452" s="19" t="s">
        <v>152</v>
      </c>
      <c r="BM452" s="218" t="s">
        <v>565</v>
      </c>
    </row>
    <row r="453" s="2" customFormat="1">
      <c r="A453" s="40"/>
      <c r="B453" s="41"/>
      <c r="C453" s="42"/>
      <c r="D453" s="220" t="s">
        <v>154</v>
      </c>
      <c r="E453" s="42"/>
      <c r="F453" s="221" t="s">
        <v>566</v>
      </c>
      <c r="G453" s="42"/>
      <c r="H453" s="42"/>
      <c r="I453" s="222"/>
      <c r="J453" s="42"/>
      <c r="K453" s="42"/>
      <c r="L453" s="46"/>
      <c r="M453" s="223"/>
      <c r="N453" s="224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154</v>
      </c>
      <c r="AU453" s="19" t="s">
        <v>82</v>
      </c>
    </row>
    <row r="454" s="13" customFormat="1">
      <c r="A454" s="13"/>
      <c r="B454" s="227"/>
      <c r="C454" s="228"/>
      <c r="D454" s="225" t="s">
        <v>158</v>
      </c>
      <c r="E454" s="229" t="s">
        <v>19</v>
      </c>
      <c r="F454" s="230" t="s">
        <v>567</v>
      </c>
      <c r="G454" s="228"/>
      <c r="H454" s="229" t="s">
        <v>19</v>
      </c>
      <c r="I454" s="231"/>
      <c r="J454" s="228"/>
      <c r="K454" s="228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158</v>
      </c>
      <c r="AU454" s="236" t="s">
        <v>82</v>
      </c>
      <c r="AV454" s="13" t="s">
        <v>80</v>
      </c>
      <c r="AW454" s="13" t="s">
        <v>33</v>
      </c>
      <c r="AX454" s="13" t="s">
        <v>72</v>
      </c>
      <c r="AY454" s="236" t="s">
        <v>145</v>
      </c>
    </row>
    <row r="455" s="14" customFormat="1">
      <c r="A455" s="14"/>
      <c r="B455" s="237"/>
      <c r="C455" s="238"/>
      <c r="D455" s="225" t="s">
        <v>158</v>
      </c>
      <c r="E455" s="239" t="s">
        <v>19</v>
      </c>
      <c r="F455" s="240" t="s">
        <v>488</v>
      </c>
      <c r="G455" s="238"/>
      <c r="H455" s="241">
        <v>56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158</v>
      </c>
      <c r="AU455" s="247" t="s">
        <v>82</v>
      </c>
      <c r="AV455" s="14" t="s">
        <v>82</v>
      </c>
      <c r="AW455" s="14" t="s">
        <v>33</v>
      </c>
      <c r="AX455" s="14" t="s">
        <v>72</v>
      </c>
      <c r="AY455" s="247" t="s">
        <v>145</v>
      </c>
    </row>
    <row r="456" s="15" customFormat="1">
      <c r="A456" s="15"/>
      <c r="B456" s="248"/>
      <c r="C456" s="249"/>
      <c r="D456" s="225" t="s">
        <v>158</v>
      </c>
      <c r="E456" s="250" t="s">
        <v>19</v>
      </c>
      <c r="F456" s="251" t="s">
        <v>161</v>
      </c>
      <c r="G456" s="249"/>
      <c r="H456" s="252">
        <v>56</v>
      </c>
      <c r="I456" s="253"/>
      <c r="J456" s="249"/>
      <c r="K456" s="249"/>
      <c r="L456" s="254"/>
      <c r="M456" s="255"/>
      <c r="N456" s="256"/>
      <c r="O456" s="256"/>
      <c r="P456" s="256"/>
      <c r="Q456" s="256"/>
      <c r="R456" s="256"/>
      <c r="S456" s="256"/>
      <c r="T456" s="257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8" t="s">
        <v>158</v>
      </c>
      <c r="AU456" s="258" t="s">
        <v>82</v>
      </c>
      <c r="AV456" s="15" t="s">
        <v>152</v>
      </c>
      <c r="AW456" s="15" t="s">
        <v>33</v>
      </c>
      <c r="AX456" s="15" t="s">
        <v>80</v>
      </c>
      <c r="AY456" s="258" t="s">
        <v>145</v>
      </c>
    </row>
    <row r="457" s="2" customFormat="1" ht="16.5" customHeight="1">
      <c r="A457" s="40"/>
      <c r="B457" s="41"/>
      <c r="C457" s="259" t="s">
        <v>568</v>
      </c>
      <c r="D457" s="259" t="s">
        <v>257</v>
      </c>
      <c r="E457" s="260" t="s">
        <v>569</v>
      </c>
      <c r="F457" s="261" t="s">
        <v>570</v>
      </c>
      <c r="G457" s="262" t="s">
        <v>150</v>
      </c>
      <c r="H457" s="263">
        <v>9.7100000000000009</v>
      </c>
      <c r="I457" s="264"/>
      <c r="J457" s="265">
        <f>ROUND(I457*H457,2)</f>
        <v>0</v>
      </c>
      <c r="K457" s="261" t="s">
        <v>151</v>
      </c>
      <c r="L457" s="266"/>
      <c r="M457" s="267" t="s">
        <v>19</v>
      </c>
      <c r="N457" s="268" t="s">
        <v>43</v>
      </c>
      <c r="O457" s="86"/>
      <c r="P457" s="216">
        <f>O457*H457</f>
        <v>0</v>
      </c>
      <c r="Q457" s="216">
        <v>0.41699999999999998</v>
      </c>
      <c r="R457" s="216">
        <f>Q457*H457</f>
        <v>4.0490700000000004</v>
      </c>
      <c r="S457" s="216">
        <v>0</v>
      </c>
      <c r="T457" s="217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8" t="s">
        <v>206</v>
      </c>
      <c r="AT457" s="218" t="s">
        <v>257</v>
      </c>
      <c r="AU457" s="218" t="s">
        <v>82</v>
      </c>
      <c r="AY457" s="19" t="s">
        <v>145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19" t="s">
        <v>80</v>
      </c>
      <c r="BK457" s="219">
        <f>ROUND(I457*H457,2)</f>
        <v>0</v>
      </c>
      <c r="BL457" s="19" t="s">
        <v>152</v>
      </c>
      <c r="BM457" s="218" t="s">
        <v>571</v>
      </c>
    </row>
    <row r="458" s="13" customFormat="1">
      <c r="A458" s="13"/>
      <c r="B458" s="227"/>
      <c r="C458" s="228"/>
      <c r="D458" s="225" t="s">
        <v>158</v>
      </c>
      <c r="E458" s="229" t="s">
        <v>19</v>
      </c>
      <c r="F458" s="230" t="s">
        <v>567</v>
      </c>
      <c r="G458" s="228"/>
      <c r="H458" s="229" t="s">
        <v>19</v>
      </c>
      <c r="I458" s="231"/>
      <c r="J458" s="228"/>
      <c r="K458" s="228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158</v>
      </c>
      <c r="AU458" s="236" t="s">
        <v>82</v>
      </c>
      <c r="AV458" s="13" t="s">
        <v>80</v>
      </c>
      <c r="AW458" s="13" t="s">
        <v>33</v>
      </c>
      <c r="AX458" s="13" t="s">
        <v>72</v>
      </c>
      <c r="AY458" s="236" t="s">
        <v>145</v>
      </c>
    </row>
    <row r="459" s="14" customFormat="1">
      <c r="A459" s="14"/>
      <c r="B459" s="237"/>
      <c r="C459" s="238"/>
      <c r="D459" s="225" t="s">
        <v>158</v>
      </c>
      <c r="E459" s="239" t="s">
        <v>19</v>
      </c>
      <c r="F459" s="240" t="s">
        <v>572</v>
      </c>
      <c r="G459" s="238"/>
      <c r="H459" s="241">
        <v>9.7100000000000009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47" t="s">
        <v>158</v>
      </c>
      <c r="AU459" s="247" t="s">
        <v>82</v>
      </c>
      <c r="AV459" s="14" t="s">
        <v>82</v>
      </c>
      <c r="AW459" s="14" t="s">
        <v>33</v>
      </c>
      <c r="AX459" s="14" t="s">
        <v>72</v>
      </c>
      <c r="AY459" s="247" t="s">
        <v>145</v>
      </c>
    </row>
    <row r="460" s="15" customFormat="1">
      <c r="A460" s="15"/>
      <c r="B460" s="248"/>
      <c r="C460" s="249"/>
      <c r="D460" s="225" t="s">
        <v>158</v>
      </c>
      <c r="E460" s="250" t="s">
        <v>19</v>
      </c>
      <c r="F460" s="251" t="s">
        <v>161</v>
      </c>
      <c r="G460" s="249"/>
      <c r="H460" s="252">
        <v>9.7100000000000009</v>
      </c>
      <c r="I460" s="253"/>
      <c r="J460" s="249"/>
      <c r="K460" s="249"/>
      <c r="L460" s="254"/>
      <c r="M460" s="255"/>
      <c r="N460" s="256"/>
      <c r="O460" s="256"/>
      <c r="P460" s="256"/>
      <c r="Q460" s="256"/>
      <c r="R460" s="256"/>
      <c r="S460" s="256"/>
      <c r="T460" s="257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58" t="s">
        <v>158</v>
      </c>
      <c r="AU460" s="258" t="s">
        <v>82</v>
      </c>
      <c r="AV460" s="15" t="s">
        <v>152</v>
      </c>
      <c r="AW460" s="15" t="s">
        <v>33</v>
      </c>
      <c r="AX460" s="15" t="s">
        <v>80</v>
      </c>
      <c r="AY460" s="258" t="s">
        <v>145</v>
      </c>
    </row>
    <row r="461" s="2" customFormat="1" ht="24.15" customHeight="1">
      <c r="A461" s="40"/>
      <c r="B461" s="41"/>
      <c r="C461" s="207" t="s">
        <v>573</v>
      </c>
      <c r="D461" s="207" t="s">
        <v>147</v>
      </c>
      <c r="E461" s="208" t="s">
        <v>574</v>
      </c>
      <c r="F461" s="209" t="s">
        <v>575</v>
      </c>
      <c r="G461" s="210" t="s">
        <v>178</v>
      </c>
      <c r="H461" s="211">
        <v>130</v>
      </c>
      <c r="I461" s="212"/>
      <c r="J461" s="213">
        <f>ROUND(I461*H461,2)</f>
        <v>0</v>
      </c>
      <c r="K461" s="209" t="s">
        <v>151</v>
      </c>
      <c r="L461" s="46"/>
      <c r="M461" s="214" t="s">
        <v>19</v>
      </c>
      <c r="N461" s="215" t="s">
        <v>43</v>
      </c>
      <c r="O461" s="86"/>
      <c r="P461" s="216">
        <f>O461*H461</f>
        <v>0</v>
      </c>
      <c r="Q461" s="216">
        <v>0.1295</v>
      </c>
      <c r="R461" s="216">
        <f>Q461*H461</f>
        <v>16.835000000000001</v>
      </c>
      <c r="S461" s="216">
        <v>0</v>
      </c>
      <c r="T461" s="217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8" t="s">
        <v>152</v>
      </c>
      <c r="AT461" s="218" t="s">
        <v>147</v>
      </c>
      <c r="AU461" s="218" t="s">
        <v>82</v>
      </c>
      <c r="AY461" s="19" t="s">
        <v>145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19" t="s">
        <v>80</v>
      </c>
      <c r="BK461" s="219">
        <f>ROUND(I461*H461,2)</f>
        <v>0</v>
      </c>
      <c r="BL461" s="19" t="s">
        <v>152</v>
      </c>
      <c r="BM461" s="218" t="s">
        <v>576</v>
      </c>
    </row>
    <row r="462" s="2" customFormat="1">
      <c r="A462" s="40"/>
      <c r="B462" s="41"/>
      <c r="C462" s="42"/>
      <c r="D462" s="220" t="s">
        <v>154</v>
      </c>
      <c r="E462" s="42"/>
      <c r="F462" s="221" t="s">
        <v>577</v>
      </c>
      <c r="G462" s="42"/>
      <c r="H462" s="42"/>
      <c r="I462" s="222"/>
      <c r="J462" s="42"/>
      <c r="K462" s="42"/>
      <c r="L462" s="46"/>
      <c r="M462" s="223"/>
      <c r="N462" s="224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154</v>
      </c>
      <c r="AU462" s="19" t="s">
        <v>82</v>
      </c>
    </row>
    <row r="463" s="13" customFormat="1">
      <c r="A463" s="13"/>
      <c r="B463" s="227"/>
      <c r="C463" s="228"/>
      <c r="D463" s="225" t="s">
        <v>158</v>
      </c>
      <c r="E463" s="229" t="s">
        <v>19</v>
      </c>
      <c r="F463" s="230" t="s">
        <v>578</v>
      </c>
      <c r="G463" s="228"/>
      <c r="H463" s="229" t="s">
        <v>19</v>
      </c>
      <c r="I463" s="231"/>
      <c r="J463" s="228"/>
      <c r="K463" s="228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158</v>
      </c>
      <c r="AU463" s="236" t="s">
        <v>82</v>
      </c>
      <c r="AV463" s="13" t="s">
        <v>80</v>
      </c>
      <c r="AW463" s="13" t="s">
        <v>33</v>
      </c>
      <c r="AX463" s="13" t="s">
        <v>72</v>
      </c>
      <c r="AY463" s="236" t="s">
        <v>145</v>
      </c>
    </row>
    <row r="464" s="14" customFormat="1">
      <c r="A464" s="14"/>
      <c r="B464" s="237"/>
      <c r="C464" s="238"/>
      <c r="D464" s="225" t="s">
        <v>158</v>
      </c>
      <c r="E464" s="239" t="s">
        <v>19</v>
      </c>
      <c r="F464" s="240" t="s">
        <v>579</v>
      </c>
      <c r="G464" s="238"/>
      <c r="H464" s="241">
        <v>130</v>
      </c>
      <c r="I464" s="242"/>
      <c r="J464" s="238"/>
      <c r="K464" s="238"/>
      <c r="L464" s="243"/>
      <c r="M464" s="244"/>
      <c r="N464" s="245"/>
      <c r="O464" s="245"/>
      <c r="P464" s="245"/>
      <c r="Q464" s="245"/>
      <c r="R464" s="245"/>
      <c r="S464" s="245"/>
      <c r="T464" s="24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47" t="s">
        <v>158</v>
      </c>
      <c r="AU464" s="247" t="s">
        <v>82</v>
      </c>
      <c r="AV464" s="14" t="s">
        <v>82</v>
      </c>
      <c r="AW464" s="14" t="s">
        <v>33</v>
      </c>
      <c r="AX464" s="14" t="s">
        <v>72</v>
      </c>
      <c r="AY464" s="247" t="s">
        <v>145</v>
      </c>
    </row>
    <row r="465" s="15" customFormat="1">
      <c r="A465" s="15"/>
      <c r="B465" s="248"/>
      <c r="C465" s="249"/>
      <c r="D465" s="225" t="s">
        <v>158</v>
      </c>
      <c r="E465" s="250" t="s">
        <v>19</v>
      </c>
      <c r="F465" s="251" t="s">
        <v>161</v>
      </c>
      <c r="G465" s="249"/>
      <c r="H465" s="252">
        <v>130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8" t="s">
        <v>158</v>
      </c>
      <c r="AU465" s="258" t="s">
        <v>82</v>
      </c>
      <c r="AV465" s="15" t="s">
        <v>152</v>
      </c>
      <c r="AW465" s="15" t="s">
        <v>33</v>
      </c>
      <c r="AX465" s="15" t="s">
        <v>80</v>
      </c>
      <c r="AY465" s="258" t="s">
        <v>145</v>
      </c>
    </row>
    <row r="466" s="2" customFormat="1" ht="16.5" customHeight="1">
      <c r="A466" s="40"/>
      <c r="B466" s="41"/>
      <c r="C466" s="259" t="s">
        <v>580</v>
      </c>
      <c r="D466" s="259" t="s">
        <v>257</v>
      </c>
      <c r="E466" s="260" t="s">
        <v>581</v>
      </c>
      <c r="F466" s="261" t="s">
        <v>582</v>
      </c>
      <c r="G466" s="262" t="s">
        <v>178</v>
      </c>
      <c r="H466" s="263">
        <v>132.59999999999999</v>
      </c>
      <c r="I466" s="264"/>
      <c r="J466" s="265">
        <f>ROUND(I466*H466,2)</f>
        <v>0</v>
      </c>
      <c r="K466" s="261" t="s">
        <v>151</v>
      </c>
      <c r="L466" s="266"/>
      <c r="M466" s="267" t="s">
        <v>19</v>
      </c>
      <c r="N466" s="268" t="s">
        <v>43</v>
      </c>
      <c r="O466" s="86"/>
      <c r="P466" s="216">
        <f>O466*H466</f>
        <v>0</v>
      </c>
      <c r="Q466" s="216">
        <v>0.044999999999999998</v>
      </c>
      <c r="R466" s="216">
        <f>Q466*H466</f>
        <v>5.9669999999999996</v>
      </c>
      <c r="S466" s="216">
        <v>0</v>
      </c>
      <c r="T466" s="217">
        <f>S466*H466</f>
        <v>0</v>
      </c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R466" s="218" t="s">
        <v>206</v>
      </c>
      <c r="AT466" s="218" t="s">
        <v>257</v>
      </c>
      <c r="AU466" s="218" t="s">
        <v>82</v>
      </c>
      <c r="AY466" s="19" t="s">
        <v>145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19" t="s">
        <v>80</v>
      </c>
      <c r="BK466" s="219">
        <f>ROUND(I466*H466,2)</f>
        <v>0</v>
      </c>
      <c r="BL466" s="19" t="s">
        <v>152</v>
      </c>
      <c r="BM466" s="218" t="s">
        <v>583</v>
      </c>
    </row>
    <row r="467" s="13" customFormat="1">
      <c r="A467" s="13"/>
      <c r="B467" s="227"/>
      <c r="C467" s="228"/>
      <c r="D467" s="225" t="s">
        <v>158</v>
      </c>
      <c r="E467" s="229" t="s">
        <v>19</v>
      </c>
      <c r="F467" s="230" t="s">
        <v>578</v>
      </c>
      <c r="G467" s="228"/>
      <c r="H467" s="229" t="s">
        <v>19</v>
      </c>
      <c r="I467" s="231"/>
      <c r="J467" s="228"/>
      <c r="K467" s="228"/>
      <c r="L467" s="232"/>
      <c r="M467" s="233"/>
      <c r="N467" s="234"/>
      <c r="O467" s="234"/>
      <c r="P467" s="234"/>
      <c r="Q467" s="234"/>
      <c r="R467" s="234"/>
      <c r="S467" s="234"/>
      <c r="T467" s="235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6" t="s">
        <v>158</v>
      </c>
      <c r="AU467" s="236" t="s">
        <v>82</v>
      </c>
      <c r="AV467" s="13" t="s">
        <v>80</v>
      </c>
      <c r="AW467" s="13" t="s">
        <v>33</v>
      </c>
      <c r="AX467" s="13" t="s">
        <v>72</v>
      </c>
      <c r="AY467" s="236" t="s">
        <v>145</v>
      </c>
    </row>
    <row r="468" s="14" customFormat="1">
      <c r="A468" s="14"/>
      <c r="B468" s="237"/>
      <c r="C468" s="238"/>
      <c r="D468" s="225" t="s">
        <v>158</v>
      </c>
      <c r="E468" s="239" t="s">
        <v>19</v>
      </c>
      <c r="F468" s="240" t="s">
        <v>584</v>
      </c>
      <c r="G468" s="238"/>
      <c r="H468" s="241">
        <v>132.59999999999999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7" t="s">
        <v>158</v>
      </c>
      <c r="AU468" s="247" t="s">
        <v>82</v>
      </c>
      <c r="AV468" s="14" t="s">
        <v>82</v>
      </c>
      <c r="AW468" s="14" t="s">
        <v>33</v>
      </c>
      <c r="AX468" s="14" t="s">
        <v>72</v>
      </c>
      <c r="AY468" s="247" t="s">
        <v>145</v>
      </c>
    </row>
    <row r="469" s="15" customFormat="1">
      <c r="A469" s="15"/>
      <c r="B469" s="248"/>
      <c r="C469" s="249"/>
      <c r="D469" s="225" t="s">
        <v>158</v>
      </c>
      <c r="E469" s="250" t="s">
        <v>19</v>
      </c>
      <c r="F469" s="251" t="s">
        <v>161</v>
      </c>
      <c r="G469" s="249"/>
      <c r="H469" s="252">
        <v>132.59999999999999</v>
      </c>
      <c r="I469" s="253"/>
      <c r="J469" s="249"/>
      <c r="K469" s="249"/>
      <c r="L469" s="254"/>
      <c r="M469" s="255"/>
      <c r="N469" s="256"/>
      <c r="O469" s="256"/>
      <c r="P469" s="256"/>
      <c r="Q469" s="256"/>
      <c r="R469" s="256"/>
      <c r="S469" s="256"/>
      <c r="T469" s="257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58" t="s">
        <v>158</v>
      </c>
      <c r="AU469" s="258" t="s">
        <v>82</v>
      </c>
      <c r="AV469" s="15" t="s">
        <v>152</v>
      </c>
      <c r="AW469" s="15" t="s">
        <v>33</v>
      </c>
      <c r="AX469" s="15" t="s">
        <v>80</v>
      </c>
      <c r="AY469" s="258" t="s">
        <v>145</v>
      </c>
    </row>
    <row r="470" s="2" customFormat="1" ht="16.5" customHeight="1">
      <c r="A470" s="40"/>
      <c r="B470" s="41"/>
      <c r="C470" s="207" t="s">
        <v>585</v>
      </c>
      <c r="D470" s="207" t="s">
        <v>147</v>
      </c>
      <c r="E470" s="208" t="s">
        <v>586</v>
      </c>
      <c r="F470" s="209" t="s">
        <v>587</v>
      </c>
      <c r="G470" s="210" t="s">
        <v>178</v>
      </c>
      <c r="H470" s="211">
        <v>27</v>
      </c>
      <c r="I470" s="212"/>
      <c r="J470" s="213">
        <f>ROUND(I470*H470,2)</f>
        <v>0</v>
      </c>
      <c r="K470" s="209" t="s">
        <v>151</v>
      </c>
      <c r="L470" s="46"/>
      <c r="M470" s="214" t="s">
        <v>19</v>
      </c>
      <c r="N470" s="215" t="s">
        <v>43</v>
      </c>
      <c r="O470" s="86"/>
      <c r="P470" s="216">
        <f>O470*H470</f>
        <v>0</v>
      </c>
      <c r="Q470" s="216">
        <v>0</v>
      </c>
      <c r="R470" s="216">
        <f>Q470*H470</f>
        <v>0</v>
      </c>
      <c r="S470" s="216">
        <v>0</v>
      </c>
      <c r="T470" s="217">
        <f>S470*H470</f>
        <v>0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8" t="s">
        <v>152</v>
      </c>
      <c r="AT470" s="218" t="s">
        <v>147</v>
      </c>
      <c r="AU470" s="218" t="s">
        <v>82</v>
      </c>
      <c r="AY470" s="19" t="s">
        <v>145</v>
      </c>
      <c r="BE470" s="219">
        <f>IF(N470="základní",J470,0)</f>
        <v>0</v>
      </c>
      <c r="BF470" s="219">
        <f>IF(N470="snížená",J470,0)</f>
        <v>0</v>
      </c>
      <c r="BG470" s="219">
        <f>IF(N470="zákl. přenesená",J470,0)</f>
        <v>0</v>
      </c>
      <c r="BH470" s="219">
        <f>IF(N470="sníž. přenesená",J470,0)</f>
        <v>0</v>
      </c>
      <c r="BI470" s="219">
        <f>IF(N470="nulová",J470,0)</f>
        <v>0</v>
      </c>
      <c r="BJ470" s="19" t="s">
        <v>80</v>
      </c>
      <c r="BK470" s="219">
        <f>ROUND(I470*H470,2)</f>
        <v>0</v>
      </c>
      <c r="BL470" s="19" t="s">
        <v>152</v>
      </c>
      <c r="BM470" s="218" t="s">
        <v>588</v>
      </c>
    </row>
    <row r="471" s="2" customFormat="1">
      <c r="A471" s="40"/>
      <c r="B471" s="41"/>
      <c r="C471" s="42"/>
      <c r="D471" s="220" t="s">
        <v>154</v>
      </c>
      <c r="E471" s="42"/>
      <c r="F471" s="221" t="s">
        <v>589</v>
      </c>
      <c r="G471" s="42"/>
      <c r="H471" s="42"/>
      <c r="I471" s="222"/>
      <c r="J471" s="42"/>
      <c r="K471" s="42"/>
      <c r="L471" s="46"/>
      <c r="M471" s="223"/>
      <c r="N471" s="224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154</v>
      </c>
      <c r="AU471" s="19" t="s">
        <v>82</v>
      </c>
    </row>
    <row r="472" s="14" customFormat="1">
      <c r="A472" s="14"/>
      <c r="B472" s="237"/>
      <c r="C472" s="238"/>
      <c r="D472" s="225" t="s">
        <v>158</v>
      </c>
      <c r="E472" s="239" t="s">
        <v>19</v>
      </c>
      <c r="F472" s="240" t="s">
        <v>590</v>
      </c>
      <c r="G472" s="238"/>
      <c r="H472" s="241">
        <v>27</v>
      </c>
      <c r="I472" s="242"/>
      <c r="J472" s="238"/>
      <c r="K472" s="238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158</v>
      </c>
      <c r="AU472" s="247" t="s">
        <v>82</v>
      </c>
      <c r="AV472" s="14" t="s">
        <v>82</v>
      </c>
      <c r="AW472" s="14" t="s">
        <v>33</v>
      </c>
      <c r="AX472" s="14" t="s">
        <v>72</v>
      </c>
      <c r="AY472" s="247" t="s">
        <v>145</v>
      </c>
    </row>
    <row r="473" s="15" customFormat="1">
      <c r="A473" s="15"/>
      <c r="B473" s="248"/>
      <c r="C473" s="249"/>
      <c r="D473" s="225" t="s">
        <v>158</v>
      </c>
      <c r="E473" s="250" t="s">
        <v>19</v>
      </c>
      <c r="F473" s="251" t="s">
        <v>161</v>
      </c>
      <c r="G473" s="249"/>
      <c r="H473" s="252">
        <v>27</v>
      </c>
      <c r="I473" s="253"/>
      <c r="J473" s="249"/>
      <c r="K473" s="249"/>
      <c r="L473" s="254"/>
      <c r="M473" s="255"/>
      <c r="N473" s="256"/>
      <c r="O473" s="256"/>
      <c r="P473" s="256"/>
      <c r="Q473" s="256"/>
      <c r="R473" s="256"/>
      <c r="S473" s="256"/>
      <c r="T473" s="257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8" t="s">
        <v>158</v>
      </c>
      <c r="AU473" s="258" t="s">
        <v>82</v>
      </c>
      <c r="AV473" s="15" t="s">
        <v>152</v>
      </c>
      <c r="AW473" s="15" t="s">
        <v>33</v>
      </c>
      <c r="AX473" s="15" t="s">
        <v>80</v>
      </c>
      <c r="AY473" s="258" t="s">
        <v>145</v>
      </c>
    </row>
    <row r="474" s="2" customFormat="1" ht="33" customHeight="1">
      <c r="A474" s="40"/>
      <c r="B474" s="41"/>
      <c r="C474" s="207" t="s">
        <v>591</v>
      </c>
      <c r="D474" s="207" t="s">
        <v>147</v>
      </c>
      <c r="E474" s="208" t="s">
        <v>592</v>
      </c>
      <c r="F474" s="209" t="s">
        <v>593</v>
      </c>
      <c r="G474" s="210" t="s">
        <v>178</v>
      </c>
      <c r="H474" s="211">
        <v>27</v>
      </c>
      <c r="I474" s="212"/>
      <c r="J474" s="213">
        <f>ROUND(I474*H474,2)</f>
        <v>0</v>
      </c>
      <c r="K474" s="209" t="s">
        <v>151</v>
      </c>
      <c r="L474" s="46"/>
      <c r="M474" s="214" t="s">
        <v>19</v>
      </c>
      <c r="N474" s="215" t="s">
        <v>43</v>
      </c>
      <c r="O474" s="86"/>
      <c r="P474" s="216">
        <f>O474*H474</f>
        <v>0</v>
      </c>
      <c r="Q474" s="216">
        <v>0.00060999999999999997</v>
      </c>
      <c r="R474" s="216">
        <f>Q474*H474</f>
        <v>0.016469999999999999</v>
      </c>
      <c r="S474" s="216">
        <v>0</v>
      </c>
      <c r="T474" s="217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8" t="s">
        <v>152</v>
      </c>
      <c r="AT474" s="218" t="s">
        <v>147</v>
      </c>
      <c r="AU474" s="218" t="s">
        <v>82</v>
      </c>
      <c r="AY474" s="19" t="s">
        <v>145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19" t="s">
        <v>80</v>
      </c>
      <c r="BK474" s="219">
        <f>ROUND(I474*H474,2)</f>
        <v>0</v>
      </c>
      <c r="BL474" s="19" t="s">
        <v>152</v>
      </c>
      <c r="BM474" s="218" t="s">
        <v>594</v>
      </c>
    </row>
    <row r="475" s="2" customFormat="1">
      <c r="A475" s="40"/>
      <c r="B475" s="41"/>
      <c r="C475" s="42"/>
      <c r="D475" s="220" t="s">
        <v>154</v>
      </c>
      <c r="E475" s="42"/>
      <c r="F475" s="221" t="s">
        <v>595</v>
      </c>
      <c r="G475" s="42"/>
      <c r="H475" s="42"/>
      <c r="I475" s="222"/>
      <c r="J475" s="42"/>
      <c r="K475" s="42"/>
      <c r="L475" s="46"/>
      <c r="M475" s="223"/>
      <c r="N475" s="224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154</v>
      </c>
      <c r="AU475" s="19" t="s">
        <v>82</v>
      </c>
    </row>
    <row r="476" s="14" customFormat="1">
      <c r="A476" s="14"/>
      <c r="B476" s="237"/>
      <c r="C476" s="238"/>
      <c r="D476" s="225" t="s">
        <v>158</v>
      </c>
      <c r="E476" s="239" t="s">
        <v>19</v>
      </c>
      <c r="F476" s="240" t="s">
        <v>590</v>
      </c>
      <c r="G476" s="238"/>
      <c r="H476" s="241">
        <v>27</v>
      </c>
      <c r="I476" s="242"/>
      <c r="J476" s="238"/>
      <c r="K476" s="238"/>
      <c r="L476" s="243"/>
      <c r="M476" s="244"/>
      <c r="N476" s="245"/>
      <c r="O476" s="245"/>
      <c r="P476" s="245"/>
      <c r="Q476" s="245"/>
      <c r="R476" s="245"/>
      <c r="S476" s="245"/>
      <c r="T476" s="24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7" t="s">
        <v>158</v>
      </c>
      <c r="AU476" s="247" t="s">
        <v>82</v>
      </c>
      <c r="AV476" s="14" t="s">
        <v>82</v>
      </c>
      <c r="AW476" s="14" t="s">
        <v>33</v>
      </c>
      <c r="AX476" s="14" t="s">
        <v>72</v>
      </c>
      <c r="AY476" s="247" t="s">
        <v>145</v>
      </c>
    </row>
    <row r="477" s="15" customFormat="1">
      <c r="A477" s="15"/>
      <c r="B477" s="248"/>
      <c r="C477" s="249"/>
      <c r="D477" s="225" t="s">
        <v>158</v>
      </c>
      <c r="E477" s="250" t="s">
        <v>19</v>
      </c>
      <c r="F477" s="251" t="s">
        <v>161</v>
      </c>
      <c r="G477" s="249"/>
      <c r="H477" s="252">
        <v>27</v>
      </c>
      <c r="I477" s="253"/>
      <c r="J477" s="249"/>
      <c r="K477" s="249"/>
      <c r="L477" s="254"/>
      <c r="M477" s="255"/>
      <c r="N477" s="256"/>
      <c r="O477" s="256"/>
      <c r="P477" s="256"/>
      <c r="Q477" s="256"/>
      <c r="R477" s="256"/>
      <c r="S477" s="256"/>
      <c r="T477" s="257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58" t="s">
        <v>158</v>
      </c>
      <c r="AU477" s="258" t="s">
        <v>82</v>
      </c>
      <c r="AV477" s="15" t="s">
        <v>152</v>
      </c>
      <c r="AW477" s="15" t="s">
        <v>33</v>
      </c>
      <c r="AX477" s="15" t="s">
        <v>80</v>
      </c>
      <c r="AY477" s="258" t="s">
        <v>145</v>
      </c>
    </row>
    <row r="478" s="2" customFormat="1" ht="33" customHeight="1">
      <c r="A478" s="40"/>
      <c r="B478" s="41"/>
      <c r="C478" s="207" t="s">
        <v>596</v>
      </c>
      <c r="D478" s="207" t="s">
        <v>147</v>
      </c>
      <c r="E478" s="208" t="s">
        <v>597</v>
      </c>
      <c r="F478" s="209" t="s">
        <v>598</v>
      </c>
      <c r="G478" s="210" t="s">
        <v>438</v>
      </c>
      <c r="H478" s="211">
        <v>3</v>
      </c>
      <c r="I478" s="212"/>
      <c r="J478" s="213">
        <f>ROUND(I478*H478,2)</f>
        <v>0</v>
      </c>
      <c r="K478" s="209" t="s">
        <v>151</v>
      </c>
      <c r="L478" s="46"/>
      <c r="M478" s="214" t="s">
        <v>19</v>
      </c>
      <c r="N478" s="215" t="s">
        <v>43</v>
      </c>
      <c r="O478" s="86"/>
      <c r="P478" s="216">
        <f>O478*H478</f>
        <v>0</v>
      </c>
      <c r="Q478" s="216">
        <v>0</v>
      </c>
      <c r="R478" s="216">
        <f>Q478*H478</f>
        <v>0</v>
      </c>
      <c r="S478" s="216">
        <v>0.082000000000000003</v>
      </c>
      <c r="T478" s="217">
        <f>S478*H478</f>
        <v>0.246</v>
      </c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R478" s="218" t="s">
        <v>152</v>
      </c>
      <c r="AT478" s="218" t="s">
        <v>147</v>
      </c>
      <c r="AU478" s="218" t="s">
        <v>82</v>
      </c>
      <c r="AY478" s="19" t="s">
        <v>145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19" t="s">
        <v>80</v>
      </c>
      <c r="BK478" s="219">
        <f>ROUND(I478*H478,2)</f>
        <v>0</v>
      </c>
      <c r="BL478" s="19" t="s">
        <v>152</v>
      </c>
      <c r="BM478" s="218" t="s">
        <v>599</v>
      </c>
    </row>
    <row r="479" s="2" customFormat="1">
      <c r="A479" s="40"/>
      <c r="B479" s="41"/>
      <c r="C479" s="42"/>
      <c r="D479" s="220" t="s">
        <v>154</v>
      </c>
      <c r="E479" s="42"/>
      <c r="F479" s="221" t="s">
        <v>600</v>
      </c>
      <c r="G479" s="42"/>
      <c r="H479" s="42"/>
      <c r="I479" s="222"/>
      <c r="J479" s="42"/>
      <c r="K479" s="42"/>
      <c r="L479" s="46"/>
      <c r="M479" s="223"/>
      <c r="N479" s="224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154</v>
      </c>
      <c r="AU479" s="19" t="s">
        <v>82</v>
      </c>
    </row>
    <row r="480" s="14" customFormat="1">
      <c r="A480" s="14"/>
      <c r="B480" s="237"/>
      <c r="C480" s="238"/>
      <c r="D480" s="225" t="s">
        <v>158</v>
      </c>
      <c r="E480" s="239" t="s">
        <v>19</v>
      </c>
      <c r="F480" s="240" t="s">
        <v>169</v>
      </c>
      <c r="G480" s="238"/>
      <c r="H480" s="241">
        <v>3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158</v>
      </c>
      <c r="AU480" s="247" t="s">
        <v>82</v>
      </c>
      <c r="AV480" s="14" t="s">
        <v>82</v>
      </c>
      <c r="AW480" s="14" t="s">
        <v>33</v>
      </c>
      <c r="AX480" s="14" t="s">
        <v>72</v>
      </c>
      <c r="AY480" s="247" t="s">
        <v>145</v>
      </c>
    </row>
    <row r="481" s="15" customFormat="1">
      <c r="A481" s="15"/>
      <c r="B481" s="248"/>
      <c r="C481" s="249"/>
      <c r="D481" s="225" t="s">
        <v>158</v>
      </c>
      <c r="E481" s="250" t="s">
        <v>19</v>
      </c>
      <c r="F481" s="251" t="s">
        <v>161</v>
      </c>
      <c r="G481" s="249"/>
      <c r="H481" s="252">
        <v>3</v>
      </c>
      <c r="I481" s="253"/>
      <c r="J481" s="249"/>
      <c r="K481" s="249"/>
      <c r="L481" s="254"/>
      <c r="M481" s="255"/>
      <c r="N481" s="256"/>
      <c r="O481" s="256"/>
      <c r="P481" s="256"/>
      <c r="Q481" s="256"/>
      <c r="R481" s="256"/>
      <c r="S481" s="256"/>
      <c r="T481" s="257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8" t="s">
        <v>158</v>
      </c>
      <c r="AU481" s="258" t="s">
        <v>82</v>
      </c>
      <c r="AV481" s="15" t="s">
        <v>152</v>
      </c>
      <c r="AW481" s="15" t="s">
        <v>33</v>
      </c>
      <c r="AX481" s="15" t="s">
        <v>80</v>
      </c>
      <c r="AY481" s="258" t="s">
        <v>145</v>
      </c>
    </row>
    <row r="482" s="2" customFormat="1" ht="16.5" customHeight="1">
      <c r="A482" s="40"/>
      <c r="B482" s="41"/>
      <c r="C482" s="207" t="s">
        <v>601</v>
      </c>
      <c r="D482" s="207" t="s">
        <v>147</v>
      </c>
      <c r="E482" s="208" t="s">
        <v>602</v>
      </c>
      <c r="F482" s="209" t="s">
        <v>603</v>
      </c>
      <c r="G482" s="210" t="s">
        <v>438</v>
      </c>
      <c r="H482" s="211">
        <v>3</v>
      </c>
      <c r="I482" s="212"/>
      <c r="J482" s="213">
        <f>ROUND(I482*H482,2)</f>
        <v>0</v>
      </c>
      <c r="K482" s="209" t="s">
        <v>151</v>
      </c>
      <c r="L482" s="46"/>
      <c r="M482" s="214" t="s">
        <v>19</v>
      </c>
      <c r="N482" s="215" t="s">
        <v>43</v>
      </c>
      <c r="O482" s="86"/>
      <c r="P482" s="216">
        <f>O482*H482</f>
        <v>0</v>
      </c>
      <c r="Q482" s="216">
        <v>0.00069999999999999999</v>
      </c>
      <c r="R482" s="216">
        <f>Q482*H482</f>
        <v>0.0020999999999999999</v>
      </c>
      <c r="S482" s="216">
        <v>0</v>
      </c>
      <c r="T482" s="217">
        <f>S482*H482</f>
        <v>0</v>
      </c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R482" s="218" t="s">
        <v>152</v>
      </c>
      <c r="AT482" s="218" t="s">
        <v>147</v>
      </c>
      <c r="AU482" s="218" t="s">
        <v>82</v>
      </c>
      <c r="AY482" s="19" t="s">
        <v>145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19" t="s">
        <v>80</v>
      </c>
      <c r="BK482" s="219">
        <f>ROUND(I482*H482,2)</f>
        <v>0</v>
      </c>
      <c r="BL482" s="19" t="s">
        <v>152</v>
      </c>
      <c r="BM482" s="218" t="s">
        <v>604</v>
      </c>
    </row>
    <row r="483" s="2" customFormat="1">
      <c r="A483" s="40"/>
      <c r="B483" s="41"/>
      <c r="C483" s="42"/>
      <c r="D483" s="220" t="s">
        <v>154</v>
      </c>
      <c r="E483" s="42"/>
      <c r="F483" s="221" t="s">
        <v>605</v>
      </c>
      <c r="G483" s="42"/>
      <c r="H483" s="42"/>
      <c r="I483" s="222"/>
      <c r="J483" s="42"/>
      <c r="K483" s="42"/>
      <c r="L483" s="46"/>
      <c r="M483" s="223"/>
      <c r="N483" s="224"/>
      <c r="O483" s="86"/>
      <c r="P483" s="86"/>
      <c r="Q483" s="86"/>
      <c r="R483" s="86"/>
      <c r="S483" s="86"/>
      <c r="T483" s="87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T483" s="19" t="s">
        <v>154</v>
      </c>
      <c r="AU483" s="19" t="s">
        <v>82</v>
      </c>
    </row>
    <row r="484" s="14" customFormat="1">
      <c r="A484" s="14"/>
      <c r="B484" s="237"/>
      <c r="C484" s="238"/>
      <c r="D484" s="225" t="s">
        <v>158</v>
      </c>
      <c r="E484" s="239" t="s">
        <v>19</v>
      </c>
      <c r="F484" s="240" t="s">
        <v>169</v>
      </c>
      <c r="G484" s="238"/>
      <c r="H484" s="241">
        <v>3</v>
      </c>
      <c r="I484" s="242"/>
      <c r="J484" s="238"/>
      <c r="K484" s="238"/>
      <c r="L484" s="243"/>
      <c r="M484" s="244"/>
      <c r="N484" s="245"/>
      <c r="O484" s="245"/>
      <c r="P484" s="245"/>
      <c r="Q484" s="245"/>
      <c r="R484" s="245"/>
      <c r="S484" s="245"/>
      <c r="T484" s="246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7" t="s">
        <v>158</v>
      </c>
      <c r="AU484" s="247" t="s">
        <v>82</v>
      </c>
      <c r="AV484" s="14" t="s">
        <v>82</v>
      </c>
      <c r="AW484" s="14" t="s">
        <v>33</v>
      </c>
      <c r="AX484" s="14" t="s">
        <v>72</v>
      </c>
      <c r="AY484" s="247" t="s">
        <v>145</v>
      </c>
    </row>
    <row r="485" s="15" customFormat="1">
      <c r="A485" s="15"/>
      <c r="B485" s="248"/>
      <c r="C485" s="249"/>
      <c r="D485" s="225" t="s">
        <v>158</v>
      </c>
      <c r="E485" s="250" t="s">
        <v>19</v>
      </c>
      <c r="F485" s="251" t="s">
        <v>161</v>
      </c>
      <c r="G485" s="249"/>
      <c r="H485" s="252">
        <v>3</v>
      </c>
      <c r="I485" s="253"/>
      <c r="J485" s="249"/>
      <c r="K485" s="249"/>
      <c r="L485" s="254"/>
      <c r="M485" s="255"/>
      <c r="N485" s="256"/>
      <c r="O485" s="256"/>
      <c r="P485" s="256"/>
      <c r="Q485" s="256"/>
      <c r="R485" s="256"/>
      <c r="S485" s="256"/>
      <c r="T485" s="257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8" t="s">
        <v>158</v>
      </c>
      <c r="AU485" s="258" t="s">
        <v>82</v>
      </c>
      <c r="AV485" s="15" t="s">
        <v>152</v>
      </c>
      <c r="AW485" s="15" t="s">
        <v>33</v>
      </c>
      <c r="AX485" s="15" t="s">
        <v>80</v>
      </c>
      <c r="AY485" s="258" t="s">
        <v>145</v>
      </c>
    </row>
    <row r="486" s="2" customFormat="1" ht="16.5" customHeight="1">
      <c r="A486" s="40"/>
      <c r="B486" s="41"/>
      <c r="C486" s="259" t="s">
        <v>606</v>
      </c>
      <c r="D486" s="259" t="s">
        <v>257</v>
      </c>
      <c r="E486" s="260" t="s">
        <v>607</v>
      </c>
      <c r="F486" s="261" t="s">
        <v>608</v>
      </c>
      <c r="G486" s="262" t="s">
        <v>438</v>
      </c>
      <c r="H486" s="263">
        <v>2</v>
      </c>
      <c r="I486" s="264"/>
      <c r="J486" s="265">
        <f>ROUND(I486*H486,2)</f>
        <v>0</v>
      </c>
      <c r="K486" s="261" t="s">
        <v>151</v>
      </c>
      <c r="L486" s="266"/>
      <c r="M486" s="267" t="s">
        <v>19</v>
      </c>
      <c r="N486" s="268" t="s">
        <v>43</v>
      </c>
      <c r="O486" s="86"/>
      <c r="P486" s="216">
        <f>O486*H486</f>
        <v>0</v>
      </c>
      <c r="Q486" s="216">
        <v>0.0035000000000000001</v>
      </c>
      <c r="R486" s="216">
        <f>Q486*H486</f>
        <v>0.0070000000000000001</v>
      </c>
      <c r="S486" s="216">
        <v>0</v>
      </c>
      <c r="T486" s="217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8" t="s">
        <v>206</v>
      </c>
      <c r="AT486" s="218" t="s">
        <v>257</v>
      </c>
      <c r="AU486" s="218" t="s">
        <v>82</v>
      </c>
      <c r="AY486" s="19" t="s">
        <v>145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19" t="s">
        <v>80</v>
      </c>
      <c r="BK486" s="219">
        <f>ROUND(I486*H486,2)</f>
        <v>0</v>
      </c>
      <c r="BL486" s="19" t="s">
        <v>152</v>
      </c>
      <c r="BM486" s="218" t="s">
        <v>609</v>
      </c>
    </row>
    <row r="487" s="14" customFormat="1">
      <c r="A487" s="14"/>
      <c r="B487" s="237"/>
      <c r="C487" s="238"/>
      <c r="D487" s="225" t="s">
        <v>158</v>
      </c>
      <c r="E487" s="239" t="s">
        <v>19</v>
      </c>
      <c r="F487" s="240" t="s">
        <v>82</v>
      </c>
      <c r="G487" s="238"/>
      <c r="H487" s="241">
        <v>2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7" t="s">
        <v>158</v>
      </c>
      <c r="AU487" s="247" t="s">
        <v>82</v>
      </c>
      <c r="AV487" s="14" t="s">
        <v>82</v>
      </c>
      <c r="AW487" s="14" t="s">
        <v>33</v>
      </c>
      <c r="AX487" s="14" t="s">
        <v>72</v>
      </c>
      <c r="AY487" s="247" t="s">
        <v>145</v>
      </c>
    </row>
    <row r="488" s="15" customFormat="1">
      <c r="A488" s="15"/>
      <c r="B488" s="248"/>
      <c r="C488" s="249"/>
      <c r="D488" s="225" t="s">
        <v>158</v>
      </c>
      <c r="E488" s="250" t="s">
        <v>19</v>
      </c>
      <c r="F488" s="251" t="s">
        <v>161</v>
      </c>
      <c r="G488" s="249"/>
      <c r="H488" s="252">
        <v>2</v>
      </c>
      <c r="I488" s="253"/>
      <c r="J488" s="249"/>
      <c r="K488" s="249"/>
      <c r="L488" s="254"/>
      <c r="M488" s="255"/>
      <c r="N488" s="256"/>
      <c r="O488" s="256"/>
      <c r="P488" s="256"/>
      <c r="Q488" s="256"/>
      <c r="R488" s="256"/>
      <c r="S488" s="256"/>
      <c r="T488" s="257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58" t="s">
        <v>158</v>
      </c>
      <c r="AU488" s="258" t="s">
        <v>82</v>
      </c>
      <c r="AV488" s="15" t="s">
        <v>152</v>
      </c>
      <c r="AW488" s="15" t="s">
        <v>33</v>
      </c>
      <c r="AX488" s="15" t="s">
        <v>80</v>
      </c>
      <c r="AY488" s="258" t="s">
        <v>145</v>
      </c>
    </row>
    <row r="489" s="2" customFormat="1" ht="16.5" customHeight="1">
      <c r="A489" s="40"/>
      <c r="B489" s="41"/>
      <c r="C489" s="259" t="s">
        <v>610</v>
      </c>
      <c r="D489" s="259" t="s">
        <v>257</v>
      </c>
      <c r="E489" s="260" t="s">
        <v>611</v>
      </c>
      <c r="F489" s="261" t="s">
        <v>612</v>
      </c>
      <c r="G489" s="262" t="s">
        <v>438</v>
      </c>
      <c r="H489" s="263">
        <v>4</v>
      </c>
      <c r="I489" s="264"/>
      <c r="J489" s="265">
        <f>ROUND(I489*H489,2)</f>
        <v>0</v>
      </c>
      <c r="K489" s="261" t="s">
        <v>613</v>
      </c>
      <c r="L489" s="266"/>
      <c r="M489" s="267" t="s">
        <v>19</v>
      </c>
      <c r="N489" s="268" t="s">
        <v>43</v>
      </c>
      <c r="O489" s="86"/>
      <c r="P489" s="216">
        <f>O489*H489</f>
        <v>0</v>
      </c>
      <c r="Q489" s="216">
        <v>0.00035</v>
      </c>
      <c r="R489" s="216">
        <f>Q489*H489</f>
        <v>0.0014</v>
      </c>
      <c r="S489" s="216">
        <v>0</v>
      </c>
      <c r="T489" s="217">
        <f>S489*H489</f>
        <v>0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8" t="s">
        <v>206</v>
      </c>
      <c r="AT489" s="218" t="s">
        <v>257</v>
      </c>
      <c r="AU489" s="218" t="s">
        <v>82</v>
      </c>
      <c r="AY489" s="19" t="s">
        <v>145</v>
      </c>
      <c r="BE489" s="219">
        <f>IF(N489="základní",J489,0)</f>
        <v>0</v>
      </c>
      <c r="BF489" s="219">
        <f>IF(N489="snížená",J489,0)</f>
        <v>0</v>
      </c>
      <c r="BG489" s="219">
        <f>IF(N489="zákl. přenesená",J489,0)</f>
        <v>0</v>
      </c>
      <c r="BH489" s="219">
        <f>IF(N489="sníž. přenesená",J489,0)</f>
        <v>0</v>
      </c>
      <c r="BI489" s="219">
        <f>IF(N489="nulová",J489,0)</f>
        <v>0</v>
      </c>
      <c r="BJ489" s="19" t="s">
        <v>80</v>
      </c>
      <c r="BK489" s="219">
        <f>ROUND(I489*H489,2)</f>
        <v>0</v>
      </c>
      <c r="BL489" s="19" t="s">
        <v>152</v>
      </c>
      <c r="BM489" s="218" t="s">
        <v>614</v>
      </c>
    </row>
    <row r="490" s="14" customFormat="1">
      <c r="A490" s="14"/>
      <c r="B490" s="237"/>
      <c r="C490" s="238"/>
      <c r="D490" s="225" t="s">
        <v>158</v>
      </c>
      <c r="E490" s="239" t="s">
        <v>19</v>
      </c>
      <c r="F490" s="240" t="s">
        <v>615</v>
      </c>
      <c r="G490" s="238"/>
      <c r="H490" s="241">
        <v>4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47" t="s">
        <v>158</v>
      </c>
      <c r="AU490" s="247" t="s">
        <v>82</v>
      </c>
      <c r="AV490" s="14" t="s">
        <v>82</v>
      </c>
      <c r="AW490" s="14" t="s">
        <v>33</v>
      </c>
      <c r="AX490" s="14" t="s">
        <v>72</v>
      </c>
      <c r="AY490" s="247" t="s">
        <v>145</v>
      </c>
    </row>
    <row r="491" s="15" customFormat="1">
      <c r="A491" s="15"/>
      <c r="B491" s="248"/>
      <c r="C491" s="249"/>
      <c r="D491" s="225" t="s">
        <v>158</v>
      </c>
      <c r="E491" s="250" t="s">
        <v>19</v>
      </c>
      <c r="F491" s="251" t="s">
        <v>161</v>
      </c>
      <c r="G491" s="249"/>
      <c r="H491" s="252">
        <v>4</v>
      </c>
      <c r="I491" s="253"/>
      <c r="J491" s="249"/>
      <c r="K491" s="249"/>
      <c r="L491" s="254"/>
      <c r="M491" s="255"/>
      <c r="N491" s="256"/>
      <c r="O491" s="256"/>
      <c r="P491" s="256"/>
      <c r="Q491" s="256"/>
      <c r="R491" s="256"/>
      <c r="S491" s="256"/>
      <c r="T491" s="257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8" t="s">
        <v>158</v>
      </c>
      <c r="AU491" s="258" t="s">
        <v>82</v>
      </c>
      <c r="AV491" s="15" t="s">
        <v>152</v>
      </c>
      <c r="AW491" s="15" t="s">
        <v>33</v>
      </c>
      <c r="AX491" s="15" t="s">
        <v>80</v>
      </c>
      <c r="AY491" s="258" t="s">
        <v>145</v>
      </c>
    </row>
    <row r="492" s="2" customFormat="1" ht="16.5" customHeight="1">
      <c r="A492" s="40"/>
      <c r="B492" s="41"/>
      <c r="C492" s="207" t="s">
        <v>616</v>
      </c>
      <c r="D492" s="207" t="s">
        <v>147</v>
      </c>
      <c r="E492" s="208" t="s">
        <v>617</v>
      </c>
      <c r="F492" s="209" t="s">
        <v>618</v>
      </c>
      <c r="G492" s="210" t="s">
        <v>438</v>
      </c>
      <c r="H492" s="211">
        <v>3</v>
      </c>
      <c r="I492" s="212"/>
      <c r="J492" s="213">
        <f>ROUND(I492*H492,2)</f>
        <v>0</v>
      </c>
      <c r="K492" s="209" t="s">
        <v>151</v>
      </c>
      <c r="L492" s="46"/>
      <c r="M492" s="214" t="s">
        <v>19</v>
      </c>
      <c r="N492" s="215" t="s">
        <v>43</v>
      </c>
      <c r="O492" s="86"/>
      <c r="P492" s="216">
        <f>O492*H492</f>
        <v>0</v>
      </c>
      <c r="Q492" s="216">
        <v>0.11241</v>
      </c>
      <c r="R492" s="216">
        <f>Q492*H492</f>
        <v>0.33722999999999997</v>
      </c>
      <c r="S492" s="216">
        <v>0</v>
      </c>
      <c r="T492" s="217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8" t="s">
        <v>152</v>
      </c>
      <c r="AT492" s="218" t="s">
        <v>147</v>
      </c>
      <c r="AU492" s="218" t="s">
        <v>82</v>
      </c>
      <c r="AY492" s="19" t="s">
        <v>145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19" t="s">
        <v>80</v>
      </c>
      <c r="BK492" s="219">
        <f>ROUND(I492*H492,2)</f>
        <v>0</v>
      </c>
      <c r="BL492" s="19" t="s">
        <v>152</v>
      </c>
      <c r="BM492" s="218" t="s">
        <v>619</v>
      </c>
    </row>
    <row r="493" s="2" customFormat="1">
      <c r="A493" s="40"/>
      <c r="B493" s="41"/>
      <c r="C493" s="42"/>
      <c r="D493" s="220" t="s">
        <v>154</v>
      </c>
      <c r="E493" s="42"/>
      <c r="F493" s="221" t="s">
        <v>620</v>
      </c>
      <c r="G493" s="42"/>
      <c r="H493" s="42"/>
      <c r="I493" s="222"/>
      <c r="J493" s="42"/>
      <c r="K493" s="42"/>
      <c r="L493" s="46"/>
      <c r="M493" s="223"/>
      <c r="N493" s="224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154</v>
      </c>
      <c r="AU493" s="19" t="s">
        <v>82</v>
      </c>
    </row>
    <row r="494" s="14" customFormat="1">
      <c r="A494" s="14"/>
      <c r="B494" s="237"/>
      <c r="C494" s="238"/>
      <c r="D494" s="225" t="s">
        <v>158</v>
      </c>
      <c r="E494" s="239" t="s">
        <v>19</v>
      </c>
      <c r="F494" s="240" t="s">
        <v>169</v>
      </c>
      <c r="G494" s="238"/>
      <c r="H494" s="241">
        <v>3</v>
      </c>
      <c r="I494" s="242"/>
      <c r="J494" s="238"/>
      <c r="K494" s="238"/>
      <c r="L494" s="243"/>
      <c r="M494" s="244"/>
      <c r="N494" s="245"/>
      <c r="O494" s="245"/>
      <c r="P494" s="245"/>
      <c r="Q494" s="245"/>
      <c r="R494" s="245"/>
      <c r="S494" s="245"/>
      <c r="T494" s="24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7" t="s">
        <v>158</v>
      </c>
      <c r="AU494" s="247" t="s">
        <v>82</v>
      </c>
      <c r="AV494" s="14" t="s">
        <v>82</v>
      </c>
      <c r="AW494" s="14" t="s">
        <v>33</v>
      </c>
      <c r="AX494" s="14" t="s">
        <v>72</v>
      </c>
      <c r="AY494" s="247" t="s">
        <v>145</v>
      </c>
    </row>
    <row r="495" s="15" customFormat="1">
      <c r="A495" s="15"/>
      <c r="B495" s="248"/>
      <c r="C495" s="249"/>
      <c r="D495" s="225" t="s">
        <v>158</v>
      </c>
      <c r="E495" s="250" t="s">
        <v>19</v>
      </c>
      <c r="F495" s="251" t="s">
        <v>161</v>
      </c>
      <c r="G495" s="249"/>
      <c r="H495" s="252">
        <v>3</v>
      </c>
      <c r="I495" s="253"/>
      <c r="J495" s="249"/>
      <c r="K495" s="249"/>
      <c r="L495" s="254"/>
      <c r="M495" s="255"/>
      <c r="N495" s="256"/>
      <c r="O495" s="256"/>
      <c r="P495" s="256"/>
      <c r="Q495" s="256"/>
      <c r="R495" s="256"/>
      <c r="S495" s="256"/>
      <c r="T495" s="25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8" t="s">
        <v>158</v>
      </c>
      <c r="AU495" s="258" t="s">
        <v>82</v>
      </c>
      <c r="AV495" s="15" t="s">
        <v>152</v>
      </c>
      <c r="AW495" s="15" t="s">
        <v>33</v>
      </c>
      <c r="AX495" s="15" t="s">
        <v>80</v>
      </c>
      <c r="AY495" s="258" t="s">
        <v>145</v>
      </c>
    </row>
    <row r="496" s="2" customFormat="1" ht="16.5" customHeight="1">
      <c r="A496" s="40"/>
      <c r="B496" s="41"/>
      <c r="C496" s="259" t="s">
        <v>621</v>
      </c>
      <c r="D496" s="259" t="s">
        <v>257</v>
      </c>
      <c r="E496" s="260" t="s">
        <v>622</v>
      </c>
      <c r="F496" s="261" t="s">
        <v>623</v>
      </c>
      <c r="G496" s="262" t="s">
        <v>438</v>
      </c>
      <c r="H496" s="263">
        <v>3</v>
      </c>
      <c r="I496" s="264"/>
      <c r="J496" s="265">
        <f>ROUND(I496*H496,2)</f>
        <v>0</v>
      </c>
      <c r="K496" s="261" t="s">
        <v>151</v>
      </c>
      <c r="L496" s="266"/>
      <c r="M496" s="267" t="s">
        <v>19</v>
      </c>
      <c r="N496" s="268" t="s">
        <v>43</v>
      </c>
      <c r="O496" s="86"/>
      <c r="P496" s="216">
        <f>O496*H496</f>
        <v>0</v>
      </c>
      <c r="Q496" s="216">
        <v>0.0030000000000000001</v>
      </c>
      <c r="R496" s="216">
        <f>Q496*H496</f>
        <v>0.0090000000000000011</v>
      </c>
      <c r="S496" s="216">
        <v>0</v>
      </c>
      <c r="T496" s="217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8" t="s">
        <v>206</v>
      </c>
      <c r="AT496" s="218" t="s">
        <v>257</v>
      </c>
      <c r="AU496" s="218" t="s">
        <v>82</v>
      </c>
      <c r="AY496" s="19" t="s">
        <v>145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19" t="s">
        <v>80</v>
      </c>
      <c r="BK496" s="219">
        <f>ROUND(I496*H496,2)</f>
        <v>0</v>
      </c>
      <c r="BL496" s="19" t="s">
        <v>152</v>
      </c>
      <c r="BM496" s="218" t="s">
        <v>624</v>
      </c>
    </row>
    <row r="497" s="14" customFormat="1">
      <c r="A497" s="14"/>
      <c r="B497" s="237"/>
      <c r="C497" s="238"/>
      <c r="D497" s="225" t="s">
        <v>158</v>
      </c>
      <c r="E497" s="239" t="s">
        <v>19</v>
      </c>
      <c r="F497" s="240" t="s">
        <v>169</v>
      </c>
      <c r="G497" s="238"/>
      <c r="H497" s="241">
        <v>3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47" t="s">
        <v>158</v>
      </c>
      <c r="AU497" s="247" t="s">
        <v>82</v>
      </c>
      <c r="AV497" s="14" t="s">
        <v>82</v>
      </c>
      <c r="AW497" s="14" t="s">
        <v>33</v>
      </c>
      <c r="AX497" s="14" t="s">
        <v>72</v>
      </c>
      <c r="AY497" s="247" t="s">
        <v>145</v>
      </c>
    </row>
    <row r="498" s="15" customFormat="1">
      <c r="A498" s="15"/>
      <c r="B498" s="248"/>
      <c r="C498" s="249"/>
      <c r="D498" s="225" t="s">
        <v>158</v>
      </c>
      <c r="E498" s="250" t="s">
        <v>19</v>
      </c>
      <c r="F498" s="251" t="s">
        <v>161</v>
      </c>
      <c r="G498" s="249"/>
      <c r="H498" s="252">
        <v>3</v>
      </c>
      <c r="I498" s="253"/>
      <c r="J498" s="249"/>
      <c r="K498" s="249"/>
      <c r="L498" s="254"/>
      <c r="M498" s="255"/>
      <c r="N498" s="256"/>
      <c r="O498" s="256"/>
      <c r="P498" s="256"/>
      <c r="Q498" s="256"/>
      <c r="R498" s="256"/>
      <c r="S498" s="256"/>
      <c r="T498" s="257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58" t="s">
        <v>158</v>
      </c>
      <c r="AU498" s="258" t="s">
        <v>82</v>
      </c>
      <c r="AV498" s="15" t="s">
        <v>152</v>
      </c>
      <c r="AW498" s="15" t="s">
        <v>33</v>
      </c>
      <c r="AX498" s="15" t="s">
        <v>80</v>
      </c>
      <c r="AY498" s="258" t="s">
        <v>145</v>
      </c>
    </row>
    <row r="499" s="2" customFormat="1" ht="16.5" customHeight="1">
      <c r="A499" s="40"/>
      <c r="B499" s="41"/>
      <c r="C499" s="259" t="s">
        <v>625</v>
      </c>
      <c r="D499" s="259" t="s">
        <v>257</v>
      </c>
      <c r="E499" s="260" t="s">
        <v>626</v>
      </c>
      <c r="F499" s="261" t="s">
        <v>627</v>
      </c>
      <c r="G499" s="262" t="s">
        <v>438</v>
      </c>
      <c r="H499" s="263">
        <v>3</v>
      </c>
      <c r="I499" s="264"/>
      <c r="J499" s="265">
        <f>ROUND(I499*H499,2)</f>
        <v>0</v>
      </c>
      <c r="K499" s="261" t="s">
        <v>151</v>
      </c>
      <c r="L499" s="266"/>
      <c r="M499" s="267" t="s">
        <v>19</v>
      </c>
      <c r="N499" s="268" t="s">
        <v>43</v>
      </c>
      <c r="O499" s="86"/>
      <c r="P499" s="216">
        <f>O499*H499</f>
        <v>0</v>
      </c>
      <c r="Q499" s="216">
        <v>0.0061000000000000004</v>
      </c>
      <c r="R499" s="216">
        <f>Q499*H499</f>
        <v>0.0183</v>
      </c>
      <c r="S499" s="216">
        <v>0</v>
      </c>
      <c r="T499" s="217">
        <f>S499*H499</f>
        <v>0</v>
      </c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R499" s="218" t="s">
        <v>206</v>
      </c>
      <c r="AT499" s="218" t="s">
        <v>257</v>
      </c>
      <c r="AU499" s="218" t="s">
        <v>82</v>
      </c>
      <c r="AY499" s="19" t="s">
        <v>145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19" t="s">
        <v>80</v>
      </c>
      <c r="BK499" s="219">
        <f>ROUND(I499*H499,2)</f>
        <v>0</v>
      </c>
      <c r="BL499" s="19" t="s">
        <v>152</v>
      </c>
      <c r="BM499" s="218" t="s">
        <v>628</v>
      </c>
    </row>
    <row r="500" s="14" customFormat="1">
      <c r="A500" s="14"/>
      <c r="B500" s="237"/>
      <c r="C500" s="238"/>
      <c r="D500" s="225" t="s">
        <v>158</v>
      </c>
      <c r="E500" s="239" t="s">
        <v>19</v>
      </c>
      <c r="F500" s="240" t="s">
        <v>169</v>
      </c>
      <c r="G500" s="238"/>
      <c r="H500" s="241">
        <v>3</v>
      </c>
      <c r="I500" s="242"/>
      <c r="J500" s="238"/>
      <c r="K500" s="238"/>
      <c r="L500" s="243"/>
      <c r="M500" s="244"/>
      <c r="N500" s="245"/>
      <c r="O500" s="245"/>
      <c r="P500" s="245"/>
      <c r="Q500" s="245"/>
      <c r="R500" s="245"/>
      <c r="S500" s="245"/>
      <c r="T500" s="24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7" t="s">
        <v>158</v>
      </c>
      <c r="AU500" s="247" t="s">
        <v>82</v>
      </c>
      <c r="AV500" s="14" t="s">
        <v>82</v>
      </c>
      <c r="AW500" s="14" t="s">
        <v>33</v>
      </c>
      <c r="AX500" s="14" t="s">
        <v>72</v>
      </c>
      <c r="AY500" s="247" t="s">
        <v>145</v>
      </c>
    </row>
    <row r="501" s="15" customFormat="1">
      <c r="A501" s="15"/>
      <c r="B501" s="248"/>
      <c r="C501" s="249"/>
      <c r="D501" s="225" t="s">
        <v>158</v>
      </c>
      <c r="E501" s="250" t="s">
        <v>19</v>
      </c>
      <c r="F501" s="251" t="s">
        <v>161</v>
      </c>
      <c r="G501" s="249"/>
      <c r="H501" s="252">
        <v>3</v>
      </c>
      <c r="I501" s="253"/>
      <c r="J501" s="249"/>
      <c r="K501" s="249"/>
      <c r="L501" s="254"/>
      <c r="M501" s="255"/>
      <c r="N501" s="256"/>
      <c r="O501" s="256"/>
      <c r="P501" s="256"/>
      <c r="Q501" s="256"/>
      <c r="R501" s="256"/>
      <c r="S501" s="256"/>
      <c r="T501" s="257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8" t="s">
        <v>158</v>
      </c>
      <c r="AU501" s="258" t="s">
        <v>82</v>
      </c>
      <c r="AV501" s="15" t="s">
        <v>152</v>
      </c>
      <c r="AW501" s="15" t="s">
        <v>33</v>
      </c>
      <c r="AX501" s="15" t="s">
        <v>80</v>
      </c>
      <c r="AY501" s="258" t="s">
        <v>145</v>
      </c>
    </row>
    <row r="502" s="2" customFormat="1" ht="16.5" customHeight="1">
      <c r="A502" s="40"/>
      <c r="B502" s="41"/>
      <c r="C502" s="259" t="s">
        <v>629</v>
      </c>
      <c r="D502" s="259" t="s">
        <v>257</v>
      </c>
      <c r="E502" s="260" t="s">
        <v>630</v>
      </c>
      <c r="F502" s="261" t="s">
        <v>631</v>
      </c>
      <c r="G502" s="262" t="s">
        <v>438</v>
      </c>
      <c r="H502" s="263">
        <v>3</v>
      </c>
      <c r="I502" s="264"/>
      <c r="J502" s="265">
        <f>ROUND(I502*H502,2)</f>
        <v>0</v>
      </c>
      <c r="K502" s="261" t="s">
        <v>613</v>
      </c>
      <c r="L502" s="266"/>
      <c r="M502" s="267" t="s">
        <v>19</v>
      </c>
      <c r="N502" s="268" t="s">
        <v>43</v>
      </c>
      <c r="O502" s="86"/>
      <c r="P502" s="216">
        <f>O502*H502</f>
        <v>0</v>
      </c>
      <c r="Q502" s="216">
        <v>0.00010000000000000001</v>
      </c>
      <c r="R502" s="216">
        <f>Q502*H502</f>
        <v>0.00030000000000000003</v>
      </c>
      <c r="S502" s="216">
        <v>0</v>
      </c>
      <c r="T502" s="217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8" t="s">
        <v>206</v>
      </c>
      <c r="AT502" s="218" t="s">
        <v>257</v>
      </c>
      <c r="AU502" s="218" t="s">
        <v>82</v>
      </c>
      <c r="AY502" s="19" t="s">
        <v>145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19" t="s">
        <v>80</v>
      </c>
      <c r="BK502" s="219">
        <f>ROUND(I502*H502,2)</f>
        <v>0</v>
      </c>
      <c r="BL502" s="19" t="s">
        <v>152</v>
      </c>
      <c r="BM502" s="218" t="s">
        <v>632</v>
      </c>
    </row>
    <row r="503" s="14" customFormat="1">
      <c r="A503" s="14"/>
      <c r="B503" s="237"/>
      <c r="C503" s="238"/>
      <c r="D503" s="225" t="s">
        <v>158</v>
      </c>
      <c r="E503" s="239" t="s">
        <v>19</v>
      </c>
      <c r="F503" s="240" t="s">
        <v>169</v>
      </c>
      <c r="G503" s="238"/>
      <c r="H503" s="241">
        <v>3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7" t="s">
        <v>158</v>
      </c>
      <c r="AU503" s="247" t="s">
        <v>82</v>
      </c>
      <c r="AV503" s="14" t="s">
        <v>82</v>
      </c>
      <c r="AW503" s="14" t="s">
        <v>33</v>
      </c>
      <c r="AX503" s="14" t="s">
        <v>72</v>
      </c>
      <c r="AY503" s="247" t="s">
        <v>145</v>
      </c>
    </row>
    <row r="504" s="15" customFormat="1">
      <c r="A504" s="15"/>
      <c r="B504" s="248"/>
      <c r="C504" s="249"/>
      <c r="D504" s="225" t="s">
        <v>158</v>
      </c>
      <c r="E504" s="250" t="s">
        <v>19</v>
      </c>
      <c r="F504" s="251" t="s">
        <v>161</v>
      </c>
      <c r="G504" s="249"/>
      <c r="H504" s="252">
        <v>3</v>
      </c>
      <c r="I504" s="253"/>
      <c r="J504" s="249"/>
      <c r="K504" s="249"/>
      <c r="L504" s="254"/>
      <c r="M504" s="255"/>
      <c r="N504" s="256"/>
      <c r="O504" s="256"/>
      <c r="P504" s="256"/>
      <c r="Q504" s="256"/>
      <c r="R504" s="256"/>
      <c r="S504" s="256"/>
      <c r="T504" s="257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8" t="s">
        <v>158</v>
      </c>
      <c r="AU504" s="258" t="s">
        <v>82</v>
      </c>
      <c r="AV504" s="15" t="s">
        <v>152</v>
      </c>
      <c r="AW504" s="15" t="s">
        <v>33</v>
      </c>
      <c r="AX504" s="15" t="s">
        <v>80</v>
      </c>
      <c r="AY504" s="258" t="s">
        <v>145</v>
      </c>
    </row>
    <row r="505" s="2" customFormat="1" ht="16.5" customHeight="1">
      <c r="A505" s="40"/>
      <c r="B505" s="41"/>
      <c r="C505" s="207" t="s">
        <v>633</v>
      </c>
      <c r="D505" s="207" t="s">
        <v>147</v>
      </c>
      <c r="E505" s="208" t="s">
        <v>634</v>
      </c>
      <c r="F505" s="209" t="s">
        <v>635</v>
      </c>
      <c r="G505" s="210" t="s">
        <v>150</v>
      </c>
      <c r="H505" s="211">
        <v>6</v>
      </c>
      <c r="I505" s="212"/>
      <c r="J505" s="213">
        <f>ROUND(I505*H505,2)</f>
        <v>0</v>
      </c>
      <c r="K505" s="209" t="s">
        <v>151</v>
      </c>
      <c r="L505" s="46"/>
      <c r="M505" s="214" t="s">
        <v>19</v>
      </c>
      <c r="N505" s="215" t="s">
        <v>43</v>
      </c>
      <c r="O505" s="86"/>
      <c r="P505" s="216">
        <f>O505*H505</f>
        <v>0</v>
      </c>
      <c r="Q505" s="216">
        <v>0.0011999999999999999</v>
      </c>
      <c r="R505" s="216">
        <f>Q505*H505</f>
        <v>0.0071999999999999998</v>
      </c>
      <c r="S505" s="216">
        <v>0</v>
      </c>
      <c r="T505" s="217">
        <f>S505*H505</f>
        <v>0</v>
      </c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R505" s="218" t="s">
        <v>152</v>
      </c>
      <c r="AT505" s="218" t="s">
        <v>147</v>
      </c>
      <c r="AU505" s="218" t="s">
        <v>82</v>
      </c>
      <c r="AY505" s="19" t="s">
        <v>145</v>
      </c>
      <c r="BE505" s="219">
        <f>IF(N505="základní",J505,0)</f>
        <v>0</v>
      </c>
      <c r="BF505" s="219">
        <f>IF(N505="snížená",J505,0)</f>
        <v>0</v>
      </c>
      <c r="BG505" s="219">
        <f>IF(N505="zákl. přenesená",J505,0)</f>
        <v>0</v>
      </c>
      <c r="BH505" s="219">
        <f>IF(N505="sníž. přenesená",J505,0)</f>
        <v>0</v>
      </c>
      <c r="BI505" s="219">
        <f>IF(N505="nulová",J505,0)</f>
        <v>0</v>
      </c>
      <c r="BJ505" s="19" t="s">
        <v>80</v>
      </c>
      <c r="BK505" s="219">
        <f>ROUND(I505*H505,2)</f>
        <v>0</v>
      </c>
      <c r="BL505" s="19" t="s">
        <v>152</v>
      </c>
      <c r="BM505" s="218" t="s">
        <v>636</v>
      </c>
    </row>
    <row r="506" s="2" customFormat="1">
      <c r="A506" s="40"/>
      <c r="B506" s="41"/>
      <c r="C506" s="42"/>
      <c r="D506" s="220" t="s">
        <v>154</v>
      </c>
      <c r="E506" s="42"/>
      <c r="F506" s="221" t="s">
        <v>637</v>
      </c>
      <c r="G506" s="42"/>
      <c r="H506" s="42"/>
      <c r="I506" s="222"/>
      <c r="J506" s="42"/>
      <c r="K506" s="42"/>
      <c r="L506" s="46"/>
      <c r="M506" s="223"/>
      <c r="N506" s="224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154</v>
      </c>
      <c r="AU506" s="19" t="s">
        <v>82</v>
      </c>
    </row>
    <row r="507" s="13" customFormat="1">
      <c r="A507" s="13"/>
      <c r="B507" s="227"/>
      <c r="C507" s="228"/>
      <c r="D507" s="225" t="s">
        <v>158</v>
      </c>
      <c r="E507" s="229" t="s">
        <v>19</v>
      </c>
      <c r="F507" s="230" t="s">
        <v>638</v>
      </c>
      <c r="G507" s="228"/>
      <c r="H507" s="229" t="s">
        <v>19</v>
      </c>
      <c r="I507" s="231"/>
      <c r="J507" s="228"/>
      <c r="K507" s="228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158</v>
      </c>
      <c r="AU507" s="236" t="s">
        <v>82</v>
      </c>
      <c r="AV507" s="13" t="s">
        <v>80</v>
      </c>
      <c r="AW507" s="13" t="s">
        <v>33</v>
      </c>
      <c r="AX507" s="13" t="s">
        <v>72</v>
      </c>
      <c r="AY507" s="236" t="s">
        <v>145</v>
      </c>
    </row>
    <row r="508" s="14" customFormat="1">
      <c r="A508" s="14"/>
      <c r="B508" s="237"/>
      <c r="C508" s="238"/>
      <c r="D508" s="225" t="s">
        <v>158</v>
      </c>
      <c r="E508" s="239" t="s">
        <v>19</v>
      </c>
      <c r="F508" s="240" t="s">
        <v>639</v>
      </c>
      <c r="G508" s="238"/>
      <c r="H508" s="241">
        <v>6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7" t="s">
        <v>158</v>
      </c>
      <c r="AU508" s="247" t="s">
        <v>82</v>
      </c>
      <c r="AV508" s="14" t="s">
        <v>82</v>
      </c>
      <c r="AW508" s="14" t="s">
        <v>33</v>
      </c>
      <c r="AX508" s="14" t="s">
        <v>72</v>
      </c>
      <c r="AY508" s="247" t="s">
        <v>145</v>
      </c>
    </row>
    <row r="509" s="15" customFormat="1">
      <c r="A509" s="15"/>
      <c r="B509" s="248"/>
      <c r="C509" s="249"/>
      <c r="D509" s="225" t="s">
        <v>158</v>
      </c>
      <c r="E509" s="250" t="s">
        <v>19</v>
      </c>
      <c r="F509" s="251" t="s">
        <v>161</v>
      </c>
      <c r="G509" s="249"/>
      <c r="H509" s="252">
        <v>6</v>
      </c>
      <c r="I509" s="253"/>
      <c r="J509" s="249"/>
      <c r="K509" s="249"/>
      <c r="L509" s="254"/>
      <c r="M509" s="255"/>
      <c r="N509" s="256"/>
      <c r="O509" s="256"/>
      <c r="P509" s="256"/>
      <c r="Q509" s="256"/>
      <c r="R509" s="256"/>
      <c r="S509" s="256"/>
      <c r="T509" s="257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58" t="s">
        <v>158</v>
      </c>
      <c r="AU509" s="258" t="s">
        <v>82</v>
      </c>
      <c r="AV509" s="15" t="s">
        <v>152</v>
      </c>
      <c r="AW509" s="15" t="s">
        <v>33</v>
      </c>
      <c r="AX509" s="15" t="s">
        <v>80</v>
      </c>
      <c r="AY509" s="258" t="s">
        <v>145</v>
      </c>
    </row>
    <row r="510" s="2" customFormat="1" ht="21.75" customHeight="1">
      <c r="A510" s="40"/>
      <c r="B510" s="41"/>
      <c r="C510" s="207" t="s">
        <v>640</v>
      </c>
      <c r="D510" s="207" t="s">
        <v>147</v>
      </c>
      <c r="E510" s="208" t="s">
        <v>641</v>
      </c>
      <c r="F510" s="209" t="s">
        <v>642</v>
      </c>
      <c r="G510" s="210" t="s">
        <v>150</v>
      </c>
      <c r="H510" s="211">
        <v>6</v>
      </c>
      <c r="I510" s="212"/>
      <c r="J510" s="213">
        <f>ROUND(I510*H510,2)</f>
        <v>0</v>
      </c>
      <c r="K510" s="209" t="s">
        <v>151</v>
      </c>
      <c r="L510" s="46"/>
      <c r="M510" s="214" t="s">
        <v>19</v>
      </c>
      <c r="N510" s="215" t="s">
        <v>43</v>
      </c>
      <c r="O510" s="86"/>
      <c r="P510" s="216">
        <f>O510*H510</f>
        <v>0</v>
      </c>
      <c r="Q510" s="216">
        <v>0.0025999999999999999</v>
      </c>
      <c r="R510" s="216">
        <f>Q510*H510</f>
        <v>0.015599999999999999</v>
      </c>
      <c r="S510" s="216">
        <v>0</v>
      </c>
      <c r="T510" s="217">
        <f>S510*H510</f>
        <v>0</v>
      </c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R510" s="218" t="s">
        <v>152</v>
      </c>
      <c r="AT510" s="218" t="s">
        <v>147</v>
      </c>
      <c r="AU510" s="218" t="s">
        <v>82</v>
      </c>
      <c r="AY510" s="19" t="s">
        <v>145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19" t="s">
        <v>80</v>
      </c>
      <c r="BK510" s="219">
        <f>ROUND(I510*H510,2)</f>
        <v>0</v>
      </c>
      <c r="BL510" s="19" t="s">
        <v>152</v>
      </c>
      <c r="BM510" s="218" t="s">
        <v>643</v>
      </c>
    </row>
    <row r="511" s="2" customFormat="1">
      <c r="A511" s="40"/>
      <c r="B511" s="41"/>
      <c r="C511" s="42"/>
      <c r="D511" s="220" t="s">
        <v>154</v>
      </c>
      <c r="E511" s="42"/>
      <c r="F511" s="221" t="s">
        <v>644</v>
      </c>
      <c r="G511" s="42"/>
      <c r="H511" s="42"/>
      <c r="I511" s="222"/>
      <c r="J511" s="42"/>
      <c r="K511" s="42"/>
      <c r="L511" s="46"/>
      <c r="M511" s="223"/>
      <c r="N511" s="224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154</v>
      </c>
      <c r="AU511" s="19" t="s">
        <v>82</v>
      </c>
    </row>
    <row r="512" s="13" customFormat="1">
      <c r="A512" s="13"/>
      <c r="B512" s="227"/>
      <c r="C512" s="228"/>
      <c r="D512" s="225" t="s">
        <v>158</v>
      </c>
      <c r="E512" s="229" t="s">
        <v>19</v>
      </c>
      <c r="F512" s="230" t="s">
        <v>638</v>
      </c>
      <c r="G512" s="228"/>
      <c r="H512" s="229" t="s">
        <v>19</v>
      </c>
      <c r="I512" s="231"/>
      <c r="J512" s="228"/>
      <c r="K512" s="228"/>
      <c r="L512" s="232"/>
      <c r="M512" s="233"/>
      <c r="N512" s="234"/>
      <c r="O512" s="234"/>
      <c r="P512" s="234"/>
      <c r="Q512" s="234"/>
      <c r="R512" s="234"/>
      <c r="S512" s="234"/>
      <c r="T512" s="23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158</v>
      </c>
      <c r="AU512" s="236" t="s">
        <v>82</v>
      </c>
      <c r="AV512" s="13" t="s">
        <v>80</v>
      </c>
      <c r="AW512" s="13" t="s">
        <v>33</v>
      </c>
      <c r="AX512" s="13" t="s">
        <v>72</v>
      </c>
      <c r="AY512" s="236" t="s">
        <v>145</v>
      </c>
    </row>
    <row r="513" s="14" customFormat="1">
      <c r="A513" s="14"/>
      <c r="B513" s="237"/>
      <c r="C513" s="238"/>
      <c r="D513" s="225" t="s">
        <v>158</v>
      </c>
      <c r="E513" s="239" t="s">
        <v>19</v>
      </c>
      <c r="F513" s="240" t="s">
        <v>639</v>
      </c>
      <c r="G513" s="238"/>
      <c r="H513" s="241">
        <v>6</v>
      </c>
      <c r="I513" s="242"/>
      <c r="J513" s="238"/>
      <c r="K513" s="238"/>
      <c r="L513" s="243"/>
      <c r="M513" s="244"/>
      <c r="N513" s="245"/>
      <c r="O513" s="245"/>
      <c r="P513" s="245"/>
      <c r="Q513" s="245"/>
      <c r="R513" s="245"/>
      <c r="S513" s="245"/>
      <c r="T513" s="24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47" t="s">
        <v>158</v>
      </c>
      <c r="AU513" s="247" t="s">
        <v>82</v>
      </c>
      <c r="AV513" s="14" t="s">
        <v>82</v>
      </c>
      <c r="AW513" s="14" t="s">
        <v>33</v>
      </c>
      <c r="AX513" s="14" t="s">
        <v>72</v>
      </c>
      <c r="AY513" s="247" t="s">
        <v>145</v>
      </c>
    </row>
    <row r="514" s="15" customFormat="1">
      <c r="A514" s="15"/>
      <c r="B514" s="248"/>
      <c r="C514" s="249"/>
      <c r="D514" s="225" t="s">
        <v>158</v>
      </c>
      <c r="E514" s="250" t="s">
        <v>19</v>
      </c>
      <c r="F514" s="251" t="s">
        <v>161</v>
      </c>
      <c r="G514" s="249"/>
      <c r="H514" s="252">
        <v>6</v>
      </c>
      <c r="I514" s="253"/>
      <c r="J514" s="249"/>
      <c r="K514" s="249"/>
      <c r="L514" s="254"/>
      <c r="M514" s="255"/>
      <c r="N514" s="256"/>
      <c r="O514" s="256"/>
      <c r="P514" s="256"/>
      <c r="Q514" s="256"/>
      <c r="R514" s="256"/>
      <c r="S514" s="256"/>
      <c r="T514" s="257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58" t="s">
        <v>158</v>
      </c>
      <c r="AU514" s="258" t="s">
        <v>82</v>
      </c>
      <c r="AV514" s="15" t="s">
        <v>152</v>
      </c>
      <c r="AW514" s="15" t="s">
        <v>33</v>
      </c>
      <c r="AX514" s="15" t="s">
        <v>80</v>
      </c>
      <c r="AY514" s="258" t="s">
        <v>145</v>
      </c>
    </row>
    <row r="515" s="2" customFormat="1" ht="37.8" customHeight="1">
      <c r="A515" s="40"/>
      <c r="B515" s="41"/>
      <c r="C515" s="207" t="s">
        <v>645</v>
      </c>
      <c r="D515" s="207" t="s">
        <v>147</v>
      </c>
      <c r="E515" s="208" t="s">
        <v>646</v>
      </c>
      <c r="F515" s="209" t="s">
        <v>647</v>
      </c>
      <c r="G515" s="210" t="s">
        <v>178</v>
      </c>
      <c r="H515" s="211">
        <v>208</v>
      </c>
      <c r="I515" s="212"/>
      <c r="J515" s="213">
        <f>ROUND(I515*H515,2)</f>
        <v>0</v>
      </c>
      <c r="K515" s="209" t="s">
        <v>151</v>
      </c>
      <c r="L515" s="46"/>
      <c r="M515" s="214" t="s">
        <v>19</v>
      </c>
      <c r="N515" s="215" t="s">
        <v>43</v>
      </c>
      <c r="O515" s="86"/>
      <c r="P515" s="216">
        <f>O515*H515</f>
        <v>0</v>
      </c>
      <c r="Q515" s="216">
        <v>0</v>
      </c>
      <c r="R515" s="216">
        <f>Q515*H515</f>
        <v>0</v>
      </c>
      <c r="S515" s="216">
        <v>0</v>
      </c>
      <c r="T515" s="217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8" t="s">
        <v>152</v>
      </c>
      <c r="AT515" s="218" t="s">
        <v>147</v>
      </c>
      <c r="AU515" s="218" t="s">
        <v>82</v>
      </c>
      <c r="AY515" s="19" t="s">
        <v>145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19" t="s">
        <v>80</v>
      </c>
      <c r="BK515" s="219">
        <f>ROUND(I515*H515,2)</f>
        <v>0</v>
      </c>
      <c r="BL515" s="19" t="s">
        <v>152</v>
      </c>
      <c r="BM515" s="218" t="s">
        <v>648</v>
      </c>
    </row>
    <row r="516" s="2" customFormat="1">
      <c r="A516" s="40"/>
      <c r="B516" s="41"/>
      <c r="C516" s="42"/>
      <c r="D516" s="220" t="s">
        <v>154</v>
      </c>
      <c r="E516" s="42"/>
      <c r="F516" s="221" t="s">
        <v>649</v>
      </c>
      <c r="G516" s="42"/>
      <c r="H516" s="42"/>
      <c r="I516" s="222"/>
      <c r="J516" s="42"/>
      <c r="K516" s="42"/>
      <c r="L516" s="46"/>
      <c r="M516" s="223"/>
      <c r="N516" s="224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154</v>
      </c>
      <c r="AU516" s="19" t="s">
        <v>82</v>
      </c>
    </row>
    <row r="517" s="13" customFormat="1">
      <c r="A517" s="13"/>
      <c r="B517" s="227"/>
      <c r="C517" s="228"/>
      <c r="D517" s="225" t="s">
        <v>158</v>
      </c>
      <c r="E517" s="229" t="s">
        <v>19</v>
      </c>
      <c r="F517" s="230" t="s">
        <v>182</v>
      </c>
      <c r="G517" s="228"/>
      <c r="H517" s="229" t="s">
        <v>19</v>
      </c>
      <c r="I517" s="231"/>
      <c r="J517" s="228"/>
      <c r="K517" s="228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158</v>
      </c>
      <c r="AU517" s="236" t="s">
        <v>82</v>
      </c>
      <c r="AV517" s="13" t="s">
        <v>80</v>
      </c>
      <c r="AW517" s="13" t="s">
        <v>33</v>
      </c>
      <c r="AX517" s="13" t="s">
        <v>72</v>
      </c>
      <c r="AY517" s="236" t="s">
        <v>145</v>
      </c>
    </row>
    <row r="518" s="14" customFormat="1">
      <c r="A518" s="14"/>
      <c r="B518" s="237"/>
      <c r="C518" s="238"/>
      <c r="D518" s="225" t="s">
        <v>158</v>
      </c>
      <c r="E518" s="239" t="s">
        <v>19</v>
      </c>
      <c r="F518" s="240" t="s">
        <v>183</v>
      </c>
      <c r="G518" s="238"/>
      <c r="H518" s="241">
        <v>150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7" t="s">
        <v>158</v>
      </c>
      <c r="AU518" s="247" t="s">
        <v>82</v>
      </c>
      <c r="AV518" s="14" t="s">
        <v>82</v>
      </c>
      <c r="AW518" s="14" t="s">
        <v>33</v>
      </c>
      <c r="AX518" s="14" t="s">
        <v>72</v>
      </c>
      <c r="AY518" s="247" t="s">
        <v>145</v>
      </c>
    </row>
    <row r="519" s="13" customFormat="1">
      <c r="A519" s="13"/>
      <c r="B519" s="227"/>
      <c r="C519" s="228"/>
      <c r="D519" s="225" t="s">
        <v>158</v>
      </c>
      <c r="E519" s="229" t="s">
        <v>19</v>
      </c>
      <c r="F519" s="230" t="s">
        <v>650</v>
      </c>
      <c r="G519" s="228"/>
      <c r="H519" s="229" t="s">
        <v>19</v>
      </c>
      <c r="I519" s="231"/>
      <c r="J519" s="228"/>
      <c r="K519" s="228"/>
      <c r="L519" s="232"/>
      <c r="M519" s="233"/>
      <c r="N519" s="234"/>
      <c r="O519" s="234"/>
      <c r="P519" s="234"/>
      <c r="Q519" s="234"/>
      <c r="R519" s="234"/>
      <c r="S519" s="234"/>
      <c r="T519" s="23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6" t="s">
        <v>158</v>
      </c>
      <c r="AU519" s="236" t="s">
        <v>82</v>
      </c>
      <c r="AV519" s="13" t="s">
        <v>80</v>
      </c>
      <c r="AW519" s="13" t="s">
        <v>33</v>
      </c>
      <c r="AX519" s="13" t="s">
        <v>72</v>
      </c>
      <c r="AY519" s="236" t="s">
        <v>145</v>
      </c>
    </row>
    <row r="520" s="14" customFormat="1">
      <c r="A520" s="14"/>
      <c r="B520" s="237"/>
      <c r="C520" s="238"/>
      <c r="D520" s="225" t="s">
        <v>158</v>
      </c>
      <c r="E520" s="239" t="s">
        <v>19</v>
      </c>
      <c r="F520" s="240" t="s">
        <v>199</v>
      </c>
      <c r="G520" s="238"/>
      <c r="H520" s="241">
        <v>58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158</v>
      </c>
      <c r="AU520" s="247" t="s">
        <v>82</v>
      </c>
      <c r="AV520" s="14" t="s">
        <v>82</v>
      </c>
      <c r="AW520" s="14" t="s">
        <v>33</v>
      </c>
      <c r="AX520" s="14" t="s">
        <v>72</v>
      </c>
      <c r="AY520" s="247" t="s">
        <v>145</v>
      </c>
    </row>
    <row r="521" s="15" customFormat="1">
      <c r="A521" s="15"/>
      <c r="B521" s="248"/>
      <c r="C521" s="249"/>
      <c r="D521" s="225" t="s">
        <v>158</v>
      </c>
      <c r="E521" s="250" t="s">
        <v>19</v>
      </c>
      <c r="F521" s="251" t="s">
        <v>161</v>
      </c>
      <c r="G521" s="249"/>
      <c r="H521" s="252">
        <v>208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8" t="s">
        <v>158</v>
      </c>
      <c r="AU521" s="258" t="s">
        <v>82</v>
      </c>
      <c r="AV521" s="15" t="s">
        <v>152</v>
      </c>
      <c r="AW521" s="15" t="s">
        <v>33</v>
      </c>
      <c r="AX521" s="15" t="s">
        <v>80</v>
      </c>
      <c r="AY521" s="258" t="s">
        <v>145</v>
      </c>
    </row>
    <row r="522" s="12" customFormat="1" ht="22.8" customHeight="1">
      <c r="A522" s="12"/>
      <c r="B522" s="191"/>
      <c r="C522" s="192"/>
      <c r="D522" s="193" t="s">
        <v>71</v>
      </c>
      <c r="E522" s="205" t="s">
        <v>651</v>
      </c>
      <c r="F522" s="205" t="s">
        <v>652</v>
      </c>
      <c r="G522" s="192"/>
      <c r="H522" s="192"/>
      <c r="I522" s="195"/>
      <c r="J522" s="206">
        <f>BK522</f>
        <v>0</v>
      </c>
      <c r="K522" s="192"/>
      <c r="L522" s="197"/>
      <c r="M522" s="198"/>
      <c r="N522" s="199"/>
      <c r="O522" s="199"/>
      <c r="P522" s="200">
        <f>SUM(P523:P555)</f>
        <v>0</v>
      </c>
      <c r="Q522" s="199"/>
      <c r="R522" s="200">
        <f>SUM(R523:R555)</f>
        <v>0</v>
      </c>
      <c r="S522" s="199"/>
      <c r="T522" s="201">
        <f>SUM(T523:T555)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02" t="s">
        <v>80</v>
      </c>
      <c r="AT522" s="203" t="s">
        <v>71</v>
      </c>
      <c r="AU522" s="203" t="s">
        <v>80</v>
      </c>
      <c r="AY522" s="202" t="s">
        <v>145</v>
      </c>
      <c r="BK522" s="204">
        <f>SUM(BK523:BK555)</f>
        <v>0</v>
      </c>
    </row>
    <row r="523" s="2" customFormat="1" ht="24.15" customHeight="1">
      <c r="A523" s="40"/>
      <c r="B523" s="41"/>
      <c r="C523" s="207" t="s">
        <v>653</v>
      </c>
      <c r="D523" s="207" t="s">
        <v>147</v>
      </c>
      <c r="E523" s="208" t="s">
        <v>654</v>
      </c>
      <c r="F523" s="209" t="s">
        <v>655</v>
      </c>
      <c r="G523" s="210" t="s">
        <v>108</v>
      </c>
      <c r="H523" s="211">
        <v>92.135999999999996</v>
      </c>
      <c r="I523" s="212"/>
      <c r="J523" s="213">
        <f>ROUND(I523*H523,2)</f>
        <v>0</v>
      </c>
      <c r="K523" s="209" t="s">
        <v>19</v>
      </c>
      <c r="L523" s="46"/>
      <c r="M523" s="214" t="s">
        <v>19</v>
      </c>
      <c r="N523" s="215" t="s">
        <v>43</v>
      </c>
      <c r="O523" s="86"/>
      <c r="P523" s="216">
        <f>O523*H523</f>
        <v>0</v>
      </c>
      <c r="Q523" s="216">
        <v>0</v>
      </c>
      <c r="R523" s="216">
        <f>Q523*H523</f>
        <v>0</v>
      </c>
      <c r="S523" s="216">
        <v>0</v>
      </c>
      <c r="T523" s="217">
        <f>S523*H523</f>
        <v>0</v>
      </c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R523" s="218" t="s">
        <v>152</v>
      </c>
      <c r="AT523" s="218" t="s">
        <v>147</v>
      </c>
      <c r="AU523" s="218" t="s">
        <v>82</v>
      </c>
      <c r="AY523" s="19" t="s">
        <v>145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19" t="s">
        <v>80</v>
      </c>
      <c r="BK523" s="219">
        <f>ROUND(I523*H523,2)</f>
        <v>0</v>
      </c>
      <c r="BL523" s="19" t="s">
        <v>152</v>
      </c>
      <c r="BM523" s="218" t="s">
        <v>656</v>
      </c>
    </row>
    <row r="524" s="2" customFormat="1">
      <c r="A524" s="40"/>
      <c r="B524" s="41"/>
      <c r="C524" s="42"/>
      <c r="D524" s="225" t="s">
        <v>156</v>
      </c>
      <c r="E524" s="42"/>
      <c r="F524" s="226" t="s">
        <v>657</v>
      </c>
      <c r="G524" s="42"/>
      <c r="H524" s="42"/>
      <c r="I524" s="222"/>
      <c r="J524" s="42"/>
      <c r="K524" s="42"/>
      <c r="L524" s="46"/>
      <c r="M524" s="223"/>
      <c r="N524" s="224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156</v>
      </c>
      <c r="AU524" s="19" t="s">
        <v>82</v>
      </c>
    </row>
    <row r="525" s="13" customFormat="1">
      <c r="A525" s="13"/>
      <c r="B525" s="227"/>
      <c r="C525" s="228"/>
      <c r="D525" s="225" t="s">
        <v>158</v>
      </c>
      <c r="E525" s="229" t="s">
        <v>19</v>
      </c>
      <c r="F525" s="230" t="s">
        <v>658</v>
      </c>
      <c r="G525" s="228"/>
      <c r="H525" s="229" t="s">
        <v>19</v>
      </c>
      <c r="I525" s="231"/>
      <c r="J525" s="228"/>
      <c r="K525" s="228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158</v>
      </c>
      <c r="AU525" s="236" t="s">
        <v>82</v>
      </c>
      <c r="AV525" s="13" t="s">
        <v>80</v>
      </c>
      <c r="AW525" s="13" t="s">
        <v>33</v>
      </c>
      <c r="AX525" s="13" t="s">
        <v>72</v>
      </c>
      <c r="AY525" s="236" t="s">
        <v>145</v>
      </c>
    </row>
    <row r="526" s="14" customFormat="1">
      <c r="A526" s="14"/>
      <c r="B526" s="237"/>
      <c r="C526" s="238"/>
      <c r="D526" s="225" t="s">
        <v>158</v>
      </c>
      <c r="E526" s="239" t="s">
        <v>19</v>
      </c>
      <c r="F526" s="240" t="s">
        <v>659</v>
      </c>
      <c r="G526" s="238"/>
      <c r="H526" s="241">
        <v>460.32600000000002</v>
      </c>
      <c r="I526" s="242"/>
      <c r="J526" s="238"/>
      <c r="K526" s="238"/>
      <c r="L526" s="243"/>
      <c r="M526" s="244"/>
      <c r="N526" s="245"/>
      <c r="O526" s="245"/>
      <c r="P526" s="245"/>
      <c r="Q526" s="245"/>
      <c r="R526" s="245"/>
      <c r="S526" s="245"/>
      <c r="T526" s="24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47" t="s">
        <v>158</v>
      </c>
      <c r="AU526" s="247" t="s">
        <v>82</v>
      </c>
      <c r="AV526" s="14" t="s">
        <v>82</v>
      </c>
      <c r="AW526" s="14" t="s">
        <v>33</v>
      </c>
      <c r="AX526" s="14" t="s">
        <v>72</v>
      </c>
      <c r="AY526" s="247" t="s">
        <v>145</v>
      </c>
    </row>
    <row r="527" s="13" customFormat="1">
      <c r="A527" s="13"/>
      <c r="B527" s="227"/>
      <c r="C527" s="228"/>
      <c r="D527" s="225" t="s">
        <v>158</v>
      </c>
      <c r="E527" s="229" t="s">
        <v>19</v>
      </c>
      <c r="F527" s="230" t="s">
        <v>660</v>
      </c>
      <c r="G527" s="228"/>
      <c r="H527" s="229" t="s">
        <v>19</v>
      </c>
      <c r="I527" s="231"/>
      <c r="J527" s="228"/>
      <c r="K527" s="228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158</v>
      </c>
      <c r="AU527" s="236" t="s">
        <v>82</v>
      </c>
      <c r="AV527" s="13" t="s">
        <v>80</v>
      </c>
      <c r="AW527" s="13" t="s">
        <v>33</v>
      </c>
      <c r="AX527" s="13" t="s">
        <v>72</v>
      </c>
      <c r="AY527" s="236" t="s">
        <v>145</v>
      </c>
    </row>
    <row r="528" s="14" customFormat="1">
      <c r="A528" s="14"/>
      <c r="B528" s="237"/>
      <c r="C528" s="238"/>
      <c r="D528" s="225" t="s">
        <v>158</v>
      </c>
      <c r="E528" s="239" t="s">
        <v>19</v>
      </c>
      <c r="F528" s="240" t="s">
        <v>661</v>
      </c>
      <c r="G528" s="238"/>
      <c r="H528" s="241">
        <v>-55.390000000000001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7" t="s">
        <v>158</v>
      </c>
      <c r="AU528" s="247" t="s">
        <v>82</v>
      </c>
      <c r="AV528" s="14" t="s">
        <v>82</v>
      </c>
      <c r="AW528" s="14" t="s">
        <v>33</v>
      </c>
      <c r="AX528" s="14" t="s">
        <v>72</v>
      </c>
      <c r="AY528" s="247" t="s">
        <v>145</v>
      </c>
    </row>
    <row r="529" s="13" customFormat="1">
      <c r="A529" s="13"/>
      <c r="B529" s="227"/>
      <c r="C529" s="228"/>
      <c r="D529" s="225" t="s">
        <v>158</v>
      </c>
      <c r="E529" s="229" t="s">
        <v>19</v>
      </c>
      <c r="F529" s="230" t="s">
        <v>662</v>
      </c>
      <c r="G529" s="228"/>
      <c r="H529" s="229" t="s">
        <v>19</v>
      </c>
      <c r="I529" s="231"/>
      <c r="J529" s="228"/>
      <c r="K529" s="228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158</v>
      </c>
      <c r="AU529" s="236" t="s">
        <v>82</v>
      </c>
      <c r="AV529" s="13" t="s">
        <v>80</v>
      </c>
      <c r="AW529" s="13" t="s">
        <v>33</v>
      </c>
      <c r="AX529" s="13" t="s">
        <v>72</v>
      </c>
      <c r="AY529" s="236" t="s">
        <v>145</v>
      </c>
    </row>
    <row r="530" s="14" customFormat="1">
      <c r="A530" s="14"/>
      <c r="B530" s="237"/>
      <c r="C530" s="238"/>
      <c r="D530" s="225" t="s">
        <v>158</v>
      </c>
      <c r="E530" s="239" t="s">
        <v>19</v>
      </c>
      <c r="F530" s="240" t="s">
        <v>663</v>
      </c>
      <c r="G530" s="238"/>
      <c r="H530" s="241">
        <v>-312.80000000000001</v>
      </c>
      <c r="I530" s="242"/>
      <c r="J530" s="238"/>
      <c r="K530" s="238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158</v>
      </c>
      <c r="AU530" s="247" t="s">
        <v>82</v>
      </c>
      <c r="AV530" s="14" t="s">
        <v>82</v>
      </c>
      <c r="AW530" s="14" t="s">
        <v>33</v>
      </c>
      <c r="AX530" s="14" t="s">
        <v>72</v>
      </c>
      <c r="AY530" s="247" t="s">
        <v>145</v>
      </c>
    </row>
    <row r="531" s="15" customFormat="1">
      <c r="A531" s="15"/>
      <c r="B531" s="248"/>
      <c r="C531" s="249"/>
      <c r="D531" s="225" t="s">
        <v>158</v>
      </c>
      <c r="E531" s="250" t="s">
        <v>19</v>
      </c>
      <c r="F531" s="251" t="s">
        <v>161</v>
      </c>
      <c r="G531" s="249"/>
      <c r="H531" s="252">
        <v>92.136000000000024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58" t="s">
        <v>158</v>
      </c>
      <c r="AU531" s="258" t="s">
        <v>82</v>
      </c>
      <c r="AV531" s="15" t="s">
        <v>152</v>
      </c>
      <c r="AW531" s="15" t="s">
        <v>33</v>
      </c>
      <c r="AX531" s="15" t="s">
        <v>80</v>
      </c>
      <c r="AY531" s="258" t="s">
        <v>145</v>
      </c>
    </row>
    <row r="532" s="2" customFormat="1" ht="16.5" customHeight="1">
      <c r="A532" s="40"/>
      <c r="B532" s="41"/>
      <c r="C532" s="207" t="s">
        <v>664</v>
      </c>
      <c r="D532" s="207" t="s">
        <v>147</v>
      </c>
      <c r="E532" s="208" t="s">
        <v>665</v>
      </c>
      <c r="F532" s="209" t="s">
        <v>666</v>
      </c>
      <c r="G532" s="210" t="s">
        <v>108</v>
      </c>
      <c r="H532" s="211">
        <v>81.489999999999995</v>
      </c>
      <c r="I532" s="212"/>
      <c r="J532" s="213">
        <f>ROUND(I532*H532,2)</f>
        <v>0</v>
      </c>
      <c r="K532" s="209" t="s">
        <v>151</v>
      </c>
      <c r="L532" s="46"/>
      <c r="M532" s="214" t="s">
        <v>19</v>
      </c>
      <c r="N532" s="215" t="s">
        <v>43</v>
      </c>
      <c r="O532" s="86"/>
      <c r="P532" s="216">
        <f>O532*H532</f>
        <v>0</v>
      </c>
      <c r="Q532" s="216">
        <v>0</v>
      </c>
      <c r="R532" s="216">
        <f>Q532*H532</f>
        <v>0</v>
      </c>
      <c r="S532" s="216">
        <v>0</v>
      </c>
      <c r="T532" s="217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8" t="s">
        <v>152</v>
      </c>
      <c r="AT532" s="218" t="s">
        <v>147</v>
      </c>
      <c r="AU532" s="218" t="s">
        <v>82</v>
      </c>
      <c r="AY532" s="19" t="s">
        <v>145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19" t="s">
        <v>80</v>
      </c>
      <c r="BK532" s="219">
        <f>ROUND(I532*H532,2)</f>
        <v>0</v>
      </c>
      <c r="BL532" s="19" t="s">
        <v>152</v>
      </c>
      <c r="BM532" s="218" t="s">
        <v>667</v>
      </c>
    </row>
    <row r="533" s="2" customFormat="1">
      <c r="A533" s="40"/>
      <c r="B533" s="41"/>
      <c r="C533" s="42"/>
      <c r="D533" s="220" t="s">
        <v>154</v>
      </c>
      <c r="E533" s="42"/>
      <c r="F533" s="221" t="s">
        <v>668</v>
      </c>
      <c r="G533" s="42"/>
      <c r="H533" s="42"/>
      <c r="I533" s="222"/>
      <c r="J533" s="42"/>
      <c r="K533" s="42"/>
      <c r="L533" s="46"/>
      <c r="M533" s="223"/>
      <c r="N533" s="224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9" t="s">
        <v>154</v>
      </c>
      <c r="AU533" s="19" t="s">
        <v>82</v>
      </c>
    </row>
    <row r="534" s="2" customFormat="1">
      <c r="A534" s="40"/>
      <c r="B534" s="41"/>
      <c r="C534" s="42"/>
      <c r="D534" s="225" t="s">
        <v>156</v>
      </c>
      <c r="E534" s="42"/>
      <c r="F534" s="226" t="s">
        <v>669</v>
      </c>
      <c r="G534" s="42"/>
      <c r="H534" s="42"/>
      <c r="I534" s="222"/>
      <c r="J534" s="42"/>
      <c r="K534" s="42"/>
      <c r="L534" s="46"/>
      <c r="M534" s="223"/>
      <c r="N534" s="224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156</v>
      </c>
      <c r="AU534" s="19" t="s">
        <v>82</v>
      </c>
    </row>
    <row r="535" s="13" customFormat="1">
      <c r="A535" s="13"/>
      <c r="B535" s="227"/>
      <c r="C535" s="228"/>
      <c r="D535" s="225" t="s">
        <v>158</v>
      </c>
      <c r="E535" s="229" t="s">
        <v>19</v>
      </c>
      <c r="F535" s="230" t="s">
        <v>670</v>
      </c>
      <c r="G535" s="228"/>
      <c r="H535" s="229" t="s">
        <v>19</v>
      </c>
      <c r="I535" s="231"/>
      <c r="J535" s="228"/>
      <c r="K535" s="228"/>
      <c r="L535" s="232"/>
      <c r="M535" s="233"/>
      <c r="N535" s="234"/>
      <c r="O535" s="234"/>
      <c r="P535" s="234"/>
      <c r="Q535" s="234"/>
      <c r="R535" s="234"/>
      <c r="S535" s="234"/>
      <c r="T535" s="23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6" t="s">
        <v>158</v>
      </c>
      <c r="AU535" s="236" t="s">
        <v>82</v>
      </c>
      <c r="AV535" s="13" t="s">
        <v>80</v>
      </c>
      <c r="AW535" s="13" t="s">
        <v>33</v>
      </c>
      <c r="AX535" s="13" t="s">
        <v>72</v>
      </c>
      <c r="AY535" s="236" t="s">
        <v>145</v>
      </c>
    </row>
    <row r="536" s="14" customFormat="1">
      <c r="A536" s="14"/>
      <c r="B536" s="237"/>
      <c r="C536" s="238"/>
      <c r="D536" s="225" t="s">
        <v>158</v>
      </c>
      <c r="E536" s="239" t="s">
        <v>19</v>
      </c>
      <c r="F536" s="240" t="s">
        <v>671</v>
      </c>
      <c r="G536" s="238"/>
      <c r="H536" s="241">
        <v>43.5</v>
      </c>
      <c r="I536" s="242"/>
      <c r="J536" s="238"/>
      <c r="K536" s="238"/>
      <c r="L536" s="243"/>
      <c r="M536" s="244"/>
      <c r="N536" s="245"/>
      <c r="O536" s="245"/>
      <c r="P536" s="245"/>
      <c r="Q536" s="245"/>
      <c r="R536" s="245"/>
      <c r="S536" s="245"/>
      <c r="T536" s="24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47" t="s">
        <v>158</v>
      </c>
      <c r="AU536" s="247" t="s">
        <v>82</v>
      </c>
      <c r="AV536" s="14" t="s">
        <v>82</v>
      </c>
      <c r="AW536" s="14" t="s">
        <v>33</v>
      </c>
      <c r="AX536" s="14" t="s">
        <v>72</v>
      </c>
      <c r="AY536" s="247" t="s">
        <v>145</v>
      </c>
    </row>
    <row r="537" s="13" customFormat="1">
      <c r="A537" s="13"/>
      <c r="B537" s="227"/>
      <c r="C537" s="228"/>
      <c r="D537" s="225" t="s">
        <v>158</v>
      </c>
      <c r="E537" s="229" t="s">
        <v>19</v>
      </c>
      <c r="F537" s="230" t="s">
        <v>672</v>
      </c>
      <c r="G537" s="228"/>
      <c r="H537" s="229" t="s">
        <v>19</v>
      </c>
      <c r="I537" s="231"/>
      <c r="J537" s="228"/>
      <c r="K537" s="228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158</v>
      </c>
      <c r="AU537" s="236" t="s">
        <v>82</v>
      </c>
      <c r="AV537" s="13" t="s">
        <v>80</v>
      </c>
      <c r="AW537" s="13" t="s">
        <v>33</v>
      </c>
      <c r="AX537" s="13" t="s">
        <v>72</v>
      </c>
      <c r="AY537" s="236" t="s">
        <v>145</v>
      </c>
    </row>
    <row r="538" s="14" customFormat="1">
      <c r="A538" s="14"/>
      <c r="B538" s="237"/>
      <c r="C538" s="238"/>
      <c r="D538" s="225" t="s">
        <v>158</v>
      </c>
      <c r="E538" s="239" t="s">
        <v>19</v>
      </c>
      <c r="F538" s="240" t="s">
        <v>673</v>
      </c>
      <c r="G538" s="238"/>
      <c r="H538" s="241">
        <v>11.890000000000001</v>
      </c>
      <c r="I538" s="242"/>
      <c r="J538" s="238"/>
      <c r="K538" s="238"/>
      <c r="L538" s="243"/>
      <c r="M538" s="244"/>
      <c r="N538" s="245"/>
      <c r="O538" s="245"/>
      <c r="P538" s="245"/>
      <c r="Q538" s="245"/>
      <c r="R538" s="245"/>
      <c r="S538" s="245"/>
      <c r="T538" s="24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47" t="s">
        <v>158</v>
      </c>
      <c r="AU538" s="247" t="s">
        <v>82</v>
      </c>
      <c r="AV538" s="14" t="s">
        <v>82</v>
      </c>
      <c r="AW538" s="14" t="s">
        <v>33</v>
      </c>
      <c r="AX538" s="14" t="s">
        <v>72</v>
      </c>
      <c r="AY538" s="247" t="s">
        <v>145</v>
      </c>
    </row>
    <row r="539" s="16" customFormat="1">
      <c r="A539" s="16"/>
      <c r="B539" s="269"/>
      <c r="C539" s="270"/>
      <c r="D539" s="225" t="s">
        <v>158</v>
      </c>
      <c r="E539" s="271" t="s">
        <v>106</v>
      </c>
      <c r="F539" s="272" t="s">
        <v>674</v>
      </c>
      <c r="G539" s="270"/>
      <c r="H539" s="273">
        <v>55.390000000000001</v>
      </c>
      <c r="I539" s="274"/>
      <c r="J539" s="270"/>
      <c r="K539" s="270"/>
      <c r="L539" s="275"/>
      <c r="M539" s="276"/>
      <c r="N539" s="277"/>
      <c r="O539" s="277"/>
      <c r="P539" s="277"/>
      <c r="Q539" s="277"/>
      <c r="R539" s="277"/>
      <c r="S539" s="277"/>
      <c r="T539" s="278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T539" s="279" t="s">
        <v>158</v>
      </c>
      <c r="AU539" s="279" t="s">
        <v>82</v>
      </c>
      <c r="AV539" s="16" t="s">
        <v>169</v>
      </c>
      <c r="AW539" s="16" t="s">
        <v>33</v>
      </c>
      <c r="AX539" s="16" t="s">
        <v>72</v>
      </c>
      <c r="AY539" s="279" t="s">
        <v>145</v>
      </c>
    </row>
    <row r="540" s="13" customFormat="1">
      <c r="A540" s="13"/>
      <c r="B540" s="227"/>
      <c r="C540" s="228"/>
      <c r="D540" s="225" t="s">
        <v>158</v>
      </c>
      <c r="E540" s="229" t="s">
        <v>19</v>
      </c>
      <c r="F540" s="230" t="s">
        <v>675</v>
      </c>
      <c r="G540" s="228"/>
      <c r="H540" s="229" t="s">
        <v>19</v>
      </c>
      <c r="I540" s="231"/>
      <c r="J540" s="228"/>
      <c r="K540" s="228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158</v>
      </c>
      <c r="AU540" s="236" t="s">
        <v>82</v>
      </c>
      <c r="AV540" s="13" t="s">
        <v>80</v>
      </c>
      <c r="AW540" s="13" t="s">
        <v>33</v>
      </c>
      <c r="AX540" s="13" t="s">
        <v>72</v>
      </c>
      <c r="AY540" s="236" t="s">
        <v>145</v>
      </c>
    </row>
    <row r="541" s="14" customFormat="1">
      <c r="A541" s="14"/>
      <c r="B541" s="237"/>
      <c r="C541" s="238"/>
      <c r="D541" s="225" t="s">
        <v>158</v>
      </c>
      <c r="E541" s="239" t="s">
        <v>19</v>
      </c>
      <c r="F541" s="240" t="s">
        <v>676</v>
      </c>
      <c r="G541" s="238"/>
      <c r="H541" s="241">
        <v>26.100000000000001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7" t="s">
        <v>158</v>
      </c>
      <c r="AU541" s="247" t="s">
        <v>82</v>
      </c>
      <c r="AV541" s="14" t="s">
        <v>82</v>
      </c>
      <c r="AW541" s="14" t="s">
        <v>33</v>
      </c>
      <c r="AX541" s="14" t="s">
        <v>72</v>
      </c>
      <c r="AY541" s="247" t="s">
        <v>145</v>
      </c>
    </row>
    <row r="542" s="15" customFormat="1">
      <c r="A542" s="15"/>
      <c r="B542" s="248"/>
      <c r="C542" s="249"/>
      <c r="D542" s="225" t="s">
        <v>158</v>
      </c>
      <c r="E542" s="250" t="s">
        <v>19</v>
      </c>
      <c r="F542" s="251" t="s">
        <v>161</v>
      </c>
      <c r="G542" s="249"/>
      <c r="H542" s="252">
        <v>81.490000000000009</v>
      </c>
      <c r="I542" s="253"/>
      <c r="J542" s="249"/>
      <c r="K542" s="249"/>
      <c r="L542" s="254"/>
      <c r="M542" s="255"/>
      <c r="N542" s="256"/>
      <c r="O542" s="256"/>
      <c r="P542" s="256"/>
      <c r="Q542" s="256"/>
      <c r="R542" s="256"/>
      <c r="S542" s="256"/>
      <c r="T542" s="257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58" t="s">
        <v>158</v>
      </c>
      <c r="AU542" s="258" t="s">
        <v>82</v>
      </c>
      <c r="AV542" s="15" t="s">
        <v>152</v>
      </c>
      <c r="AW542" s="15" t="s">
        <v>33</v>
      </c>
      <c r="AX542" s="15" t="s">
        <v>80</v>
      </c>
      <c r="AY542" s="258" t="s">
        <v>145</v>
      </c>
    </row>
    <row r="543" s="2" customFormat="1" ht="24.15" customHeight="1">
      <c r="A543" s="40"/>
      <c r="B543" s="41"/>
      <c r="C543" s="207" t="s">
        <v>677</v>
      </c>
      <c r="D543" s="207" t="s">
        <v>147</v>
      </c>
      <c r="E543" s="208" t="s">
        <v>678</v>
      </c>
      <c r="F543" s="209" t="s">
        <v>679</v>
      </c>
      <c r="G543" s="210" t="s">
        <v>108</v>
      </c>
      <c r="H543" s="211">
        <v>11.890000000000001</v>
      </c>
      <c r="I543" s="212"/>
      <c r="J543" s="213">
        <f>ROUND(I543*H543,2)</f>
        <v>0</v>
      </c>
      <c r="K543" s="209" t="s">
        <v>19</v>
      </c>
      <c r="L543" s="46"/>
      <c r="M543" s="214" t="s">
        <v>19</v>
      </c>
      <c r="N543" s="215" t="s">
        <v>43</v>
      </c>
      <c r="O543" s="86"/>
      <c r="P543" s="216">
        <f>O543*H543</f>
        <v>0</v>
      </c>
      <c r="Q543" s="216">
        <v>0</v>
      </c>
      <c r="R543" s="216">
        <f>Q543*H543</f>
        <v>0</v>
      </c>
      <c r="S543" s="216">
        <v>0</v>
      </c>
      <c r="T543" s="217">
        <f>S543*H543</f>
        <v>0</v>
      </c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R543" s="218" t="s">
        <v>152</v>
      </c>
      <c r="AT543" s="218" t="s">
        <v>147</v>
      </c>
      <c r="AU543" s="218" t="s">
        <v>82</v>
      </c>
      <c r="AY543" s="19" t="s">
        <v>145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19" t="s">
        <v>80</v>
      </c>
      <c r="BK543" s="219">
        <f>ROUND(I543*H543,2)</f>
        <v>0</v>
      </c>
      <c r="BL543" s="19" t="s">
        <v>152</v>
      </c>
      <c r="BM543" s="218" t="s">
        <v>680</v>
      </c>
    </row>
    <row r="544" s="2" customFormat="1">
      <c r="A544" s="40"/>
      <c r="B544" s="41"/>
      <c r="C544" s="42"/>
      <c r="D544" s="225" t="s">
        <v>156</v>
      </c>
      <c r="E544" s="42"/>
      <c r="F544" s="226" t="s">
        <v>681</v>
      </c>
      <c r="G544" s="42"/>
      <c r="H544" s="42"/>
      <c r="I544" s="222"/>
      <c r="J544" s="42"/>
      <c r="K544" s="42"/>
      <c r="L544" s="46"/>
      <c r="M544" s="223"/>
      <c r="N544" s="224"/>
      <c r="O544" s="86"/>
      <c r="P544" s="86"/>
      <c r="Q544" s="86"/>
      <c r="R544" s="86"/>
      <c r="S544" s="86"/>
      <c r="T544" s="87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T544" s="19" t="s">
        <v>156</v>
      </c>
      <c r="AU544" s="19" t="s">
        <v>82</v>
      </c>
    </row>
    <row r="545" s="13" customFormat="1">
      <c r="A545" s="13"/>
      <c r="B545" s="227"/>
      <c r="C545" s="228"/>
      <c r="D545" s="225" t="s">
        <v>158</v>
      </c>
      <c r="E545" s="229" t="s">
        <v>19</v>
      </c>
      <c r="F545" s="230" t="s">
        <v>672</v>
      </c>
      <c r="G545" s="228"/>
      <c r="H545" s="229" t="s">
        <v>19</v>
      </c>
      <c r="I545" s="231"/>
      <c r="J545" s="228"/>
      <c r="K545" s="228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158</v>
      </c>
      <c r="AU545" s="236" t="s">
        <v>82</v>
      </c>
      <c r="AV545" s="13" t="s">
        <v>80</v>
      </c>
      <c r="AW545" s="13" t="s">
        <v>33</v>
      </c>
      <c r="AX545" s="13" t="s">
        <v>72</v>
      </c>
      <c r="AY545" s="236" t="s">
        <v>145</v>
      </c>
    </row>
    <row r="546" s="14" customFormat="1">
      <c r="A546" s="14"/>
      <c r="B546" s="237"/>
      <c r="C546" s="238"/>
      <c r="D546" s="225" t="s">
        <v>158</v>
      </c>
      <c r="E546" s="239" t="s">
        <v>19</v>
      </c>
      <c r="F546" s="240" t="s">
        <v>673</v>
      </c>
      <c r="G546" s="238"/>
      <c r="H546" s="241">
        <v>11.890000000000001</v>
      </c>
      <c r="I546" s="242"/>
      <c r="J546" s="238"/>
      <c r="K546" s="238"/>
      <c r="L546" s="243"/>
      <c r="M546" s="244"/>
      <c r="N546" s="245"/>
      <c r="O546" s="245"/>
      <c r="P546" s="245"/>
      <c r="Q546" s="245"/>
      <c r="R546" s="245"/>
      <c r="S546" s="245"/>
      <c r="T546" s="246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7" t="s">
        <v>158</v>
      </c>
      <c r="AU546" s="247" t="s">
        <v>82</v>
      </c>
      <c r="AV546" s="14" t="s">
        <v>82</v>
      </c>
      <c r="AW546" s="14" t="s">
        <v>33</v>
      </c>
      <c r="AX546" s="14" t="s">
        <v>72</v>
      </c>
      <c r="AY546" s="247" t="s">
        <v>145</v>
      </c>
    </row>
    <row r="547" s="15" customFormat="1">
      <c r="A547" s="15"/>
      <c r="B547" s="248"/>
      <c r="C547" s="249"/>
      <c r="D547" s="225" t="s">
        <v>158</v>
      </c>
      <c r="E547" s="250" t="s">
        <v>19</v>
      </c>
      <c r="F547" s="251" t="s">
        <v>161</v>
      </c>
      <c r="G547" s="249"/>
      <c r="H547" s="252">
        <v>11.890000000000001</v>
      </c>
      <c r="I547" s="253"/>
      <c r="J547" s="249"/>
      <c r="K547" s="249"/>
      <c r="L547" s="254"/>
      <c r="M547" s="255"/>
      <c r="N547" s="256"/>
      <c r="O547" s="256"/>
      <c r="P547" s="256"/>
      <c r="Q547" s="256"/>
      <c r="R547" s="256"/>
      <c r="S547" s="256"/>
      <c r="T547" s="257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8" t="s">
        <v>158</v>
      </c>
      <c r="AU547" s="258" t="s">
        <v>82</v>
      </c>
      <c r="AV547" s="15" t="s">
        <v>152</v>
      </c>
      <c r="AW547" s="15" t="s">
        <v>33</v>
      </c>
      <c r="AX547" s="15" t="s">
        <v>80</v>
      </c>
      <c r="AY547" s="258" t="s">
        <v>145</v>
      </c>
    </row>
    <row r="548" s="2" customFormat="1" ht="16.5" customHeight="1">
      <c r="A548" s="40"/>
      <c r="B548" s="41"/>
      <c r="C548" s="207" t="s">
        <v>682</v>
      </c>
      <c r="D548" s="207" t="s">
        <v>147</v>
      </c>
      <c r="E548" s="208" t="s">
        <v>683</v>
      </c>
      <c r="F548" s="209" t="s">
        <v>684</v>
      </c>
      <c r="G548" s="210" t="s">
        <v>108</v>
      </c>
      <c r="H548" s="211">
        <v>43.5</v>
      </c>
      <c r="I548" s="212"/>
      <c r="J548" s="213">
        <f>ROUND(I548*H548,2)</f>
        <v>0</v>
      </c>
      <c r="K548" s="209" t="s">
        <v>19</v>
      </c>
      <c r="L548" s="46"/>
      <c r="M548" s="214" t="s">
        <v>19</v>
      </c>
      <c r="N548" s="215" t="s">
        <v>43</v>
      </c>
      <c r="O548" s="86"/>
      <c r="P548" s="216">
        <f>O548*H548</f>
        <v>0</v>
      </c>
      <c r="Q548" s="216">
        <v>0</v>
      </c>
      <c r="R548" s="216">
        <f>Q548*H548</f>
        <v>0</v>
      </c>
      <c r="S548" s="216">
        <v>0</v>
      </c>
      <c r="T548" s="217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8" t="s">
        <v>152</v>
      </c>
      <c r="AT548" s="218" t="s">
        <v>147</v>
      </c>
      <c r="AU548" s="218" t="s">
        <v>82</v>
      </c>
      <c r="AY548" s="19" t="s">
        <v>145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19" t="s">
        <v>80</v>
      </c>
      <c r="BK548" s="219">
        <f>ROUND(I548*H548,2)</f>
        <v>0</v>
      </c>
      <c r="BL548" s="19" t="s">
        <v>152</v>
      </c>
      <c r="BM548" s="218" t="s">
        <v>685</v>
      </c>
    </row>
    <row r="549" s="2" customFormat="1">
      <c r="A549" s="40"/>
      <c r="B549" s="41"/>
      <c r="C549" s="42"/>
      <c r="D549" s="225" t="s">
        <v>156</v>
      </c>
      <c r="E549" s="42"/>
      <c r="F549" s="226" t="s">
        <v>686</v>
      </c>
      <c r="G549" s="42"/>
      <c r="H549" s="42"/>
      <c r="I549" s="222"/>
      <c r="J549" s="42"/>
      <c r="K549" s="42"/>
      <c r="L549" s="46"/>
      <c r="M549" s="223"/>
      <c r="N549" s="224"/>
      <c r="O549" s="86"/>
      <c r="P549" s="86"/>
      <c r="Q549" s="86"/>
      <c r="R549" s="86"/>
      <c r="S549" s="86"/>
      <c r="T549" s="87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T549" s="19" t="s">
        <v>156</v>
      </c>
      <c r="AU549" s="19" t="s">
        <v>82</v>
      </c>
    </row>
    <row r="550" s="13" customFormat="1">
      <c r="A550" s="13"/>
      <c r="B550" s="227"/>
      <c r="C550" s="228"/>
      <c r="D550" s="225" t="s">
        <v>158</v>
      </c>
      <c r="E550" s="229" t="s">
        <v>19</v>
      </c>
      <c r="F550" s="230" t="s">
        <v>670</v>
      </c>
      <c r="G550" s="228"/>
      <c r="H550" s="229" t="s">
        <v>19</v>
      </c>
      <c r="I550" s="231"/>
      <c r="J550" s="228"/>
      <c r="K550" s="228"/>
      <c r="L550" s="232"/>
      <c r="M550" s="233"/>
      <c r="N550" s="234"/>
      <c r="O550" s="234"/>
      <c r="P550" s="234"/>
      <c r="Q550" s="234"/>
      <c r="R550" s="234"/>
      <c r="S550" s="234"/>
      <c r="T550" s="23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6" t="s">
        <v>158</v>
      </c>
      <c r="AU550" s="236" t="s">
        <v>82</v>
      </c>
      <c r="AV550" s="13" t="s">
        <v>80</v>
      </c>
      <c r="AW550" s="13" t="s">
        <v>33</v>
      </c>
      <c r="AX550" s="13" t="s">
        <v>72</v>
      </c>
      <c r="AY550" s="236" t="s">
        <v>145</v>
      </c>
    </row>
    <row r="551" s="14" customFormat="1">
      <c r="A551" s="14"/>
      <c r="B551" s="237"/>
      <c r="C551" s="238"/>
      <c r="D551" s="225" t="s">
        <v>158</v>
      </c>
      <c r="E551" s="239" t="s">
        <v>19</v>
      </c>
      <c r="F551" s="240" t="s">
        <v>671</v>
      </c>
      <c r="G551" s="238"/>
      <c r="H551" s="241">
        <v>43.5</v>
      </c>
      <c r="I551" s="242"/>
      <c r="J551" s="238"/>
      <c r="K551" s="238"/>
      <c r="L551" s="243"/>
      <c r="M551" s="244"/>
      <c r="N551" s="245"/>
      <c r="O551" s="245"/>
      <c r="P551" s="245"/>
      <c r="Q551" s="245"/>
      <c r="R551" s="245"/>
      <c r="S551" s="245"/>
      <c r="T551" s="24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7" t="s">
        <v>158</v>
      </c>
      <c r="AU551" s="247" t="s">
        <v>82</v>
      </c>
      <c r="AV551" s="14" t="s">
        <v>82</v>
      </c>
      <c r="AW551" s="14" t="s">
        <v>33</v>
      </c>
      <c r="AX551" s="14" t="s">
        <v>72</v>
      </c>
      <c r="AY551" s="247" t="s">
        <v>145</v>
      </c>
    </row>
    <row r="552" s="15" customFormat="1">
      <c r="A552" s="15"/>
      <c r="B552" s="248"/>
      <c r="C552" s="249"/>
      <c r="D552" s="225" t="s">
        <v>158</v>
      </c>
      <c r="E552" s="250" t="s">
        <v>19</v>
      </c>
      <c r="F552" s="251" t="s">
        <v>161</v>
      </c>
      <c r="G552" s="249"/>
      <c r="H552" s="252">
        <v>43.5</v>
      </c>
      <c r="I552" s="253"/>
      <c r="J552" s="249"/>
      <c r="K552" s="249"/>
      <c r="L552" s="254"/>
      <c r="M552" s="255"/>
      <c r="N552" s="256"/>
      <c r="O552" s="256"/>
      <c r="P552" s="256"/>
      <c r="Q552" s="256"/>
      <c r="R552" s="256"/>
      <c r="S552" s="256"/>
      <c r="T552" s="257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8" t="s">
        <v>158</v>
      </c>
      <c r="AU552" s="258" t="s">
        <v>82</v>
      </c>
      <c r="AV552" s="15" t="s">
        <v>152</v>
      </c>
      <c r="AW552" s="15" t="s">
        <v>33</v>
      </c>
      <c r="AX552" s="15" t="s">
        <v>80</v>
      </c>
      <c r="AY552" s="258" t="s">
        <v>145</v>
      </c>
    </row>
    <row r="553" s="2" customFormat="1" ht="16.5" customHeight="1">
      <c r="A553" s="40"/>
      <c r="B553" s="41"/>
      <c r="C553" s="207" t="s">
        <v>687</v>
      </c>
      <c r="D553" s="207" t="s">
        <v>147</v>
      </c>
      <c r="E553" s="208" t="s">
        <v>688</v>
      </c>
      <c r="F553" s="209" t="s">
        <v>689</v>
      </c>
      <c r="G553" s="210" t="s">
        <v>108</v>
      </c>
      <c r="H553" s="211">
        <v>26.100000000000001</v>
      </c>
      <c r="I553" s="212"/>
      <c r="J553" s="213">
        <f>ROUND(I553*H553,2)</f>
        <v>0</v>
      </c>
      <c r="K553" s="209" t="s">
        <v>19</v>
      </c>
      <c r="L553" s="46"/>
      <c r="M553" s="214" t="s">
        <v>19</v>
      </c>
      <c r="N553" s="215" t="s">
        <v>43</v>
      </c>
      <c r="O553" s="86"/>
      <c r="P553" s="216">
        <f>O553*H553</f>
        <v>0</v>
      </c>
      <c r="Q553" s="216">
        <v>0</v>
      </c>
      <c r="R553" s="216">
        <f>Q553*H553</f>
        <v>0</v>
      </c>
      <c r="S553" s="216">
        <v>0</v>
      </c>
      <c r="T553" s="217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18" t="s">
        <v>152</v>
      </c>
      <c r="AT553" s="218" t="s">
        <v>147</v>
      </c>
      <c r="AU553" s="218" t="s">
        <v>82</v>
      </c>
      <c r="AY553" s="19" t="s">
        <v>145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19" t="s">
        <v>80</v>
      </c>
      <c r="BK553" s="219">
        <f>ROUND(I553*H553,2)</f>
        <v>0</v>
      </c>
      <c r="BL553" s="19" t="s">
        <v>152</v>
      </c>
      <c r="BM553" s="218" t="s">
        <v>690</v>
      </c>
    </row>
    <row r="554" s="13" customFormat="1">
      <c r="A554" s="13"/>
      <c r="B554" s="227"/>
      <c r="C554" s="228"/>
      <c r="D554" s="225" t="s">
        <v>158</v>
      </c>
      <c r="E554" s="229" t="s">
        <v>19</v>
      </c>
      <c r="F554" s="230" t="s">
        <v>691</v>
      </c>
      <c r="G554" s="228"/>
      <c r="H554" s="229" t="s">
        <v>19</v>
      </c>
      <c r="I554" s="231"/>
      <c r="J554" s="228"/>
      <c r="K554" s="228"/>
      <c r="L554" s="232"/>
      <c r="M554" s="233"/>
      <c r="N554" s="234"/>
      <c r="O554" s="234"/>
      <c r="P554" s="234"/>
      <c r="Q554" s="234"/>
      <c r="R554" s="234"/>
      <c r="S554" s="234"/>
      <c r="T554" s="23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6" t="s">
        <v>158</v>
      </c>
      <c r="AU554" s="236" t="s">
        <v>82</v>
      </c>
      <c r="AV554" s="13" t="s">
        <v>80</v>
      </c>
      <c r="AW554" s="13" t="s">
        <v>33</v>
      </c>
      <c r="AX554" s="13" t="s">
        <v>72</v>
      </c>
      <c r="AY554" s="236" t="s">
        <v>145</v>
      </c>
    </row>
    <row r="555" s="14" customFormat="1">
      <c r="A555" s="14"/>
      <c r="B555" s="237"/>
      <c r="C555" s="238"/>
      <c r="D555" s="225" t="s">
        <v>158</v>
      </c>
      <c r="E555" s="239" t="s">
        <v>19</v>
      </c>
      <c r="F555" s="240" t="s">
        <v>676</v>
      </c>
      <c r="G555" s="238"/>
      <c r="H555" s="241">
        <v>26.100000000000001</v>
      </c>
      <c r="I555" s="242"/>
      <c r="J555" s="238"/>
      <c r="K555" s="238"/>
      <c r="L555" s="243"/>
      <c r="M555" s="244"/>
      <c r="N555" s="245"/>
      <c r="O555" s="245"/>
      <c r="P555" s="245"/>
      <c r="Q555" s="245"/>
      <c r="R555" s="245"/>
      <c r="S555" s="245"/>
      <c r="T555" s="24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47" t="s">
        <v>158</v>
      </c>
      <c r="AU555" s="247" t="s">
        <v>82</v>
      </c>
      <c r="AV555" s="14" t="s">
        <v>82</v>
      </c>
      <c r="AW555" s="14" t="s">
        <v>33</v>
      </c>
      <c r="AX555" s="14" t="s">
        <v>80</v>
      </c>
      <c r="AY555" s="247" t="s">
        <v>145</v>
      </c>
    </row>
    <row r="556" s="12" customFormat="1" ht="22.8" customHeight="1">
      <c r="A556" s="12"/>
      <c r="B556" s="191"/>
      <c r="C556" s="192"/>
      <c r="D556" s="193" t="s">
        <v>71</v>
      </c>
      <c r="E556" s="205" t="s">
        <v>692</v>
      </c>
      <c r="F556" s="205" t="s">
        <v>693</v>
      </c>
      <c r="G556" s="192"/>
      <c r="H556" s="192"/>
      <c r="I556" s="195"/>
      <c r="J556" s="206">
        <f>BK556</f>
        <v>0</v>
      </c>
      <c r="K556" s="192"/>
      <c r="L556" s="197"/>
      <c r="M556" s="198"/>
      <c r="N556" s="199"/>
      <c r="O556" s="199"/>
      <c r="P556" s="200">
        <f>SUM(P557:P558)</f>
        <v>0</v>
      </c>
      <c r="Q556" s="199"/>
      <c r="R556" s="200">
        <f>SUM(R557:R558)</f>
        <v>0</v>
      </c>
      <c r="S556" s="199"/>
      <c r="T556" s="201">
        <f>SUM(T557:T558)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2" t="s">
        <v>80</v>
      </c>
      <c r="AT556" s="203" t="s">
        <v>71</v>
      </c>
      <c r="AU556" s="203" t="s">
        <v>80</v>
      </c>
      <c r="AY556" s="202" t="s">
        <v>145</v>
      </c>
      <c r="BK556" s="204">
        <f>SUM(BK557:BK558)</f>
        <v>0</v>
      </c>
    </row>
    <row r="557" s="2" customFormat="1" ht="24.15" customHeight="1">
      <c r="A557" s="40"/>
      <c r="B557" s="41"/>
      <c r="C557" s="207" t="s">
        <v>694</v>
      </c>
      <c r="D557" s="207" t="s">
        <v>147</v>
      </c>
      <c r="E557" s="208" t="s">
        <v>695</v>
      </c>
      <c r="F557" s="209" t="s">
        <v>696</v>
      </c>
      <c r="G557" s="210" t="s">
        <v>108</v>
      </c>
      <c r="H557" s="211">
        <v>549.36599999999999</v>
      </c>
      <c r="I557" s="212"/>
      <c r="J557" s="213">
        <f>ROUND(I557*H557,2)</f>
        <v>0</v>
      </c>
      <c r="K557" s="209" t="s">
        <v>151</v>
      </c>
      <c r="L557" s="46"/>
      <c r="M557" s="214" t="s">
        <v>19</v>
      </c>
      <c r="N557" s="215" t="s">
        <v>43</v>
      </c>
      <c r="O557" s="86"/>
      <c r="P557" s="216">
        <f>O557*H557</f>
        <v>0</v>
      </c>
      <c r="Q557" s="216">
        <v>0</v>
      </c>
      <c r="R557" s="216">
        <f>Q557*H557</f>
        <v>0</v>
      </c>
      <c r="S557" s="216">
        <v>0</v>
      </c>
      <c r="T557" s="217">
        <f>S557*H557</f>
        <v>0</v>
      </c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R557" s="218" t="s">
        <v>152</v>
      </c>
      <c r="AT557" s="218" t="s">
        <v>147</v>
      </c>
      <c r="AU557" s="218" t="s">
        <v>82</v>
      </c>
      <c r="AY557" s="19" t="s">
        <v>145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19" t="s">
        <v>80</v>
      </c>
      <c r="BK557" s="219">
        <f>ROUND(I557*H557,2)</f>
        <v>0</v>
      </c>
      <c r="BL557" s="19" t="s">
        <v>152</v>
      </c>
      <c r="BM557" s="218" t="s">
        <v>697</v>
      </c>
    </row>
    <row r="558" s="2" customFormat="1">
      <c r="A558" s="40"/>
      <c r="B558" s="41"/>
      <c r="C558" s="42"/>
      <c r="D558" s="220" t="s">
        <v>154</v>
      </c>
      <c r="E558" s="42"/>
      <c r="F558" s="221" t="s">
        <v>698</v>
      </c>
      <c r="G558" s="42"/>
      <c r="H558" s="42"/>
      <c r="I558" s="222"/>
      <c r="J558" s="42"/>
      <c r="K558" s="42"/>
      <c r="L558" s="46"/>
      <c r="M558" s="223"/>
      <c r="N558" s="224"/>
      <c r="O558" s="86"/>
      <c r="P558" s="86"/>
      <c r="Q558" s="86"/>
      <c r="R558" s="86"/>
      <c r="S558" s="86"/>
      <c r="T558" s="87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T558" s="19" t="s">
        <v>154</v>
      </c>
      <c r="AU558" s="19" t="s">
        <v>82</v>
      </c>
    </row>
    <row r="559" s="12" customFormat="1" ht="25.92" customHeight="1">
      <c r="A559" s="12"/>
      <c r="B559" s="191"/>
      <c r="C559" s="192"/>
      <c r="D559" s="193" t="s">
        <v>71</v>
      </c>
      <c r="E559" s="194" t="s">
        <v>699</v>
      </c>
      <c r="F559" s="194" t="s">
        <v>700</v>
      </c>
      <c r="G559" s="192"/>
      <c r="H559" s="192"/>
      <c r="I559" s="195"/>
      <c r="J559" s="196">
        <f>BK559</f>
        <v>0</v>
      </c>
      <c r="K559" s="192"/>
      <c r="L559" s="197"/>
      <c r="M559" s="198"/>
      <c r="N559" s="199"/>
      <c r="O559" s="199"/>
      <c r="P559" s="200">
        <f>P560</f>
        <v>0</v>
      </c>
      <c r="Q559" s="199"/>
      <c r="R559" s="200">
        <f>R560</f>
        <v>0.010249999999999999</v>
      </c>
      <c r="S559" s="199"/>
      <c r="T559" s="201">
        <f>T560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202" t="s">
        <v>82</v>
      </c>
      <c r="AT559" s="203" t="s">
        <v>71</v>
      </c>
      <c r="AU559" s="203" t="s">
        <v>72</v>
      </c>
      <c r="AY559" s="202" t="s">
        <v>145</v>
      </c>
      <c r="BK559" s="204">
        <f>BK560</f>
        <v>0</v>
      </c>
    </row>
    <row r="560" s="12" customFormat="1" ht="22.8" customHeight="1">
      <c r="A560" s="12"/>
      <c r="B560" s="191"/>
      <c r="C560" s="192"/>
      <c r="D560" s="193" t="s">
        <v>71</v>
      </c>
      <c r="E560" s="205" t="s">
        <v>701</v>
      </c>
      <c r="F560" s="205" t="s">
        <v>702</v>
      </c>
      <c r="G560" s="192"/>
      <c r="H560" s="192"/>
      <c r="I560" s="195"/>
      <c r="J560" s="206">
        <f>BK560</f>
        <v>0</v>
      </c>
      <c r="K560" s="192"/>
      <c r="L560" s="197"/>
      <c r="M560" s="198"/>
      <c r="N560" s="199"/>
      <c r="O560" s="199"/>
      <c r="P560" s="200">
        <f>SUM(P561:P567)</f>
        <v>0</v>
      </c>
      <c r="Q560" s="199"/>
      <c r="R560" s="200">
        <f>SUM(R561:R567)</f>
        <v>0.010249999999999999</v>
      </c>
      <c r="S560" s="199"/>
      <c r="T560" s="201">
        <f>SUM(T561:T567)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02" t="s">
        <v>82</v>
      </c>
      <c r="AT560" s="203" t="s">
        <v>71</v>
      </c>
      <c r="AU560" s="203" t="s">
        <v>80</v>
      </c>
      <c r="AY560" s="202" t="s">
        <v>145</v>
      </c>
      <c r="BK560" s="204">
        <f>SUM(BK561:BK567)</f>
        <v>0</v>
      </c>
    </row>
    <row r="561" s="2" customFormat="1" ht="16.5" customHeight="1">
      <c r="A561" s="40"/>
      <c r="B561" s="41"/>
      <c r="C561" s="207" t="s">
        <v>703</v>
      </c>
      <c r="D561" s="207" t="s">
        <v>147</v>
      </c>
      <c r="E561" s="208" t="s">
        <v>704</v>
      </c>
      <c r="F561" s="209" t="s">
        <v>705</v>
      </c>
      <c r="G561" s="210" t="s">
        <v>150</v>
      </c>
      <c r="H561" s="211">
        <v>25</v>
      </c>
      <c r="I561" s="212"/>
      <c r="J561" s="213">
        <f>ROUND(I561*H561,2)</f>
        <v>0</v>
      </c>
      <c r="K561" s="209" t="s">
        <v>151</v>
      </c>
      <c r="L561" s="46"/>
      <c r="M561" s="214" t="s">
        <v>19</v>
      </c>
      <c r="N561" s="215" t="s">
        <v>43</v>
      </c>
      <c r="O561" s="86"/>
      <c r="P561" s="216">
        <f>O561*H561</f>
        <v>0</v>
      </c>
      <c r="Q561" s="216">
        <v>5.0000000000000002E-05</v>
      </c>
      <c r="R561" s="216">
        <f>Q561*H561</f>
        <v>0.00125</v>
      </c>
      <c r="S561" s="216">
        <v>0</v>
      </c>
      <c r="T561" s="217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8" t="s">
        <v>263</v>
      </c>
      <c r="AT561" s="218" t="s">
        <v>147</v>
      </c>
      <c r="AU561" s="218" t="s">
        <v>82</v>
      </c>
      <c r="AY561" s="19" t="s">
        <v>145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19" t="s">
        <v>80</v>
      </c>
      <c r="BK561" s="219">
        <f>ROUND(I561*H561,2)</f>
        <v>0</v>
      </c>
      <c r="BL561" s="19" t="s">
        <v>263</v>
      </c>
      <c r="BM561" s="218" t="s">
        <v>706</v>
      </c>
    </row>
    <row r="562" s="2" customFormat="1">
      <c r="A562" s="40"/>
      <c r="B562" s="41"/>
      <c r="C562" s="42"/>
      <c r="D562" s="220" t="s">
        <v>154</v>
      </c>
      <c r="E562" s="42"/>
      <c r="F562" s="221" t="s">
        <v>707</v>
      </c>
      <c r="G562" s="42"/>
      <c r="H562" s="42"/>
      <c r="I562" s="222"/>
      <c r="J562" s="42"/>
      <c r="K562" s="42"/>
      <c r="L562" s="46"/>
      <c r="M562" s="223"/>
      <c r="N562" s="224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154</v>
      </c>
      <c r="AU562" s="19" t="s">
        <v>82</v>
      </c>
    </row>
    <row r="563" s="14" customFormat="1">
      <c r="A563" s="14"/>
      <c r="B563" s="237"/>
      <c r="C563" s="238"/>
      <c r="D563" s="225" t="s">
        <v>158</v>
      </c>
      <c r="E563" s="239" t="s">
        <v>19</v>
      </c>
      <c r="F563" s="240" t="s">
        <v>708</v>
      </c>
      <c r="G563" s="238"/>
      <c r="H563" s="241">
        <v>25</v>
      </c>
      <c r="I563" s="242"/>
      <c r="J563" s="238"/>
      <c r="K563" s="238"/>
      <c r="L563" s="243"/>
      <c r="M563" s="244"/>
      <c r="N563" s="245"/>
      <c r="O563" s="245"/>
      <c r="P563" s="245"/>
      <c r="Q563" s="245"/>
      <c r="R563" s="245"/>
      <c r="S563" s="245"/>
      <c r="T563" s="24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7" t="s">
        <v>158</v>
      </c>
      <c r="AU563" s="247" t="s">
        <v>82</v>
      </c>
      <c r="AV563" s="14" t="s">
        <v>82</v>
      </c>
      <c r="AW563" s="14" t="s">
        <v>33</v>
      </c>
      <c r="AX563" s="14" t="s">
        <v>72</v>
      </c>
      <c r="AY563" s="247" t="s">
        <v>145</v>
      </c>
    </row>
    <row r="564" s="15" customFormat="1">
      <c r="A564" s="15"/>
      <c r="B564" s="248"/>
      <c r="C564" s="249"/>
      <c r="D564" s="225" t="s">
        <v>158</v>
      </c>
      <c r="E564" s="250" t="s">
        <v>19</v>
      </c>
      <c r="F564" s="251" t="s">
        <v>161</v>
      </c>
      <c r="G564" s="249"/>
      <c r="H564" s="252">
        <v>25</v>
      </c>
      <c r="I564" s="253"/>
      <c r="J564" s="249"/>
      <c r="K564" s="249"/>
      <c r="L564" s="254"/>
      <c r="M564" s="255"/>
      <c r="N564" s="256"/>
      <c r="O564" s="256"/>
      <c r="P564" s="256"/>
      <c r="Q564" s="256"/>
      <c r="R564" s="256"/>
      <c r="S564" s="256"/>
      <c r="T564" s="257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58" t="s">
        <v>158</v>
      </c>
      <c r="AU564" s="258" t="s">
        <v>82</v>
      </c>
      <c r="AV564" s="15" t="s">
        <v>152</v>
      </c>
      <c r="AW564" s="15" t="s">
        <v>33</v>
      </c>
      <c r="AX564" s="15" t="s">
        <v>80</v>
      </c>
      <c r="AY564" s="258" t="s">
        <v>145</v>
      </c>
    </row>
    <row r="565" s="2" customFormat="1" ht="16.5" customHeight="1">
      <c r="A565" s="40"/>
      <c r="B565" s="41"/>
      <c r="C565" s="259" t="s">
        <v>709</v>
      </c>
      <c r="D565" s="259" t="s">
        <v>257</v>
      </c>
      <c r="E565" s="260" t="s">
        <v>710</v>
      </c>
      <c r="F565" s="261" t="s">
        <v>711</v>
      </c>
      <c r="G565" s="262" t="s">
        <v>150</v>
      </c>
      <c r="H565" s="263">
        <v>30</v>
      </c>
      <c r="I565" s="264"/>
      <c r="J565" s="265">
        <f>ROUND(I565*H565,2)</f>
        <v>0</v>
      </c>
      <c r="K565" s="261" t="s">
        <v>151</v>
      </c>
      <c r="L565" s="266"/>
      <c r="M565" s="267" t="s">
        <v>19</v>
      </c>
      <c r="N565" s="268" t="s">
        <v>43</v>
      </c>
      <c r="O565" s="86"/>
      <c r="P565" s="216">
        <f>O565*H565</f>
        <v>0</v>
      </c>
      <c r="Q565" s="216">
        <v>0.00029999999999999997</v>
      </c>
      <c r="R565" s="216">
        <f>Q565*H565</f>
        <v>0.0089999999999999993</v>
      </c>
      <c r="S565" s="216">
        <v>0</v>
      </c>
      <c r="T565" s="217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8" t="s">
        <v>360</v>
      </c>
      <c r="AT565" s="218" t="s">
        <v>257</v>
      </c>
      <c r="AU565" s="218" t="s">
        <v>82</v>
      </c>
      <c r="AY565" s="19" t="s">
        <v>145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19" t="s">
        <v>80</v>
      </c>
      <c r="BK565" s="219">
        <f>ROUND(I565*H565,2)</f>
        <v>0</v>
      </c>
      <c r="BL565" s="19" t="s">
        <v>263</v>
      </c>
      <c r="BM565" s="218" t="s">
        <v>712</v>
      </c>
    </row>
    <row r="566" s="14" customFormat="1">
      <c r="A566" s="14"/>
      <c r="B566" s="237"/>
      <c r="C566" s="238"/>
      <c r="D566" s="225" t="s">
        <v>158</v>
      </c>
      <c r="E566" s="239" t="s">
        <v>19</v>
      </c>
      <c r="F566" s="240" t="s">
        <v>713</v>
      </c>
      <c r="G566" s="238"/>
      <c r="H566" s="241">
        <v>30</v>
      </c>
      <c r="I566" s="242"/>
      <c r="J566" s="238"/>
      <c r="K566" s="238"/>
      <c r="L566" s="243"/>
      <c r="M566" s="244"/>
      <c r="N566" s="245"/>
      <c r="O566" s="245"/>
      <c r="P566" s="245"/>
      <c r="Q566" s="245"/>
      <c r="R566" s="245"/>
      <c r="S566" s="245"/>
      <c r="T566" s="246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47" t="s">
        <v>158</v>
      </c>
      <c r="AU566" s="247" t="s">
        <v>82</v>
      </c>
      <c r="AV566" s="14" t="s">
        <v>82</v>
      </c>
      <c r="AW566" s="14" t="s">
        <v>33</v>
      </c>
      <c r="AX566" s="14" t="s">
        <v>72</v>
      </c>
      <c r="AY566" s="247" t="s">
        <v>145</v>
      </c>
    </row>
    <row r="567" s="15" customFormat="1">
      <c r="A567" s="15"/>
      <c r="B567" s="248"/>
      <c r="C567" s="249"/>
      <c r="D567" s="225" t="s">
        <v>158</v>
      </c>
      <c r="E567" s="250" t="s">
        <v>19</v>
      </c>
      <c r="F567" s="251" t="s">
        <v>161</v>
      </c>
      <c r="G567" s="249"/>
      <c r="H567" s="252">
        <v>30</v>
      </c>
      <c r="I567" s="253"/>
      <c r="J567" s="249"/>
      <c r="K567" s="249"/>
      <c r="L567" s="254"/>
      <c r="M567" s="255"/>
      <c r="N567" s="256"/>
      <c r="O567" s="256"/>
      <c r="P567" s="256"/>
      <c r="Q567" s="256"/>
      <c r="R567" s="256"/>
      <c r="S567" s="256"/>
      <c r="T567" s="257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58" t="s">
        <v>158</v>
      </c>
      <c r="AU567" s="258" t="s">
        <v>82</v>
      </c>
      <c r="AV567" s="15" t="s">
        <v>152</v>
      </c>
      <c r="AW567" s="15" t="s">
        <v>33</v>
      </c>
      <c r="AX567" s="15" t="s">
        <v>80</v>
      </c>
      <c r="AY567" s="258" t="s">
        <v>145</v>
      </c>
    </row>
    <row r="568" s="12" customFormat="1" ht="25.92" customHeight="1">
      <c r="A568" s="12"/>
      <c r="B568" s="191"/>
      <c r="C568" s="192"/>
      <c r="D568" s="193" t="s">
        <v>71</v>
      </c>
      <c r="E568" s="194" t="s">
        <v>714</v>
      </c>
      <c r="F568" s="194" t="s">
        <v>715</v>
      </c>
      <c r="G568" s="192"/>
      <c r="H568" s="192"/>
      <c r="I568" s="195"/>
      <c r="J568" s="196">
        <f>BK568</f>
        <v>0</v>
      </c>
      <c r="K568" s="192"/>
      <c r="L568" s="197"/>
      <c r="M568" s="198"/>
      <c r="N568" s="199"/>
      <c r="O568" s="199"/>
      <c r="P568" s="200">
        <f>P569+P574+P580</f>
        <v>0</v>
      </c>
      <c r="Q568" s="199"/>
      <c r="R568" s="200">
        <f>R569+R574+R580</f>
        <v>0</v>
      </c>
      <c r="S568" s="199"/>
      <c r="T568" s="201">
        <f>T569+T574+T580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02" t="s">
        <v>184</v>
      </c>
      <c r="AT568" s="203" t="s">
        <v>71</v>
      </c>
      <c r="AU568" s="203" t="s">
        <v>72</v>
      </c>
      <c r="AY568" s="202" t="s">
        <v>145</v>
      </c>
      <c r="BK568" s="204">
        <f>BK569+BK574+BK580</f>
        <v>0</v>
      </c>
    </row>
    <row r="569" s="12" customFormat="1" ht="22.8" customHeight="1">
      <c r="A569" s="12"/>
      <c r="B569" s="191"/>
      <c r="C569" s="192"/>
      <c r="D569" s="193" t="s">
        <v>71</v>
      </c>
      <c r="E569" s="205" t="s">
        <v>716</v>
      </c>
      <c r="F569" s="205" t="s">
        <v>717</v>
      </c>
      <c r="G569" s="192"/>
      <c r="H569" s="192"/>
      <c r="I569" s="195"/>
      <c r="J569" s="206">
        <f>BK569</f>
        <v>0</v>
      </c>
      <c r="K569" s="192"/>
      <c r="L569" s="197"/>
      <c r="M569" s="198"/>
      <c r="N569" s="199"/>
      <c r="O569" s="199"/>
      <c r="P569" s="200">
        <f>SUM(P570:P573)</f>
        <v>0</v>
      </c>
      <c r="Q569" s="199"/>
      <c r="R569" s="200">
        <f>SUM(R570:R573)</f>
        <v>0</v>
      </c>
      <c r="S569" s="199"/>
      <c r="T569" s="201">
        <f>SUM(T570:T573)</f>
        <v>0</v>
      </c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R569" s="202" t="s">
        <v>184</v>
      </c>
      <c r="AT569" s="203" t="s">
        <v>71</v>
      </c>
      <c r="AU569" s="203" t="s">
        <v>80</v>
      </c>
      <c r="AY569" s="202" t="s">
        <v>145</v>
      </c>
      <c r="BK569" s="204">
        <f>SUM(BK570:BK573)</f>
        <v>0</v>
      </c>
    </row>
    <row r="570" s="2" customFormat="1" ht="16.5" customHeight="1">
      <c r="A570" s="40"/>
      <c r="B570" s="41"/>
      <c r="C570" s="207" t="s">
        <v>718</v>
      </c>
      <c r="D570" s="207" t="s">
        <v>147</v>
      </c>
      <c r="E570" s="208" t="s">
        <v>719</v>
      </c>
      <c r="F570" s="209" t="s">
        <v>720</v>
      </c>
      <c r="G570" s="210" t="s">
        <v>216</v>
      </c>
      <c r="H570" s="211">
        <v>1</v>
      </c>
      <c r="I570" s="212"/>
      <c r="J570" s="213">
        <f>ROUND(I570*H570,2)</f>
        <v>0</v>
      </c>
      <c r="K570" s="209" t="s">
        <v>19</v>
      </c>
      <c r="L570" s="46"/>
      <c r="M570" s="214" t="s">
        <v>19</v>
      </c>
      <c r="N570" s="215" t="s">
        <v>43</v>
      </c>
      <c r="O570" s="86"/>
      <c r="P570" s="216">
        <f>O570*H570</f>
        <v>0</v>
      </c>
      <c r="Q570" s="216">
        <v>0</v>
      </c>
      <c r="R570" s="216">
        <f>Q570*H570</f>
        <v>0</v>
      </c>
      <c r="S570" s="216">
        <v>0</v>
      </c>
      <c r="T570" s="217">
        <f>S570*H570</f>
        <v>0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8" t="s">
        <v>721</v>
      </c>
      <c r="AT570" s="218" t="s">
        <v>147</v>
      </c>
      <c r="AU570" s="218" t="s">
        <v>82</v>
      </c>
      <c r="AY570" s="19" t="s">
        <v>145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19" t="s">
        <v>80</v>
      </c>
      <c r="BK570" s="219">
        <f>ROUND(I570*H570,2)</f>
        <v>0</v>
      </c>
      <c r="BL570" s="19" t="s">
        <v>721</v>
      </c>
      <c r="BM570" s="218" t="s">
        <v>722</v>
      </c>
    </row>
    <row r="571" s="2" customFormat="1" ht="16.5" customHeight="1">
      <c r="A571" s="40"/>
      <c r="B571" s="41"/>
      <c r="C571" s="207" t="s">
        <v>723</v>
      </c>
      <c r="D571" s="207" t="s">
        <v>147</v>
      </c>
      <c r="E571" s="208" t="s">
        <v>724</v>
      </c>
      <c r="F571" s="209" t="s">
        <v>725</v>
      </c>
      <c r="G571" s="210" t="s">
        <v>216</v>
      </c>
      <c r="H571" s="211">
        <v>1</v>
      </c>
      <c r="I571" s="212"/>
      <c r="J571" s="213">
        <f>ROUND(I571*H571,2)</f>
        <v>0</v>
      </c>
      <c r="K571" s="209" t="s">
        <v>19</v>
      </c>
      <c r="L571" s="46"/>
      <c r="M571" s="214" t="s">
        <v>19</v>
      </c>
      <c r="N571" s="215" t="s">
        <v>43</v>
      </c>
      <c r="O571" s="86"/>
      <c r="P571" s="216">
        <f>O571*H571</f>
        <v>0</v>
      </c>
      <c r="Q571" s="216">
        <v>0</v>
      </c>
      <c r="R571" s="216">
        <f>Q571*H571</f>
        <v>0</v>
      </c>
      <c r="S571" s="216">
        <v>0</v>
      </c>
      <c r="T571" s="217">
        <f>S571*H571</f>
        <v>0</v>
      </c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R571" s="218" t="s">
        <v>721</v>
      </c>
      <c r="AT571" s="218" t="s">
        <v>147</v>
      </c>
      <c r="AU571" s="218" t="s">
        <v>82</v>
      </c>
      <c r="AY571" s="19" t="s">
        <v>145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19" t="s">
        <v>80</v>
      </c>
      <c r="BK571" s="219">
        <f>ROUND(I571*H571,2)</f>
        <v>0</v>
      </c>
      <c r="BL571" s="19" t="s">
        <v>721</v>
      </c>
      <c r="BM571" s="218" t="s">
        <v>726</v>
      </c>
    </row>
    <row r="572" s="2" customFormat="1">
      <c r="A572" s="40"/>
      <c r="B572" s="41"/>
      <c r="C572" s="42"/>
      <c r="D572" s="225" t="s">
        <v>156</v>
      </c>
      <c r="E572" s="42"/>
      <c r="F572" s="226" t="s">
        <v>727</v>
      </c>
      <c r="G572" s="42"/>
      <c r="H572" s="42"/>
      <c r="I572" s="222"/>
      <c r="J572" s="42"/>
      <c r="K572" s="42"/>
      <c r="L572" s="46"/>
      <c r="M572" s="223"/>
      <c r="N572" s="224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156</v>
      </c>
      <c r="AU572" s="19" t="s">
        <v>82</v>
      </c>
    </row>
    <row r="573" s="2" customFormat="1" ht="16.5" customHeight="1">
      <c r="A573" s="40"/>
      <c r="B573" s="41"/>
      <c r="C573" s="207" t="s">
        <v>728</v>
      </c>
      <c r="D573" s="207" t="s">
        <v>147</v>
      </c>
      <c r="E573" s="208" t="s">
        <v>729</v>
      </c>
      <c r="F573" s="209" t="s">
        <v>730</v>
      </c>
      <c r="G573" s="210" t="s">
        <v>216</v>
      </c>
      <c r="H573" s="211">
        <v>1</v>
      </c>
      <c r="I573" s="212"/>
      <c r="J573" s="213">
        <f>ROUND(I573*H573,2)</f>
        <v>0</v>
      </c>
      <c r="K573" s="209" t="s">
        <v>19</v>
      </c>
      <c r="L573" s="46"/>
      <c r="M573" s="214" t="s">
        <v>19</v>
      </c>
      <c r="N573" s="215" t="s">
        <v>43</v>
      </c>
      <c r="O573" s="86"/>
      <c r="P573" s="216">
        <f>O573*H573</f>
        <v>0</v>
      </c>
      <c r="Q573" s="216">
        <v>0</v>
      </c>
      <c r="R573" s="216">
        <f>Q573*H573</f>
        <v>0</v>
      </c>
      <c r="S573" s="216">
        <v>0</v>
      </c>
      <c r="T573" s="217">
        <f>S573*H573</f>
        <v>0</v>
      </c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R573" s="218" t="s">
        <v>721</v>
      </c>
      <c r="AT573" s="218" t="s">
        <v>147</v>
      </c>
      <c r="AU573" s="218" t="s">
        <v>82</v>
      </c>
      <c r="AY573" s="19" t="s">
        <v>145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19" t="s">
        <v>80</v>
      </c>
      <c r="BK573" s="219">
        <f>ROUND(I573*H573,2)</f>
        <v>0</v>
      </c>
      <c r="BL573" s="19" t="s">
        <v>721</v>
      </c>
      <c r="BM573" s="218" t="s">
        <v>731</v>
      </c>
    </row>
    <row r="574" s="12" customFormat="1" ht="22.8" customHeight="1">
      <c r="A574" s="12"/>
      <c r="B574" s="191"/>
      <c r="C574" s="192"/>
      <c r="D574" s="193" t="s">
        <v>71</v>
      </c>
      <c r="E574" s="205" t="s">
        <v>732</v>
      </c>
      <c r="F574" s="205" t="s">
        <v>733</v>
      </c>
      <c r="G574" s="192"/>
      <c r="H574" s="192"/>
      <c r="I574" s="195"/>
      <c r="J574" s="206">
        <f>BK574</f>
        <v>0</v>
      </c>
      <c r="K574" s="192"/>
      <c r="L574" s="197"/>
      <c r="M574" s="198"/>
      <c r="N574" s="199"/>
      <c r="O574" s="199"/>
      <c r="P574" s="200">
        <f>SUM(P575:P579)</f>
        <v>0</v>
      </c>
      <c r="Q574" s="199"/>
      <c r="R574" s="200">
        <f>SUM(R575:R579)</f>
        <v>0</v>
      </c>
      <c r="S574" s="199"/>
      <c r="T574" s="201">
        <f>SUM(T575:T579)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02" t="s">
        <v>184</v>
      </c>
      <c r="AT574" s="203" t="s">
        <v>71</v>
      </c>
      <c r="AU574" s="203" t="s">
        <v>80</v>
      </c>
      <c r="AY574" s="202" t="s">
        <v>145</v>
      </c>
      <c r="BK574" s="204">
        <f>SUM(BK575:BK579)</f>
        <v>0</v>
      </c>
    </row>
    <row r="575" s="2" customFormat="1" ht="24.15" customHeight="1">
      <c r="A575" s="40"/>
      <c r="B575" s="41"/>
      <c r="C575" s="207" t="s">
        <v>734</v>
      </c>
      <c r="D575" s="207" t="s">
        <v>147</v>
      </c>
      <c r="E575" s="208" t="s">
        <v>735</v>
      </c>
      <c r="F575" s="209" t="s">
        <v>736</v>
      </c>
      <c r="G575" s="210" t="s">
        <v>150</v>
      </c>
      <c r="H575" s="211">
        <v>120</v>
      </c>
      <c r="I575" s="212"/>
      <c r="J575" s="213">
        <f>ROUND(I575*H575,2)</f>
        <v>0</v>
      </c>
      <c r="K575" s="209" t="s">
        <v>19</v>
      </c>
      <c r="L575" s="46"/>
      <c r="M575" s="214" t="s">
        <v>19</v>
      </c>
      <c r="N575" s="215" t="s">
        <v>43</v>
      </c>
      <c r="O575" s="86"/>
      <c r="P575" s="216">
        <f>O575*H575</f>
        <v>0</v>
      </c>
      <c r="Q575" s="216">
        <v>0</v>
      </c>
      <c r="R575" s="216">
        <f>Q575*H575</f>
        <v>0</v>
      </c>
      <c r="S575" s="216">
        <v>0</v>
      </c>
      <c r="T575" s="217">
        <f>S575*H575</f>
        <v>0</v>
      </c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R575" s="218" t="s">
        <v>721</v>
      </c>
      <c r="AT575" s="218" t="s">
        <v>147</v>
      </c>
      <c r="AU575" s="218" t="s">
        <v>82</v>
      </c>
      <c r="AY575" s="19" t="s">
        <v>145</v>
      </c>
      <c r="BE575" s="219">
        <f>IF(N575="základní",J575,0)</f>
        <v>0</v>
      </c>
      <c r="BF575" s="219">
        <f>IF(N575="snížená",J575,0)</f>
        <v>0</v>
      </c>
      <c r="BG575" s="219">
        <f>IF(N575="zákl. přenesená",J575,0)</f>
        <v>0</v>
      </c>
      <c r="BH575" s="219">
        <f>IF(N575="sníž. přenesená",J575,0)</f>
        <v>0</v>
      </c>
      <c r="BI575" s="219">
        <f>IF(N575="nulová",J575,0)</f>
        <v>0</v>
      </c>
      <c r="BJ575" s="19" t="s">
        <v>80</v>
      </c>
      <c r="BK575" s="219">
        <f>ROUND(I575*H575,2)</f>
        <v>0</v>
      </c>
      <c r="BL575" s="19" t="s">
        <v>721</v>
      </c>
      <c r="BM575" s="218" t="s">
        <v>737</v>
      </c>
    </row>
    <row r="576" s="2" customFormat="1" ht="24.15" customHeight="1">
      <c r="A576" s="40"/>
      <c r="B576" s="41"/>
      <c r="C576" s="207" t="s">
        <v>738</v>
      </c>
      <c r="D576" s="207" t="s">
        <v>147</v>
      </c>
      <c r="E576" s="208" t="s">
        <v>739</v>
      </c>
      <c r="F576" s="209" t="s">
        <v>740</v>
      </c>
      <c r="G576" s="210" t="s">
        <v>150</v>
      </c>
      <c r="H576" s="211">
        <v>120</v>
      </c>
      <c r="I576" s="212"/>
      <c r="J576" s="213">
        <f>ROUND(I576*H576,2)</f>
        <v>0</v>
      </c>
      <c r="K576" s="209" t="s">
        <v>19</v>
      </c>
      <c r="L576" s="46"/>
      <c r="M576" s="214" t="s">
        <v>19</v>
      </c>
      <c r="N576" s="215" t="s">
        <v>43</v>
      </c>
      <c r="O576" s="86"/>
      <c r="P576" s="216">
        <f>O576*H576</f>
        <v>0</v>
      </c>
      <c r="Q576" s="216">
        <v>0</v>
      </c>
      <c r="R576" s="216">
        <f>Q576*H576</f>
        <v>0</v>
      </c>
      <c r="S576" s="216">
        <v>0</v>
      </c>
      <c r="T576" s="217">
        <f>S576*H576</f>
        <v>0</v>
      </c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R576" s="218" t="s">
        <v>721</v>
      </c>
      <c r="AT576" s="218" t="s">
        <v>147</v>
      </c>
      <c r="AU576" s="218" t="s">
        <v>82</v>
      </c>
      <c r="AY576" s="19" t="s">
        <v>145</v>
      </c>
      <c r="BE576" s="219">
        <f>IF(N576="základní",J576,0)</f>
        <v>0</v>
      </c>
      <c r="BF576" s="219">
        <f>IF(N576="snížená",J576,0)</f>
        <v>0</v>
      </c>
      <c r="BG576" s="219">
        <f>IF(N576="zákl. přenesená",J576,0)</f>
        <v>0</v>
      </c>
      <c r="BH576" s="219">
        <f>IF(N576="sníž. přenesená",J576,0)</f>
        <v>0</v>
      </c>
      <c r="BI576" s="219">
        <f>IF(N576="nulová",J576,0)</f>
        <v>0</v>
      </c>
      <c r="BJ576" s="19" t="s">
        <v>80</v>
      </c>
      <c r="BK576" s="219">
        <f>ROUND(I576*H576,2)</f>
        <v>0</v>
      </c>
      <c r="BL576" s="19" t="s">
        <v>721</v>
      </c>
      <c r="BM576" s="218" t="s">
        <v>741</v>
      </c>
    </row>
    <row r="577" s="2" customFormat="1" ht="16.5" customHeight="1">
      <c r="A577" s="40"/>
      <c r="B577" s="41"/>
      <c r="C577" s="207" t="s">
        <v>742</v>
      </c>
      <c r="D577" s="207" t="s">
        <v>147</v>
      </c>
      <c r="E577" s="208" t="s">
        <v>743</v>
      </c>
      <c r="F577" s="209" t="s">
        <v>733</v>
      </c>
      <c r="G577" s="210" t="s">
        <v>216</v>
      </c>
      <c r="H577" s="211">
        <v>1</v>
      </c>
      <c r="I577" s="212"/>
      <c r="J577" s="213">
        <f>ROUND(I577*H577,2)</f>
        <v>0</v>
      </c>
      <c r="K577" s="209" t="s">
        <v>19</v>
      </c>
      <c r="L577" s="46"/>
      <c r="M577" s="214" t="s">
        <v>19</v>
      </c>
      <c r="N577" s="215" t="s">
        <v>43</v>
      </c>
      <c r="O577" s="86"/>
      <c r="P577" s="216">
        <f>O577*H577</f>
        <v>0</v>
      </c>
      <c r="Q577" s="216">
        <v>0</v>
      </c>
      <c r="R577" s="216">
        <f>Q577*H577</f>
        <v>0</v>
      </c>
      <c r="S577" s="216">
        <v>0</v>
      </c>
      <c r="T577" s="217">
        <f>S577*H577</f>
        <v>0</v>
      </c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R577" s="218" t="s">
        <v>721</v>
      </c>
      <c r="AT577" s="218" t="s">
        <v>147</v>
      </c>
      <c r="AU577" s="218" t="s">
        <v>82</v>
      </c>
      <c r="AY577" s="19" t="s">
        <v>145</v>
      </c>
      <c r="BE577" s="219">
        <f>IF(N577="základní",J577,0)</f>
        <v>0</v>
      </c>
      <c r="BF577" s="219">
        <f>IF(N577="snížená",J577,0)</f>
        <v>0</v>
      </c>
      <c r="BG577" s="219">
        <f>IF(N577="zákl. přenesená",J577,0)</f>
        <v>0</v>
      </c>
      <c r="BH577" s="219">
        <f>IF(N577="sníž. přenesená",J577,0)</f>
        <v>0</v>
      </c>
      <c r="BI577" s="219">
        <f>IF(N577="nulová",J577,0)</f>
        <v>0</v>
      </c>
      <c r="BJ577" s="19" t="s">
        <v>80</v>
      </c>
      <c r="BK577" s="219">
        <f>ROUND(I577*H577,2)</f>
        <v>0</v>
      </c>
      <c r="BL577" s="19" t="s">
        <v>721</v>
      </c>
      <c r="BM577" s="218" t="s">
        <v>744</v>
      </c>
    </row>
    <row r="578" s="2" customFormat="1" ht="16.5" customHeight="1">
      <c r="A578" s="40"/>
      <c r="B578" s="41"/>
      <c r="C578" s="207" t="s">
        <v>745</v>
      </c>
      <c r="D578" s="207" t="s">
        <v>147</v>
      </c>
      <c r="E578" s="208" t="s">
        <v>746</v>
      </c>
      <c r="F578" s="209" t="s">
        <v>747</v>
      </c>
      <c r="G578" s="210" t="s">
        <v>748</v>
      </c>
      <c r="H578" s="211">
        <v>1</v>
      </c>
      <c r="I578" s="212"/>
      <c r="J578" s="213">
        <f>ROUND(I578*H578,2)</f>
        <v>0</v>
      </c>
      <c r="K578" s="209" t="s">
        <v>19</v>
      </c>
      <c r="L578" s="46"/>
      <c r="M578" s="214" t="s">
        <v>19</v>
      </c>
      <c r="N578" s="215" t="s">
        <v>43</v>
      </c>
      <c r="O578" s="86"/>
      <c r="P578" s="216">
        <f>O578*H578</f>
        <v>0</v>
      </c>
      <c r="Q578" s="216">
        <v>0</v>
      </c>
      <c r="R578" s="216">
        <f>Q578*H578</f>
        <v>0</v>
      </c>
      <c r="S578" s="216">
        <v>0</v>
      </c>
      <c r="T578" s="217">
        <f>S578*H578</f>
        <v>0</v>
      </c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R578" s="218" t="s">
        <v>721</v>
      </c>
      <c r="AT578" s="218" t="s">
        <v>147</v>
      </c>
      <c r="AU578" s="218" t="s">
        <v>82</v>
      </c>
      <c r="AY578" s="19" t="s">
        <v>145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19" t="s">
        <v>80</v>
      </c>
      <c r="BK578" s="219">
        <f>ROUND(I578*H578,2)</f>
        <v>0</v>
      </c>
      <c r="BL578" s="19" t="s">
        <v>721</v>
      </c>
      <c r="BM578" s="218" t="s">
        <v>749</v>
      </c>
    </row>
    <row r="579" s="2" customFormat="1" ht="16.5" customHeight="1">
      <c r="A579" s="40"/>
      <c r="B579" s="41"/>
      <c r="C579" s="207" t="s">
        <v>750</v>
      </c>
      <c r="D579" s="207" t="s">
        <v>147</v>
      </c>
      <c r="E579" s="208" t="s">
        <v>751</v>
      </c>
      <c r="F579" s="209" t="s">
        <v>752</v>
      </c>
      <c r="G579" s="210" t="s">
        <v>216</v>
      </c>
      <c r="H579" s="211">
        <v>1</v>
      </c>
      <c r="I579" s="212"/>
      <c r="J579" s="213">
        <f>ROUND(I579*H579,2)</f>
        <v>0</v>
      </c>
      <c r="K579" s="209" t="s">
        <v>19</v>
      </c>
      <c r="L579" s="46"/>
      <c r="M579" s="214" t="s">
        <v>19</v>
      </c>
      <c r="N579" s="215" t="s">
        <v>43</v>
      </c>
      <c r="O579" s="86"/>
      <c r="P579" s="216">
        <f>O579*H579</f>
        <v>0</v>
      </c>
      <c r="Q579" s="216">
        <v>0</v>
      </c>
      <c r="R579" s="216">
        <f>Q579*H579</f>
        <v>0</v>
      </c>
      <c r="S579" s="216">
        <v>0</v>
      </c>
      <c r="T579" s="217">
        <f>S579*H579</f>
        <v>0</v>
      </c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R579" s="218" t="s">
        <v>721</v>
      </c>
      <c r="AT579" s="218" t="s">
        <v>147</v>
      </c>
      <c r="AU579" s="218" t="s">
        <v>82</v>
      </c>
      <c r="AY579" s="19" t="s">
        <v>145</v>
      </c>
      <c r="BE579" s="219">
        <f>IF(N579="základní",J579,0)</f>
        <v>0</v>
      </c>
      <c r="BF579" s="219">
        <f>IF(N579="snížená",J579,0)</f>
        <v>0</v>
      </c>
      <c r="BG579" s="219">
        <f>IF(N579="zákl. přenesená",J579,0)</f>
        <v>0</v>
      </c>
      <c r="BH579" s="219">
        <f>IF(N579="sníž. přenesená",J579,0)</f>
        <v>0</v>
      </c>
      <c r="BI579" s="219">
        <f>IF(N579="nulová",J579,0)</f>
        <v>0</v>
      </c>
      <c r="BJ579" s="19" t="s">
        <v>80</v>
      </c>
      <c r="BK579" s="219">
        <f>ROUND(I579*H579,2)</f>
        <v>0</v>
      </c>
      <c r="BL579" s="19" t="s">
        <v>721</v>
      </c>
      <c r="BM579" s="218" t="s">
        <v>753</v>
      </c>
    </row>
    <row r="580" s="12" customFormat="1" ht="22.8" customHeight="1">
      <c r="A580" s="12"/>
      <c r="B580" s="191"/>
      <c r="C580" s="192"/>
      <c r="D580" s="193" t="s">
        <v>71</v>
      </c>
      <c r="E580" s="205" t="s">
        <v>754</v>
      </c>
      <c r="F580" s="205" t="s">
        <v>755</v>
      </c>
      <c r="G580" s="192"/>
      <c r="H580" s="192"/>
      <c r="I580" s="195"/>
      <c r="J580" s="206">
        <f>BK580</f>
        <v>0</v>
      </c>
      <c r="K580" s="192"/>
      <c r="L580" s="197"/>
      <c r="M580" s="198"/>
      <c r="N580" s="199"/>
      <c r="O580" s="199"/>
      <c r="P580" s="200">
        <f>SUM(P581:P583)</f>
        <v>0</v>
      </c>
      <c r="Q580" s="199"/>
      <c r="R580" s="200">
        <f>SUM(R581:R583)</f>
        <v>0</v>
      </c>
      <c r="S580" s="199"/>
      <c r="T580" s="201">
        <f>SUM(T581:T583)</f>
        <v>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R580" s="202" t="s">
        <v>184</v>
      </c>
      <c r="AT580" s="203" t="s">
        <v>71</v>
      </c>
      <c r="AU580" s="203" t="s">
        <v>80</v>
      </c>
      <c r="AY580" s="202" t="s">
        <v>145</v>
      </c>
      <c r="BK580" s="204">
        <f>SUM(BK581:BK583)</f>
        <v>0</v>
      </c>
    </row>
    <row r="581" s="2" customFormat="1" ht="16.5" customHeight="1">
      <c r="A581" s="40"/>
      <c r="B581" s="41"/>
      <c r="C581" s="207" t="s">
        <v>756</v>
      </c>
      <c r="D581" s="207" t="s">
        <v>147</v>
      </c>
      <c r="E581" s="208" t="s">
        <v>757</v>
      </c>
      <c r="F581" s="209" t="s">
        <v>758</v>
      </c>
      <c r="G581" s="210" t="s">
        <v>759</v>
      </c>
      <c r="H581" s="211">
        <v>1</v>
      </c>
      <c r="I581" s="212"/>
      <c r="J581" s="213">
        <f>ROUND(I581*H581,2)</f>
        <v>0</v>
      </c>
      <c r="K581" s="209" t="s">
        <v>19</v>
      </c>
      <c r="L581" s="46"/>
      <c r="M581" s="214" t="s">
        <v>19</v>
      </c>
      <c r="N581" s="215" t="s">
        <v>43</v>
      </c>
      <c r="O581" s="86"/>
      <c r="P581" s="216">
        <f>O581*H581</f>
        <v>0</v>
      </c>
      <c r="Q581" s="216">
        <v>0</v>
      </c>
      <c r="R581" s="216">
        <f>Q581*H581</f>
        <v>0</v>
      </c>
      <c r="S581" s="216">
        <v>0</v>
      </c>
      <c r="T581" s="217">
        <f>S581*H581</f>
        <v>0</v>
      </c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R581" s="218" t="s">
        <v>721</v>
      </c>
      <c r="AT581" s="218" t="s">
        <v>147</v>
      </c>
      <c r="AU581" s="218" t="s">
        <v>82</v>
      </c>
      <c r="AY581" s="19" t="s">
        <v>145</v>
      </c>
      <c r="BE581" s="219">
        <f>IF(N581="základní",J581,0)</f>
        <v>0</v>
      </c>
      <c r="BF581" s="219">
        <f>IF(N581="snížená",J581,0)</f>
        <v>0</v>
      </c>
      <c r="BG581" s="219">
        <f>IF(N581="zákl. přenesená",J581,0)</f>
        <v>0</v>
      </c>
      <c r="BH581" s="219">
        <f>IF(N581="sníž. přenesená",J581,0)</f>
        <v>0</v>
      </c>
      <c r="BI581" s="219">
        <f>IF(N581="nulová",J581,0)</f>
        <v>0</v>
      </c>
      <c r="BJ581" s="19" t="s">
        <v>80</v>
      </c>
      <c r="BK581" s="219">
        <f>ROUND(I581*H581,2)</f>
        <v>0</v>
      </c>
      <c r="BL581" s="19" t="s">
        <v>721</v>
      </c>
      <c r="BM581" s="218" t="s">
        <v>760</v>
      </c>
    </row>
    <row r="582" s="14" customFormat="1">
      <c r="A582" s="14"/>
      <c r="B582" s="237"/>
      <c r="C582" s="238"/>
      <c r="D582" s="225" t="s">
        <v>158</v>
      </c>
      <c r="E582" s="239" t="s">
        <v>19</v>
      </c>
      <c r="F582" s="240" t="s">
        <v>80</v>
      </c>
      <c r="G582" s="238"/>
      <c r="H582" s="241">
        <v>1</v>
      </c>
      <c r="I582" s="242"/>
      <c r="J582" s="238"/>
      <c r="K582" s="238"/>
      <c r="L582" s="243"/>
      <c r="M582" s="244"/>
      <c r="N582" s="245"/>
      <c r="O582" s="245"/>
      <c r="P582" s="245"/>
      <c r="Q582" s="245"/>
      <c r="R582" s="245"/>
      <c r="S582" s="245"/>
      <c r="T582" s="246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7" t="s">
        <v>158</v>
      </c>
      <c r="AU582" s="247" t="s">
        <v>82</v>
      </c>
      <c r="AV582" s="14" t="s">
        <v>82</v>
      </c>
      <c r="AW582" s="14" t="s">
        <v>33</v>
      </c>
      <c r="AX582" s="14" t="s">
        <v>72</v>
      </c>
      <c r="AY582" s="247" t="s">
        <v>145</v>
      </c>
    </row>
    <row r="583" s="15" customFormat="1">
      <c r="A583" s="15"/>
      <c r="B583" s="248"/>
      <c r="C583" s="249"/>
      <c r="D583" s="225" t="s">
        <v>158</v>
      </c>
      <c r="E583" s="250" t="s">
        <v>19</v>
      </c>
      <c r="F583" s="251" t="s">
        <v>161</v>
      </c>
      <c r="G583" s="249"/>
      <c r="H583" s="252">
        <v>1</v>
      </c>
      <c r="I583" s="253"/>
      <c r="J583" s="249"/>
      <c r="K583" s="249"/>
      <c r="L583" s="254"/>
      <c r="M583" s="280"/>
      <c r="N583" s="281"/>
      <c r="O583" s="281"/>
      <c r="P583" s="281"/>
      <c r="Q583" s="281"/>
      <c r="R583" s="281"/>
      <c r="S583" s="281"/>
      <c r="T583" s="282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58" t="s">
        <v>158</v>
      </c>
      <c r="AU583" s="258" t="s">
        <v>82</v>
      </c>
      <c r="AV583" s="15" t="s">
        <v>152</v>
      </c>
      <c r="AW583" s="15" t="s">
        <v>33</v>
      </c>
      <c r="AX583" s="15" t="s">
        <v>80</v>
      </c>
      <c r="AY583" s="258" t="s">
        <v>145</v>
      </c>
    </row>
    <row r="584" s="2" customFormat="1" ht="6.96" customHeight="1">
      <c r="A584" s="40"/>
      <c r="B584" s="61"/>
      <c r="C584" s="62"/>
      <c r="D584" s="62"/>
      <c r="E584" s="62"/>
      <c r="F584" s="62"/>
      <c r="G584" s="62"/>
      <c r="H584" s="62"/>
      <c r="I584" s="62"/>
      <c r="J584" s="62"/>
      <c r="K584" s="62"/>
      <c r="L584" s="46"/>
      <c r="M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</row>
  </sheetData>
  <sheetProtection sheet="1" autoFilter="0" formatColumns="0" formatRows="0" objects="1" scenarios="1" spinCount="100000" saltValue="wEhKJ1AfsXaVKRZ5neAQ+J1Ga+y6BbOAfYr4NLYd/daPuKthw0LGGA/TCgP0qwHbq95vsBj5B0Li2UjV+4a+Mg==" hashValue="nDJqoUZJ5Bo6cb7CmrF23z8jDvKvY5NFJOVKPKawPwfGb2ICm8c+fnOY+eIpZWdnYYvlbTxSpT/ict5ciw+ijQ==" algorithmName="SHA-512" password="CC35"/>
  <autoFilter ref="C93:K583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5_01/113154548"/>
    <hyperlink ref="F104" r:id="rId2" display="https://podminky.urs.cz/item/CS_URS_2025_01/113107241"/>
    <hyperlink ref="F110" r:id="rId3" display="https://podminky.urs.cz/item/CS_URS_2025_01/113107330"/>
    <hyperlink ref="F116" r:id="rId4" display="https://podminky.urs.cz/item/CS_URS_2025_01/113201112"/>
    <hyperlink ref="F122" r:id="rId5" display="https://podminky.urs.cz/item/CS_URS_2025_01/113203111"/>
    <hyperlink ref="F130" r:id="rId6" display="https://podminky.urs.cz/item/CS_URS_2025_01/113202111"/>
    <hyperlink ref="F136" r:id="rId7" display="https://podminky.urs.cz/item/CS_URS_2025_01/113202111.1"/>
    <hyperlink ref="F142" r:id="rId8" display="https://podminky.urs.cz/item/CS_URS_2025_01/113204111"/>
    <hyperlink ref="F152" r:id="rId9" display="https://podminky.urs.cz/item/CS_URS_2025_01/122151104"/>
    <hyperlink ref="F163" r:id="rId10" display="https://podminky.urs.cz/item/CS_URS_2025_01/132151102"/>
    <hyperlink ref="F168" r:id="rId11" display="https://podminky.urs.cz/item/CS_URS_2025_01/132151252"/>
    <hyperlink ref="F180" r:id="rId12" display="https://podminky.urs.cz/item/CS_URS_2025_01/175151101"/>
    <hyperlink ref="F188" r:id="rId13" display="https://podminky.urs.cz/item/CS_URS_2025_01/174151101"/>
    <hyperlink ref="F200" r:id="rId14" display="https://podminky.urs.cz/item/CS_URS_2025_01/181351103"/>
    <hyperlink ref="F208" r:id="rId15" display="https://podminky.urs.cz/item/CS_URS_2025_01/181411131"/>
    <hyperlink ref="F215" r:id="rId16" display="https://podminky.urs.cz/item/CS_URS_2025_01/181951112"/>
    <hyperlink ref="F227" r:id="rId17" display="https://podminky.urs.cz/item/CS_URS_2025_01/212751106"/>
    <hyperlink ref="F233" r:id="rId18" display="https://podminky.urs.cz/item/CS_URS_2025_01/451541111"/>
    <hyperlink ref="F239" r:id="rId19" display="https://podminky.urs.cz/item/CS_URS_2025_01/564861111"/>
    <hyperlink ref="F248" r:id="rId20" display="https://podminky.urs.cz/item/CS_URS_2025_01/564952111"/>
    <hyperlink ref="F253" r:id="rId21" display="https://podminky.urs.cz/item/CS_URS_2025_01/564951313"/>
    <hyperlink ref="F262" r:id="rId22" display="https://podminky.urs.cz/item/CS_URS_2025_01/577176121"/>
    <hyperlink ref="F267" r:id="rId23" display="https://podminky.urs.cz/item/CS_URS_2025_01/573231106"/>
    <hyperlink ref="F272" r:id="rId24" display="https://podminky.urs.cz/item/CS_URS_2025_01/577134121"/>
    <hyperlink ref="F277" r:id="rId25" display="https://podminky.urs.cz/item/CS_URS_2025_01/596211113"/>
    <hyperlink ref="F290" r:id="rId26" display="https://podminky.urs.cz/item/CS_URS_2025_01/596212213"/>
    <hyperlink ref="F315" r:id="rId27" display="https://podminky.urs.cz/item/CS_URS_2025_01/596412114"/>
    <hyperlink ref="F324" r:id="rId28" display="https://podminky.urs.cz/item/CS_URS_2025_01/597661111"/>
    <hyperlink ref="F334" r:id="rId29" display="https://podminky.urs.cz/item/CS_URS_2025_01/871313121"/>
    <hyperlink ref="F341" r:id="rId30" display="https://podminky.urs.cz/item/CS_URS_2025_01/877310310"/>
    <hyperlink ref="F350" r:id="rId31" display="https://podminky.urs.cz/item/CS_URS_2025_01/895941302"/>
    <hyperlink ref="F359" r:id="rId32" display="https://podminky.urs.cz/item/CS_URS_2025_01/895941332"/>
    <hyperlink ref="F368" r:id="rId33" display="https://podminky.urs.cz/item/CS_URS_2025_01/895941362"/>
    <hyperlink ref="F377" r:id="rId34" display="https://podminky.urs.cz/item/CS_URS_2025_01/895941313"/>
    <hyperlink ref="F386" r:id="rId35" display="https://podminky.urs.cz/item/CS_URS_2025_01/899204112"/>
    <hyperlink ref="F403" r:id="rId36" display="https://podminky.urs.cz/item/CS_URS_2025_01/899132121"/>
    <hyperlink ref="F409" r:id="rId37" display="https://podminky.urs.cz/item/CS_URS_2025_01/899132212"/>
    <hyperlink ref="F415" r:id="rId38" display="https://podminky.urs.cz/item/CS_URS_2025_01/916241113"/>
    <hyperlink ref="F429" r:id="rId39" display="https://podminky.urs.cz/item/CS_URS_2025_01/916231293"/>
    <hyperlink ref="F439" r:id="rId40" display="https://podminky.urs.cz/item/CS_URS_2025_01/916991121"/>
    <hyperlink ref="F444" r:id="rId41" display="https://podminky.urs.cz/item/CS_URS_2025_01/916111123"/>
    <hyperlink ref="F453" r:id="rId42" display="https://podminky.urs.cz/item/CS_URS_2025_01/916111113"/>
    <hyperlink ref="F462" r:id="rId43" display="https://podminky.urs.cz/item/CS_URS_2025_01/916231213"/>
    <hyperlink ref="F471" r:id="rId44" display="https://podminky.urs.cz/item/CS_URS_2025_01/919735112"/>
    <hyperlink ref="F475" r:id="rId45" display="https://podminky.urs.cz/item/CS_URS_2025_01/919732211"/>
    <hyperlink ref="F479" r:id="rId46" display="https://podminky.urs.cz/item/CS_URS_2025_01/966006132"/>
    <hyperlink ref="F483" r:id="rId47" display="https://podminky.urs.cz/item/CS_URS_2025_01/914111111"/>
    <hyperlink ref="F493" r:id="rId48" display="https://podminky.urs.cz/item/CS_URS_2025_01/914511112"/>
    <hyperlink ref="F506" r:id="rId49" display="https://podminky.urs.cz/item/CS_URS_2025_01/915131111"/>
    <hyperlink ref="F511" r:id="rId50" display="https://podminky.urs.cz/item/CS_URS_2025_01/915231112"/>
    <hyperlink ref="F516" r:id="rId51" display="https://podminky.urs.cz/item/CS_URS_2025_01/979024443"/>
    <hyperlink ref="F533" r:id="rId52" display="https://podminky.urs.cz/item/CS_URS_2025_01/997221611"/>
    <hyperlink ref="F558" r:id="rId53" display="https://podminky.urs.cz/item/CS_URS_2025_01/998225111"/>
    <hyperlink ref="F562" r:id="rId54" display="https://podminky.urs.cz/item/CS_URS_2025_01/71116127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82</v>
      </c>
    </row>
    <row r="4" s="1" customFormat="1" ht="24.96" customHeight="1">
      <c r="B4" s="22"/>
      <c r="D4" s="133" t="s">
        <v>93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povrchu komunikace v Klatovech 2025 - Koldinova ulice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105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761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35</v>
      </c>
      <c r="G12" s="40"/>
      <c r="H12" s="40"/>
      <c r="I12" s="135" t="s">
        <v>23</v>
      </c>
      <c r="J12" s="140" t="str">
        <f>'Rekapitulace stavby'!AN8</f>
        <v>20. 2. 2025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>Město Klatovy</v>
      </c>
      <c r="F15" s="40"/>
      <c r="G15" s="40"/>
      <c r="H15" s="40"/>
      <c r="I15" s="135" t="s">
        <v>28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>Ing. Macán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34</v>
      </c>
      <c r="E23" s="40"/>
      <c r="F23" s="40"/>
      <c r="G23" s="40"/>
      <c r="H23" s="40"/>
      <c r="I23" s="135" t="s">
        <v>26</v>
      </c>
      <c r="J23" s="139" t="str">
        <f>IF('Rekapitulace stavby'!AN19="","",'Rekapitulace stavby'!AN19)</f>
        <v/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tr">
        <f>IF('Rekapitulace stavby'!E20="","",'Rekapitulace stavby'!E20)</f>
        <v xml:space="preserve"> </v>
      </c>
      <c r="F24" s="40"/>
      <c r="G24" s="40"/>
      <c r="H24" s="40"/>
      <c r="I24" s="135" t="s">
        <v>28</v>
      </c>
      <c r="J24" s="139" t="str">
        <f>IF('Rekapitulace stavby'!AN20="","",'Rekapitulace stavby'!AN20)</f>
        <v/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36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38</v>
      </c>
      <c r="E30" s="40"/>
      <c r="F30" s="40"/>
      <c r="G30" s="40"/>
      <c r="H30" s="40"/>
      <c r="I30" s="40"/>
      <c r="J30" s="147">
        <f>ROUND(J92,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40</v>
      </c>
      <c r="G32" s="40"/>
      <c r="H32" s="40"/>
      <c r="I32" s="148" t="s">
        <v>39</v>
      </c>
      <c r="J32" s="148" t="s">
        <v>41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42</v>
      </c>
      <c r="E33" s="135" t="s">
        <v>43</v>
      </c>
      <c r="F33" s="150">
        <f>ROUND((SUM(BE92:BE159)),  2)</f>
        <v>0</v>
      </c>
      <c r="G33" s="40"/>
      <c r="H33" s="40"/>
      <c r="I33" s="151">
        <v>0.20999999999999999</v>
      </c>
      <c r="J33" s="150">
        <f>ROUND(((SUM(BE92:BE159))*I33),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44</v>
      </c>
      <c r="F34" s="150">
        <f>ROUND((SUM(BF92:BF159)),  2)</f>
        <v>0</v>
      </c>
      <c r="G34" s="40"/>
      <c r="H34" s="40"/>
      <c r="I34" s="151">
        <v>0.12</v>
      </c>
      <c r="J34" s="150">
        <f>ROUND(((SUM(BF92:BF159))*I34),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45</v>
      </c>
      <c r="F35" s="150">
        <f>ROUND((SUM(BG92:BG159)),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46</v>
      </c>
      <c r="F36" s="150">
        <f>ROUND((SUM(BH92:BH159)),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47</v>
      </c>
      <c r="F37" s="150">
        <f>ROUND((SUM(BI92:BI159)),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111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povrchu komunikace v Klatovech 2025 - Koldinova ulice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105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SO401 - VEŘEJNÉ OSVĚTLENÍ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20. 2. 2025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Město Klatovy</v>
      </c>
      <c r="G54" s="42"/>
      <c r="H54" s="42"/>
      <c r="I54" s="34" t="s">
        <v>31</v>
      </c>
      <c r="J54" s="38" t="str">
        <f>E21</f>
        <v>Ing. Macán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112</v>
      </c>
      <c r="D57" s="165"/>
      <c r="E57" s="165"/>
      <c r="F57" s="165"/>
      <c r="G57" s="165"/>
      <c r="H57" s="165"/>
      <c r="I57" s="165"/>
      <c r="J57" s="166" t="s">
        <v>113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114</v>
      </c>
    </row>
    <row r="60" s="9" customFormat="1" ht="24.96" customHeight="1">
      <c r="A60" s="9"/>
      <c r="B60" s="168"/>
      <c r="C60" s="169"/>
      <c r="D60" s="170" t="s">
        <v>762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763</v>
      </c>
      <c r="E61" s="171"/>
      <c r="F61" s="171"/>
      <c r="G61" s="171"/>
      <c r="H61" s="171"/>
      <c r="I61" s="171"/>
      <c r="J61" s="172">
        <f>J96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764</v>
      </c>
      <c r="E62" s="171"/>
      <c r="F62" s="171"/>
      <c r="G62" s="171"/>
      <c r="H62" s="171"/>
      <c r="I62" s="171"/>
      <c r="J62" s="172">
        <f>J98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765</v>
      </c>
      <c r="E63" s="171"/>
      <c r="F63" s="171"/>
      <c r="G63" s="171"/>
      <c r="H63" s="171"/>
      <c r="I63" s="171"/>
      <c r="J63" s="172">
        <f>J124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766</v>
      </c>
      <c r="E64" s="171"/>
      <c r="F64" s="171"/>
      <c r="G64" s="171"/>
      <c r="H64" s="171"/>
      <c r="I64" s="171"/>
      <c r="J64" s="172">
        <f>J127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767</v>
      </c>
      <c r="E65" s="171"/>
      <c r="F65" s="171"/>
      <c r="G65" s="171"/>
      <c r="H65" s="171"/>
      <c r="I65" s="171"/>
      <c r="J65" s="172">
        <f>J140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768</v>
      </c>
      <c r="E66" s="171"/>
      <c r="F66" s="171"/>
      <c r="G66" s="171"/>
      <c r="H66" s="171"/>
      <c r="I66" s="171"/>
      <c r="J66" s="172">
        <f>J144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8"/>
      <c r="C67" s="169"/>
      <c r="D67" s="170" t="s">
        <v>769</v>
      </c>
      <c r="E67" s="171"/>
      <c r="F67" s="171"/>
      <c r="G67" s="171"/>
      <c r="H67" s="171"/>
      <c r="I67" s="171"/>
      <c r="J67" s="172">
        <f>J147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770</v>
      </c>
      <c r="E68" s="171"/>
      <c r="F68" s="171"/>
      <c r="G68" s="171"/>
      <c r="H68" s="171"/>
      <c r="I68" s="171"/>
      <c r="J68" s="172">
        <f>J149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771</v>
      </c>
      <c r="E69" s="171"/>
      <c r="F69" s="171"/>
      <c r="G69" s="171"/>
      <c r="H69" s="171"/>
      <c r="I69" s="171"/>
      <c r="J69" s="172">
        <f>J153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8"/>
      <c r="C70" s="169"/>
      <c r="D70" s="170" t="s">
        <v>772</v>
      </c>
      <c r="E70" s="171"/>
      <c r="F70" s="171"/>
      <c r="G70" s="171"/>
      <c r="H70" s="171"/>
      <c r="I70" s="171"/>
      <c r="J70" s="172">
        <f>J154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8"/>
      <c r="C71" s="169"/>
      <c r="D71" s="170" t="s">
        <v>773</v>
      </c>
      <c r="E71" s="171"/>
      <c r="F71" s="171"/>
      <c r="G71" s="171"/>
      <c r="H71" s="171"/>
      <c r="I71" s="171"/>
      <c r="J71" s="172">
        <f>J156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8"/>
      <c r="C72" s="169"/>
      <c r="D72" s="170" t="s">
        <v>774</v>
      </c>
      <c r="E72" s="171"/>
      <c r="F72" s="171"/>
      <c r="G72" s="171"/>
      <c r="H72" s="171"/>
      <c r="I72" s="171"/>
      <c r="J72" s="172">
        <f>J158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130</v>
      </c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3" t="str">
        <f>E7</f>
        <v>Oprava povrchu komunikace v Klatovech 2025 - Koldinova ulice</v>
      </c>
      <c r="F82" s="34"/>
      <c r="G82" s="34"/>
      <c r="H82" s="34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105</v>
      </c>
      <c r="D83" s="42"/>
      <c r="E83" s="42"/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SO401 - VEŘEJNÉ OSVĚTLENÍ</v>
      </c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 xml:space="preserve"> </v>
      </c>
      <c r="G86" s="42"/>
      <c r="H86" s="42"/>
      <c r="I86" s="34" t="s">
        <v>23</v>
      </c>
      <c r="J86" s="74" t="str">
        <f>IF(J12="","",J12)</f>
        <v>20. 2. 2025</v>
      </c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Město Klatovy</v>
      </c>
      <c r="G88" s="42"/>
      <c r="H88" s="42"/>
      <c r="I88" s="34" t="s">
        <v>31</v>
      </c>
      <c r="J88" s="38" t="str">
        <f>E21</f>
        <v>Ing. Macán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 xml:space="preserve"> </v>
      </c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0"/>
      <c r="B91" s="181"/>
      <c r="C91" s="182" t="s">
        <v>131</v>
      </c>
      <c r="D91" s="183" t="s">
        <v>57</v>
      </c>
      <c r="E91" s="183" t="s">
        <v>53</v>
      </c>
      <c r="F91" s="183" t="s">
        <v>54</v>
      </c>
      <c r="G91" s="183" t="s">
        <v>132</v>
      </c>
      <c r="H91" s="183" t="s">
        <v>133</v>
      </c>
      <c r="I91" s="183" t="s">
        <v>134</v>
      </c>
      <c r="J91" s="183" t="s">
        <v>113</v>
      </c>
      <c r="K91" s="184" t="s">
        <v>135</v>
      </c>
      <c r="L91" s="185"/>
      <c r="M91" s="94" t="s">
        <v>19</v>
      </c>
      <c r="N91" s="95" t="s">
        <v>42</v>
      </c>
      <c r="O91" s="95" t="s">
        <v>136</v>
      </c>
      <c r="P91" s="95" t="s">
        <v>137</v>
      </c>
      <c r="Q91" s="95" t="s">
        <v>138</v>
      </c>
      <c r="R91" s="95" t="s">
        <v>139</v>
      </c>
      <c r="S91" s="95" t="s">
        <v>140</v>
      </c>
      <c r="T91" s="96" t="s">
        <v>141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0"/>
      <c r="B92" s="41"/>
      <c r="C92" s="101" t="s">
        <v>142</v>
      </c>
      <c r="D92" s="42"/>
      <c r="E92" s="42"/>
      <c r="F92" s="42"/>
      <c r="G92" s="42"/>
      <c r="H92" s="42"/>
      <c r="I92" s="42"/>
      <c r="J92" s="186">
        <f>BK92</f>
        <v>0</v>
      </c>
      <c r="K92" s="42"/>
      <c r="L92" s="46"/>
      <c r="M92" s="97"/>
      <c r="N92" s="187"/>
      <c r="O92" s="98"/>
      <c r="P92" s="188">
        <f>P93+P96+P98+P124+P127+P140+P144+P147+P149+P153+P154+P156+P158</f>
        <v>0</v>
      </c>
      <c r="Q92" s="98"/>
      <c r="R92" s="188">
        <f>R93+R96+R98+R124+R127+R140+R144+R147+R149+R153+R154+R156+R158</f>
        <v>0</v>
      </c>
      <c r="S92" s="98"/>
      <c r="T92" s="189">
        <f>T93+T96+T98+T124+T127+T140+T144+T147+T149+T153+T154+T156+T158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114</v>
      </c>
      <c r="BK92" s="190">
        <f>BK93+BK96+BK98+BK124+BK127+BK140+BK144+BK147+BK149+BK153+BK154+BK156+BK158</f>
        <v>0</v>
      </c>
    </row>
    <row r="93" s="12" customFormat="1" ht="25.92" customHeight="1">
      <c r="A93" s="12"/>
      <c r="B93" s="191"/>
      <c r="C93" s="192"/>
      <c r="D93" s="193" t="s">
        <v>71</v>
      </c>
      <c r="E93" s="194" t="s">
        <v>246</v>
      </c>
      <c r="F93" s="194" t="s">
        <v>775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SUM(P94:P95)</f>
        <v>0</v>
      </c>
      <c r="Q93" s="199"/>
      <c r="R93" s="200">
        <f>SUM(R94:R95)</f>
        <v>0</v>
      </c>
      <c r="S93" s="199"/>
      <c r="T93" s="201">
        <f>SUM(T94:T95)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80</v>
      </c>
      <c r="AT93" s="203" t="s">
        <v>71</v>
      </c>
      <c r="AU93" s="203" t="s">
        <v>72</v>
      </c>
      <c r="AY93" s="202" t="s">
        <v>145</v>
      </c>
      <c r="BK93" s="204">
        <f>SUM(BK94:BK95)</f>
        <v>0</v>
      </c>
    </row>
    <row r="94" s="2" customFormat="1" ht="16.5" customHeight="1">
      <c r="A94" s="40"/>
      <c r="B94" s="41"/>
      <c r="C94" s="207" t="s">
        <v>80</v>
      </c>
      <c r="D94" s="207" t="s">
        <v>147</v>
      </c>
      <c r="E94" s="208" t="s">
        <v>776</v>
      </c>
      <c r="F94" s="209" t="s">
        <v>777</v>
      </c>
      <c r="G94" s="210" t="s">
        <v>88</v>
      </c>
      <c r="H94" s="211">
        <v>8</v>
      </c>
      <c r="I94" s="212"/>
      <c r="J94" s="213">
        <f>ROUND(I94*H94,2)</f>
        <v>0</v>
      </c>
      <c r="K94" s="209" t="s">
        <v>19</v>
      </c>
      <c r="L94" s="46"/>
      <c r="M94" s="214" t="s">
        <v>19</v>
      </c>
      <c r="N94" s="215" t="s">
        <v>43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152</v>
      </c>
      <c r="AT94" s="218" t="s">
        <v>147</v>
      </c>
      <c r="AU94" s="218" t="s">
        <v>80</v>
      </c>
      <c r="AY94" s="19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80</v>
      </c>
      <c r="BK94" s="219">
        <f>ROUND(I94*H94,2)</f>
        <v>0</v>
      </c>
      <c r="BL94" s="19" t="s">
        <v>152</v>
      </c>
      <c r="BM94" s="218" t="s">
        <v>82</v>
      </c>
    </row>
    <row r="95" s="2" customFormat="1" ht="16.5" customHeight="1">
      <c r="A95" s="40"/>
      <c r="B95" s="41"/>
      <c r="C95" s="207" t="s">
        <v>82</v>
      </c>
      <c r="D95" s="207" t="s">
        <v>147</v>
      </c>
      <c r="E95" s="208" t="s">
        <v>778</v>
      </c>
      <c r="F95" s="209" t="s">
        <v>779</v>
      </c>
      <c r="G95" s="210" t="s">
        <v>88</v>
      </c>
      <c r="H95" s="211">
        <v>8</v>
      </c>
      <c r="I95" s="212"/>
      <c r="J95" s="213">
        <f>ROUND(I95*H95,2)</f>
        <v>0</v>
      </c>
      <c r="K95" s="209" t="s">
        <v>19</v>
      </c>
      <c r="L95" s="46"/>
      <c r="M95" s="214" t="s">
        <v>19</v>
      </c>
      <c r="N95" s="215" t="s">
        <v>43</v>
      </c>
      <c r="O95" s="86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8" t="s">
        <v>152</v>
      </c>
      <c r="AT95" s="218" t="s">
        <v>147</v>
      </c>
      <c r="AU95" s="218" t="s">
        <v>80</v>
      </c>
      <c r="AY95" s="19" t="s">
        <v>145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19" t="s">
        <v>80</v>
      </c>
      <c r="BK95" s="219">
        <f>ROUND(I95*H95,2)</f>
        <v>0</v>
      </c>
      <c r="BL95" s="19" t="s">
        <v>152</v>
      </c>
      <c r="BM95" s="218" t="s">
        <v>152</v>
      </c>
    </row>
    <row r="96" s="12" customFormat="1" ht="25.92" customHeight="1">
      <c r="A96" s="12"/>
      <c r="B96" s="191"/>
      <c r="C96" s="192"/>
      <c r="D96" s="193" t="s">
        <v>71</v>
      </c>
      <c r="E96" s="194" t="s">
        <v>250</v>
      </c>
      <c r="F96" s="194" t="s">
        <v>780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</f>
        <v>0</v>
      </c>
      <c r="Q96" s="199"/>
      <c r="R96" s="200">
        <f>R97</f>
        <v>0</v>
      </c>
      <c r="S96" s="199"/>
      <c r="T96" s="201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80</v>
      </c>
      <c r="AT96" s="203" t="s">
        <v>71</v>
      </c>
      <c r="AU96" s="203" t="s">
        <v>72</v>
      </c>
      <c r="AY96" s="202" t="s">
        <v>145</v>
      </c>
      <c r="BK96" s="204">
        <f>BK97</f>
        <v>0</v>
      </c>
    </row>
    <row r="97" s="2" customFormat="1" ht="16.5" customHeight="1">
      <c r="A97" s="40"/>
      <c r="B97" s="41"/>
      <c r="C97" s="207" t="s">
        <v>169</v>
      </c>
      <c r="D97" s="207" t="s">
        <v>147</v>
      </c>
      <c r="E97" s="208" t="s">
        <v>781</v>
      </c>
      <c r="F97" s="209" t="s">
        <v>782</v>
      </c>
      <c r="G97" s="210" t="s">
        <v>178</v>
      </c>
      <c r="H97" s="211">
        <v>20</v>
      </c>
      <c r="I97" s="212"/>
      <c r="J97" s="213">
        <f>ROUND(I97*H97,2)</f>
        <v>0</v>
      </c>
      <c r="K97" s="209" t="s">
        <v>19</v>
      </c>
      <c r="L97" s="46"/>
      <c r="M97" s="214" t="s">
        <v>19</v>
      </c>
      <c r="N97" s="215" t="s">
        <v>43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152</v>
      </c>
      <c r="AT97" s="218" t="s">
        <v>147</v>
      </c>
      <c r="AU97" s="218" t="s">
        <v>80</v>
      </c>
      <c r="AY97" s="19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80</v>
      </c>
      <c r="BK97" s="219">
        <f>ROUND(I97*H97,2)</f>
        <v>0</v>
      </c>
      <c r="BL97" s="19" t="s">
        <v>152</v>
      </c>
      <c r="BM97" s="218" t="s">
        <v>175</v>
      </c>
    </row>
    <row r="98" s="12" customFormat="1" ht="25.92" customHeight="1">
      <c r="A98" s="12"/>
      <c r="B98" s="191"/>
      <c r="C98" s="192"/>
      <c r="D98" s="193" t="s">
        <v>71</v>
      </c>
      <c r="E98" s="194" t="s">
        <v>783</v>
      </c>
      <c r="F98" s="194" t="s">
        <v>784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SUM(P99:P123)</f>
        <v>0</v>
      </c>
      <c r="Q98" s="199"/>
      <c r="R98" s="200">
        <f>SUM(R99:R123)</f>
        <v>0</v>
      </c>
      <c r="S98" s="199"/>
      <c r="T98" s="201">
        <f>SUM(T99:T123)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71</v>
      </c>
      <c r="AU98" s="203" t="s">
        <v>72</v>
      </c>
      <c r="AY98" s="202" t="s">
        <v>145</v>
      </c>
      <c r="BK98" s="204">
        <f>SUM(BK99:BK123)</f>
        <v>0</v>
      </c>
    </row>
    <row r="99" s="2" customFormat="1" ht="16.5" customHeight="1">
      <c r="A99" s="40"/>
      <c r="B99" s="41"/>
      <c r="C99" s="207" t="s">
        <v>152</v>
      </c>
      <c r="D99" s="207" t="s">
        <v>147</v>
      </c>
      <c r="E99" s="208" t="s">
        <v>785</v>
      </c>
      <c r="F99" s="209" t="s">
        <v>786</v>
      </c>
      <c r="G99" s="210" t="s">
        <v>438</v>
      </c>
      <c r="H99" s="211">
        <v>6</v>
      </c>
      <c r="I99" s="212"/>
      <c r="J99" s="213">
        <f>ROUND(I99*H99,2)</f>
        <v>0</v>
      </c>
      <c r="K99" s="209" t="s">
        <v>19</v>
      </c>
      <c r="L99" s="46"/>
      <c r="M99" s="214" t="s">
        <v>19</v>
      </c>
      <c r="N99" s="215" t="s">
        <v>43</v>
      </c>
      <c r="O99" s="86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8" t="s">
        <v>152</v>
      </c>
      <c r="AT99" s="218" t="s">
        <v>147</v>
      </c>
      <c r="AU99" s="218" t="s">
        <v>80</v>
      </c>
      <c r="AY99" s="19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19" t="s">
        <v>80</v>
      </c>
      <c r="BK99" s="219">
        <f>ROUND(I99*H99,2)</f>
        <v>0</v>
      </c>
      <c r="BL99" s="19" t="s">
        <v>152</v>
      </c>
      <c r="BM99" s="218" t="s">
        <v>206</v>
      </c>
    </row>
    <row r="100" s="2" customFormat="1" ht="16.5" customHeight="1">
      <c r="A100" s="40"/>
      <c r="B100" s="41"/>
      <c r="C100" s="259" t="s">
        <v>184</v>
      </c>
      <c r="D100" s="259" t="s">
        <v>257</v>
      </c>
      <c r="E100" s="260" t="s">
        <v>787</v>
      </c>
      <c r="F100" s="261" t="s">
        <v>788</v>
      </c>
      <c r="G100" s="262" t="s">
        <v>438</v>
      </c>
      <c r="H100" s="263">
        <v>6</v>
      </c>
      <c r="I100" s="264"/>
      <c r="J100" s="265">
        <f>ROUND(I100*H100,2)</f>
        <v>0</v>
      </c>
      <c r="K100" s="261" t="s">
        <v>19</v>
      </c>
      <c r="L100" s="266"/>
      <c r="M100" s="267" t="s">
        <v>19</v>
      </c>
      <c r="N100" s="268" t="s">
        <v>43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206</v>
      </c>
      <c r="AT100" s="218" t="s">
        <v>257</v>
      </c>
      <c r="AU100" s="218" t="s">
        <v>80</v>
      </c>
      <c r="AY100" s="19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80</v>
      </c>
      <c r="BK100" s="219">
        <f>ROUND(I100*H100,2)</f>
        <v>0</v>
      </c>
      <c r="BL100" s="19" t="s">
        <v>152</v>
      </c>
      <c r="BM100" s="218" t="s">
        <v>218</v>
      </c>
    </row>
    <row r="101" s="2" customFormat="1" ht="16.5" customHeight="1">
      <c r="A101" s="40"/>
      <c r="B101" s="41"/>
      <c r="C101" s="207" t="s">
        <v>175</v>
      </c>
      <c r="D101" s="207" t="s">
        <v>147</v>
      </c>
      <c r="E101" s="208" t="s">
        <v>789</v>
      </c>
      <c r="F101" s="209" t="s">
        <v>790</v>
      </c>
      <c r="G101" s="210" t="s">
        <v>438</v>
      </c>
      <c r="H101" s="211">
        <v>6</v>
      </c>
      <c r="I101" s="212"/>
      <c r="J101" s="213">
        <f>ROUND(I101*H101,2)</f>
        <v>0</v>
      </c>
      <c r="K101" s="209" t="s">
        <v>19</v>
      </c>
      <c r="L101" s="46"/>
      <c r="M101" s="214" t="s">
        <v>19</v>
      </c>
      <c r="N101" s="215" t="s">
        <v>43</v>
      </c>
      <c r="O101" s="86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152</v>
      </c>
      <c r="AT101" s="218" t="s">
        <v>147</v>
      </c>
      <c r="AU101" s="218" t="s">
        <v>80</v>
      </c>
      <c r="AY101" s="19" t="s">
        <v>145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80</v>
      </c>
      <c r="BK101" s="219">
        <f>ROUND(I101*H101,2)</f>
        <v>0</v>
      </c>
      <c r="BL101" s="19" t="s">
        <v>152</v>
      </c>
      <c r="BM101" s="218" t="s">
        <v>8</v>
      </c>
    </row>
    <row r="102" s="2" customFormat="1" ht="16.5" customHeight="1">
      <c r="A102" s="40"/>
      <c r="B102" s="41"/>
      <c r="C102" s="259" t="s">
        <v>200</v>
      </c>
      <c r="D102" s="259" t="s">
        <v>257</v>
      </c>
      <c r="E102" s="260" t="s">
        <v>791</v>
      </c>
      <c r="F102" s="261" t="s">
        <v>792</v>
      </c>
      <c r="G102" s="262" t="s">
        <v>438</v>
      </c>
      <c r="H102" s="263">
        <v>6</v>
      </c>
      <c r="I102" s="264"/>
      <c r="J102" s="265">
        <f>ROUND(I102*H102,2)</f>
        <v>0</v>
      </c>
      <c r="K102" s="261" t="s">
        <v>19</v>
      </c>
      <c r="L102" s="266"/>
      <c r="M102" s="267" t="s">
        <v>19</v>
      </c>
      <c r="N102" s="268" t="s">
        <v>43</v>
      </c>
      <c r="O102" s="86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8" t="s">
        <v>206</v>
      </c>
      <c r="AT102" s="218" t="s">
        <v>257</v>
      </c>
      <c r="AU102" s="218" t="s">
        <v>80</v>
      </c>
      <c r="AY102" s="19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19" t="s">
        <v>80</v>
      </c>
      <c r="BK102" s="219">
        <f>ROUND(I102*H102,2)</f>
        <v>0</v>
      </c>
      <c r="BL102" s="19" t="s">
        <v>152</v>
      </c>
      <c r="BM102" s="218" t="s">
        <v>250</v>
      </c>
    </row>
    <row r="103" s="2" customFormat="1" ht="16.5" customHeight="1">
      <c r="A103" s="40"/>
      <c r="B103" s="41"/>
      <c r="C103" s="207" t="s">
        <v>206</v>
      </c>
      <c r="D103" s="207" t="s">
        <v>147</v>
      </c>
      <c r="E103" s="208" t="s">
        <v>793</v>
      </c>
      <c r="F103" s="209" t="s">
        <v>794</v>
      </c>
      <c r="G103" s="210" t="s">
        <v>438</v>
      </c>
      <c r="H103" s="211">
        <v>6</v>
      </c>
      <c r="I103" s="212"/>
      <c r="J103" s="213">
        <f>ROUND(I103*H103,2)</f>
        <v>0</v>
      </c>
      <c r="K103" s="209" t="s">
        <v>19</v>
      </c>
      <c r="L103" s="46"/>
      <c r="M103" s="214" t="s">
        <v>19</v>
      </c>
      <c r="N103" s="215" t="s">
        <v>43</v>
      </c>
      <c r="O103" s="86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8" t="s">
        <v>152</v>
      </c>
      <c r="AT103" s="218" t="s">
        <v>147</v>
      </c>
      <c r="AU103" s="218" t="s">
        <v>80</v>
      </c>
      <c r="AY103" s="19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19" t="s">
        <v>80</v>
      </c>
      <c r="BK103" s="219">
        <f>ROUND(I103*H103,2)</f>
        <v>0</v>
      </c>
      <c r="BL103" s="19" t="s">
        <v>152</v>
      </c>
      <c r="BM103" s="218" t="s">
        <v>263</v>
      </c>
    </row>
    <row r="104" s="2" customFormat="1" ht="16.5" customHeight="1">
      <c r="A104" s="40"/>
      <c r="B104" s="41"/>
      <c r="C104" s="259" t="s">
        <v>213</v>
      </c>
      <c r="D104" s="259" t="s">
        <v>257</v>
      </c>
      <c r="E104" s="260" t="s">
        <v>795</v>
      </c>
      <c r="F104" s="261" t="s">
        <v>796</v>
      </c>
      <c r="G104" s="262" t="s">
        <v>438</v>
      </c>
      <c r="H104" s="263">
        <v>6</v>
      </c>
      <c r="I104" s="264"/>
      <c r="J104" s="265">
        <f>ROUND(I104*H104,2)</f>
        <v>0</v>
      </c>
      <c r="K104" s="261" t="s">
        <v>19</v>
      </c>
      <c r="L104" s="266"/>
      <c r="M104" s="267" t="s">
        <v>19</v>
      </c>
      <c r="N104" s="268" t="s">
        <v>43</v>
      </c>
      <c r="O104" s="86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206</v>
      </c>
      <c r="AT104" s="218" t="s">
        <v>257</v>
      </c>
      <c r="AU104" s="218" t="s">
        <v>80</v>
      </c>
      <c r="AY104" s="19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80</v>
      </c>
      <c r="BK104" s="219">
        <f>ROUND(I104*H104,2)</f>
        <v>0</v>
      </c>
      <c r="BL104" s="19" t="s">
        <v>152</v>
      </c>
      <c r="BM104" s="218" t="s">
        <v>276</v>
      </c>
    </row>
    <row r="105" s="2" customFormat="1" ht="16.5" customHeight="1">
      <c r="A105" s="40"/>
      <c r="B105" s="41"/>
      <c r="C105" s="259" t="s">
        <v>218</v>
      </c>
      <c r="D105" s="259" t="s">
        <v>257</v>
      </c>
      <c r="E105" s="260" t="s">
        <v>797</v>
      </c>
      <c r="F105" s="261" t="s">
        <v>798</v>
      </c>
      <c r="G105" s="262" t="s">
        <v>178</v>
      </c>
      <c r="H105" s="263">
        <v>50</v>
      </c>
      <c r="I105" s="264"/>
      <c r="J105" s="265">
        <f>ROUND(I105*H105,2)</f>
        <v>0</v>
      </c>
      <c r="K105" s="261" t="s">
        <v>19</v>
      </c>
      <c r="L105" s="266"/>
      <c r="M105" s="267" t="s">
        <v>19</v>
      </c>
      <c r="N105" s="268" t="s">
        <v>43</v>
      </c>
      <c r="O105" s="86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8" t="s">
        <v>206</v>
      </c>
      <c r="AT105" s="218" t="s">
        <v>257</v>
      </c>
      <c r="AU105" s="218" t="s">
        <v>80</v>
      </c>
      <c r="AY105" s="19" t="s">
        <v>145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19" t="s">
        <v>80</v>
      </c>
      <c r="BK105" s="219">
        <f>ROUND(I105*H105,2)</f>
        <v>0</v>
      </c>
      <c r="BL105" s="19" t="s">
        <v>152</v>
      </c>
      <c r="BM105" s="218" t="s">
        <v>190</v>
      </c>
    </row>
    <row r="106" s="2" customFormat="1" ht="16.5" customHeight="1">
      <c r="A106" s="40"/>
      <c r="B106" s="41"/>
      <c r="C106" s="207" t="s">
        <v>231</v>
      </c>
      <c r="D106" s="207" t="s">
        <v>147</v>
      </c>
      <c r="E106" s="208" t="s">
        <v>799</v>
      </c>
      <c r="F106" s="209" t="s">
        <v>800</v>
      </c>
      <c r="G106" s="210" t="s">
        <v>178</v>
      </c>
      <c r="H106" s="211">
        <v>210</v>
      </c>
      <c r="I106" s="212"/>
      <c r="J106" s="213">
        <f>ROUND(I106*H106,2)</f>
        <v>0</v>
      </c>
      <c r="K106" s="209" t="s">
        <v>19</v>
      </c>
      <c r="L106" s="46"/>
      <c r="M106" s="214" t="s">
        <v>19</v>
      </c>
      <c r="N106" s="215" t="s">
        <v>43</v>
      </c>
      <c r="O106" s="86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8" t="s">
        <v>152</v>
      </c>
      <c r="AT106" s="218" t="s">
        <v>147</v>
      </c>
      <c r="AU106" s="218" t="s">
        <v>80</v>
      </c>
      <c r="AY106" s="19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19" t="s">
        <v>80</v>
      </c>
      <c r="BK106" s="219">
        <f>ROUND(I106*H106,2)</f>
        <v>0</v>
      </c>
      <c r="BL106" s="19" t="s">
        <v>152</v>
      </c>
      <c r="BM106" s="218" t="s">
        <v>296</v>
      </c>
    </row>
    <row r="107" s="2" customFormat="1" ht="16.5" customHeight="1">
      <c r="A107" s="40"/>
      <c r="B107" s="41"/>
      <c r="C107" s="259" t="s">
        <v>8</v>
      </c>
      <c r="D107" s="259" t="s">
        <v>257</v>
      </c>
      <c r="E107" s="260" t="s">
        <v>801</v>
      </c>
      <c r="F107" s="261" t="s">
        <v>802</v>
      </c>
      <c r="G107" s="262" t="s">
        <v>178</v>
      </c>
      <c r="H107" s="263">
        <v>209.999</v>
      </c>
      <c r="I107" s="264"/>
      <c r="J107" s="265">
        <f>ROUND(I107*H107,2)</f>
        <v>0</v>
      </c>
      <c r="K107" s="261" t="s">
        <v>19</v>
      </c>
      <c r="L107" s="266"/>
      <c r="M107" s="267" t="s">
        <v>19</v>
      </c>
      <c r="N107" s="268" t="s">
        <v>43</v>
      </c>
      <c r="O107" s="86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8" t="s">
        <v>206</v>
      </c>
      <c r="AT107" s="218" t="s">
        <v>257</v>
      </c>
      <c r="AU107" s="218" t="s">
        <v>80</v>
      </c>
      <c r="AY107" s="19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19" t="s">
        <v>80</v>
      </c>
      <c r="BK107" s="219">
        <f>ROUND(I107*H107,2)</f>
        <v>0</v>
      </c>
      <c r="BL107" s="19" t="s">
        <v>152</v>
      </c>
      <c r="BM107" s="218" t="s">
        <v>317</v>
      </c>
    </row>
    <row r="108" s="2" customFormat="1" ht="16.5" customHeight="1">
      <c r="A108" s="40"/>
      <c r="B108" s="41"/>
      <c r="C108" s="207" t="s">
        <v>246</v>
      </c>
      <c r="D108" s="207" t="s">
        <v>147</v>
      </c>
      <c r="E108" s="208" t="s">
        <v>803</v>
      </c>
      <c r="F108" s="209" t="s">
        <v>804</v>
      </c>
      <c r="G108" s="210" t="s">
        <v>178</v>
      </c>
      <c r="H108" s="211">
        <v>225</v>
      </c>
      <c r="I108" s="212"/>
      <c r="J108" s="213">
        <f>ROUND(I108*H108,2)</f>
        <v>0</v>
      </c>
      <c r="K108" s="209" t="s">
        <v>19</v>
      </c>
      <c r="L108" s="46"/>
      <c r="M108" s="214" t="s">
        <v>19</v>
      </c>
      <c r="N108" s="215" t="s">
        <v>43</v>
      </c>
      <c r="O108" s="86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152</v>
      </c>
      <c r="AT108" s="218" t="s">
        <v>147</v>
      </c>
      <c r="AU108" s="218" t="s">
        <v>80</v>
      </c>
      <c r="AY108" s="19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80</v>
      </c>
      <c r="BK108" s="219">
        <f>ROUND(I108*H108,2)</f>
        <v>0</v>
      </c>
      <c r="BL108" s="19" t="s">
        <v>152</v>
      </c>
      <c r="BM108" s="218" t="s">
        <v>329</v>
      </c>
    </row>
    <row r="109" s="2" customFormat="1" ht="16.5" customHeight="1">
      <c r="A109" s="40"/>
      <c r="B109" s="41"/>
      <c r="C109" s="259" t="s">
        <v>250</v>
      </c>
      <c r="D109" s="259" t="s">
        <v>257</v>
      </c>
      <c r="E109" s="260" t="s">
        <v>805</v>
      </c>
      <c r="F109" s="261" t="s">
        <v>806</v>
      </c>
      <c r="G109" s="262" t="s">
        <v>293</v>
      </c>
      <c r="H109" s="263">
        <v>139.5</v>
      </c>
      <c r="I109" s="264"/>
      <c r="J109" s="265">
        <f>ROUND(I109*H109,2)</f>
        <v>0</v>
      </c>
      <c r="K109" s="261" t="s">
        <v>19</v>
      </c>
      <c r="L109" s="266"/>
      <c r="M109" s="267" t="s">
        <v>19</v>
      </c>
      <c r="N109" s="268" t="s">
        <v>43</v>
      </c>
      <c r="O109" s="86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8" t="s">
        <v>206</v>
      </c>
      <c r="AT109" s="218" t="s">
        <v>257</v>
      </c>
      <c r="AU109" s="218" t="s">
        <v>80</v>
      </c>
      <c r="AY109" s="19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19" t="s">
        <v>80</v>
      </c>
      <c r="BK109" s="219">
        <f>ROUND(I109*H109,2)</f>
        <v>0</v>
      </c>
      <c r="BL109" s="19" t="s">
        <v>152</v>
      </c>
      <c r="BM109" s="218" t="s">
        <v>340</v>
      </c>
    </row>
    <row r="110" s="2" customFormat="1" ht="16.5" customHeight="1">
      <c r="A110" s="40"/>
      <c r="B110" s="41"/>
      <c r="C110" s="207" t="s">
        <v>256</v>
      </c>
      <c r="D110" s="207" t="s">
        <v>147</v>
      </c>
      <c r="E110" s="208" t="s">
        <v>807</v>
      </c>
      <c r="F110" s="209" t="s">
        <v>808</v>
      </c>
      <c r="G110" s="210" t="s">
        <v>438</v>
      </c>
      <c r="H110" s="211">
        <v>21</v>
      </c>
      <c r="I110" s="212"/>
      <c r="J110" s="213">
        <f>ROUND(I110*H110,2)</f>
        <v>0</v>
      </c>
      <c r="K110" s="209" t="s">
        <v>19</v>
      </c>
      <c r="L110" s="46"/>
      <c r="M110" s="214" t="s">
        <v>19</v>
      </c>
      <c r="N110" s="215" t="s">
        <v>43</v>
      </c>
      <c r="O110" s="86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152</v>
      </c>
      <c r="AT110" s="218" t="s">
        <v>147</v>
      </c>
      <c r="AU110" s="218" t="s">
        <v>80</v>
      </c>
      <c r="AY110" s="19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80</v>
      </c>
      <c r="BK110" s="219">
        <f>ROUND(I110*H110,2)</f>
        <v>0</v>
      </c>
      <c r="BL110" s="19" t="s">
        <v>152</v>
      </c>
      <c r="BM110" s="218" t="s">
        <v>350</v>
      </c>
    </row>
    <row r="111" s="2" customFormat="1" ht="16.5" customHeight="1">
      <c r="A111" s="40"/>
      <c r="B111" s="41"/>
      <c r="C111" s="259" t="s">
        <v>263</v>
      </c>
      <c r="D111" s="259" t="s">
        <v>257</v>
      </c>
      <c r="E111" s="260" t="s">
        <v>809</v>
      </c>
      <c r="F111" s="261" t="s">
        <v>810</v>
      </c>
      <c r="G111" s="262" t="s">
        <v>438</v>
      </c>
      <c r="H111" s="263">
        <v>14</v>
      </c>
      <c r="I111" s="264"/>
      <c r="J111" s="265">
        <f>ROUND(I111*H111,2)</f>
        <v>0</v>
      </c>
      <c r="K111" s="261" t="s">
        <v>19</v>
      </c>
      <c r="L111" s="266"/>
      <c r="M111" s="267" t="s">
        <v>19</v>
      </c>
      <c r="N111" s="268" t="s">
        <v>43</v>
      </c>
      <c r="O111" s="86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206</v>
      </c>
      <c r="AT111" s="218" t="s">
        <v>257</v>
      </c>
      <c r="AU111" s="218" t="s">
        <v>80</v>
      </c>
      <c r="AY111" s="19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80</v>
      </c>
      <c r="BK111" s="219">
        <f>ROUND(I111*H111,2)</f>
        <v>0</v>
      </c>
      <c r="BL111" s="19" t="s">
        <v>152</v>
      </c>
      <c r="BM111" s="218" t="s">
        <v>360</v>
      </c>
    </row>
    <row r="112" s="2" customFormat="1" ht="16.5" customHeight="1">
      <c r="A112" s="40"/>
      <c r="B112" s="41"/>
      <c r="C112" s="259" t="s">
        <v>271</v>
      </c>
      <c r="D112" s="259" t="s">
        <v>257</v>
      </c>
      <c r="E112" s="260" t="s">
        <v>811</v>
      </c>
      <c r="F112" s="261" t="s">
        <v>812</v>
      </c>
      <c r="G112" s="262" t="s">
        <v>438</v>
      </c>
      <c r="H112" s="263">
        <v>7</v>
      </c>
      <c r="I112" s="264"/>
      <c r="J112" s="265">
        <f>ROUND(I112*H112,2)</f>
        <v>0</v>
      </c>
      <c r="K112" s="261" t="s">
        <v>19</v>
      </c>
      <c r="L112" s="266"/>
      <c r="M112" s="267" t="s">
        <v>19</v>
      </c>
      <c r="N112" s="268" t="s">
        <v>43</v>
      </c>
      <c r="O112" s="86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8" t="s">
        <v>206</v>
      </c>
      <c r="AT112" s="218" t="s">
        <v>257</v>
      </c>
      <c r="AU112" s="218" t="s">
        <v>80</v>
      </c>
      <c r="AY112" s="19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19" t="s">
        <v>80</v>
      </c>
      <c r="BK112" s="219">
        <f>ROUND(I112*H112,2)</f>
        <v>0</v>
      </c>
      <c r="BL112" s="19" t="s">
        <v>152</v>
      </c>
      <c r="BM112" s="218" t="s">
        <v>372</v>
      </c>
    </row>
    <row r="113" s="2" customFormat="1" ht="16.5" customHeight="1">
      <c r="A113" s="40"/>
      <c r="B113" s="41"/>
      <c r="C113" s="207" t="s">
        <v>276</v>
      </c>
      <c r="D113" s="207" t="s">
        <v>147</v>
      </c>
      <c r="E113" s="208" t="s">
        <v>813</v>
      </c>
      <c r="F113" s="209" t="s">
        <v>814</v>
      </c>
      <c r="G113" s="210" t="s">
        <v>178</v>
      </c>
      <c r="H113" s="211">
        <v>210</v>
      </c>
      <c r="I113" s="212"/>
      <c r="J113" s="213">
        <f>ROUND(I113*H113,2)</f>
        <v>0</v>
      </c>
      <c r="K113" s="209" t="s">
        <v>19</v>
      </c>
      <c r="L113" s="46"/>
      <c r="M113" s="214" t="s">
        <v>19</v>
      </c>
      <c r="N113" s="215" t="s">
        <v>43</v>
      </c>
      <c r="O113" s="86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8" t="s">
        <v>152</v>
      </c>
      <c r="AT113" s="218" t="s">
        <v>147</v>
      </c>
      <c r="AU113" s="218" t="s">
        <v>80</v>
      </c>
      <c r="AY113" s="19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19" t="s">
        <v>80</v>
      </c>
      <c r="BK113" s="219">
        <f>ROUND(I113*H113,2)</f>
        <v>0</v>
      </c>
      <c r="BL113" s="19" t="s">
        <v>152</v>
      </c>
      <c r="BM113" s="218" t="s">
        <v>386</v>
      </c>
    </row>
    <row r="114" s="2" customFormat="1" ht="16.5" customHeight="1">
      <c r="A114" s="40"/>
      <c r="B114" s="41"/>
      <c r="C114" s="259" t="s">
        <v>282</v>
      </c>
      <c r="D114" s="259" t="s">
        <v>257</v>
      </c>
      <c r="E114" s="260" t="s">
        <v>815</v>
      </c>
      <c r="F114" s="261" t="s">
        <v>816</v>
      </c>
      <c r="G114" s="262" t="s">
        <v>178</v>
      </c>
      <c r="H114" s="263">
        <v>210.00100000000001</v>
      </c>
      <c r="I114" s="264"/>
      <c r="J114" s="265">
        <f>ROUND(I114*H114,2)</f>
        <v>0</v>
      </c>
      <c r="K114" s="261" t="s">
        <v>19</v>
      </c>
      <c r="L114" s="266"/>
      <c r="M114" s="267" t="s">
        <v>19</v>
      </c>
      <c r="N114" s="268" t="s">
        <v>43</v>
      </c>
      <c r="O114" s="86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206</v>
      </c>
      <c r="AT114" s="218" t="s">
        <v>257</v>
      </c>
      <c r="AU114" s="218" t="s">
        <v>80</v>
      </c>
      <c r="AY114" s="19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80</v>
      </c>
      <c r="BK114" s="219">
        <f>ROUND(I114*H114,2)</f>
        <v>0</v>
      </c>
      <c r="BL114" s="19" t="s">
        <v>152</v>
      </c>
      <c r="BM114" s="218" t="s">
        <v>397</v>
      </c>
    </row>
    <row r="115" s="2" customFormat="1" ht="16.5" customHeight="1">
      <c r="A115" s="40"/>
      <c r="B115" s="41"/>
      <c r="C115" s="207" t="s">
        <v>190</v>
      </c>
      <c r="D115" s="207" t="s">
        <v>147</v>
      </c>
      <c r="E115" s="208" t="s">
        <v>817</v>
      </c>
      <c r="F115" s="209" t="s">
        <v>818</v>
      </c>
      <c r="G115" s="210" t="s">
        <v>438</v>
      </c>
      <c r="H115" s="211">
        <v>14</v>
      </c>
      <c r="I115" s="212"/>
      <c r="J115" s="213">
        <f>ROUND(I115*H115,2)</f>
        <v>0</v>
      </c>
      <c r="K115" s="209" t="s">
        <v>19</v>
      </c>
      <c r="L115" s="46"/>
      <c r="M115" s="214" t="s">
        <v>19</v>
      </c>
      <c r="N115" s="215" t="s">
        <v>43</v>
      </c>
      <c r="O115" s="86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8" t="s">
        <v>152</v>
      </c>
      <c r="AT115" s="218" t="s">
        <v>147</v>
      </c>
      <c r="AU115" s="218" t="s">
        <v>80</v>
      </c>
      <c r="AY115" s="19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19" t="s">
        <v>80</v>
      </c>
      <c r="BK115" s="219">
        <f>ROUND(I115*H115,2)</f>
        <v>0</v>
      </c>
      <c r="BL115" s="19" t="s">
        <v>152</v>
      </c>
      <c r="BM115" s="218" t="s">
        <v>408</v>
      </c>
    </row>
    <row r="116" s="2" customFormat="1" ht="16.5" customHeight="1">
      <c r="A116" s="40"/>
      <c r="B116" s="41"/>
      <c r="C116" s="207" t="s">
        <v>7</v>
      </c>
      <c r="D116" s="207" t="s">
        <v>147</v>
      </c>
      <c r="E116" s="208" t="s">
        <v>819</v>
      </c>
      <c r="F116" s="209" t="s">
        <v>820</v>
      </c>
      <c r="G116" s="210" t="s">
        <v>438</v>
      </c>
      <c r="H116" s="211">
        <v>36</v>
      </c>
      <c r="I116" s="212"/>
      <c r="J116" s="213">
        <f>ROUND(I116*H116,2)</f>
        <v>0</v>
      </c>
      <c r="K116" s="209" t="s">
        <v>19</v>
      </c>
      <c r="L116" s="46"/>
      <c r="M116" s="214" t="s">
        <v>19</v>
      </c>
      <c r="N116" s="215" t="s">
        <v>43</v>
      </c>
      <c r="O116" s="86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8" t="s">
        <v>152</v>
      </c>
      <c r="AT116" s="218" t="s">
        <v>147</v>
      </c>
      <c r="AU116" s="218" t="s">
        <v>80</v>
      </c>
      <c r="AY116" s="19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19" t="s">
        <v>80</v>
      </c>
      <c r="BK116" s="219">
        <f>ROUND(I116*H116,2)</f>
        <v>0</v>
      </c>
      <c r="BL116" s="19" t="s">
        <v>152</v>
      </c>
      <c r="BM116" s="218" t="s">
        <v>420</v>
      </c>
    </row>
    <row r="117" s="2" customFormat="1" ht="16.5" customHeight="1">
      <c r="A117" s="40"/>
      <c r="B117" s="41"/>
      <c r="C117" s="207" t="s">
        <v>296</v>
      </c>
      <c r="D117" s="207" t="s">
        <v>147</v>
      </c>
      <c r="E117" s="208" t="s">
        <v>821</v>
      </c>
      <c r="F117" s="209" t="s">
        <v>822</v>
      </c>
      <c r="G117" s="210" t="s">
        <v>438</v>
      </c>
      <c r="H117" s="211">
        <v>56</v>
      </c>
      <c r="I117" s="212"/>
      <c r="J117" s="213">
        <f>ROUND(I117*H117,2)</f>
        <v>0</v>
      </c>
      <c r="K117" s="209" t="s">
        <v>19</v>
      </c>
      <c r="L117" s="46"/>
      <c r="M117" s="214" t="s">
        <v>19</v>
      </c>
      <c r="N117" s="215" t="s">
        <v>43</v>
      </c>
      <c r="O117" s="86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152</v>
      </c>
      <c r="AT117" s="218" t="s">
        <v>147</v>
      </c>
      <c r="AU117" s="218" t="s">
        <v>80</v>
      </c>
      <c r="AY117" s="19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80</v>
      </c>
      <c r="BK117" s="219">
        <f>ROUND(I117*H117,2)</f>
        <v>0</v>
      </c>
      <c r="BL117" s="19" t="s">
        <v>152</v>
      </c>
      <c r="BM117" s="218" t="s">
        <v>430</v>
      </c>
    </row>
    <row r="118" s="2" customFormat="1" ht="16.5" customHeight="1">
      <c r="A118" s="40"/>
      <c r="B118" s="41"/>
      <c r="C118" s="207" t="s">
        <v>310</v>
      </c>
      <c r="D118" s="207" t="s">
        <v>147</v>
      </c>
      <c r="E118" s="208" t="s">
        <v>823</v>
      </c>
      <c r="F118" s="209" t="s">
        <v>824</v>
      </c>
      <c r="G118" s="210" t="s">
        <v>438</v>
      </c>
      <c r="H118" s="211">
        <v>1</v>
      </c>
      <c r="I118" s="212"/>
      <c r="J118" s="213">
        <f>ROUND(I118*H118,2)</f>
        <v>0</v>
      </c>
      <c r="K118" s="209" t="s">
        <v>19</v>
      </c>
      <c r="L118" s="46"/>
      <c r="M118" s="214" t="s">
        <v>19</v>
      </c>
      <c r="N118" s="215" t="s">
        <v>43</v>
      </c>
      <c r="O118" s="86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8" t="s">
        <v>152</v>
      </c>
      <c r="AT118" s="218" t="s">
        <v>147</v>
      </c>
      <c r="AU118" s="218" t="s">
        <v>80</v>
      </c>
      <c r="AY118" s="19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19" t="s">
        <v>80</v>
      </c>
      <c r="BK118" s="219">
        <f>ROUND(I118*H118,2)</f>
        <v>0</v>
      </c>
      <c r="BL118" s="19" t="s">
        <v>152</v>
      </c>
      <c r="BM118" s="218" t="s">
        <v>443</v>
      </c>
    </row>
    <row r="119" s="2" customFormat="1" ht="16.5" customHeight="1">
      <c r="A119" s="40"/>
      <c r="B119" s="41"/>
      <c r="C119" s="259" t="s">
        <v>317</v>
      </c>
      <c r="D119" s="259" t="s">
        <v>257</v>
      </c>
      <c r="E119" s="260" t="s">
        <v>825</v>
      </c>
      <c r="F119" s="261" t="s">
        <v>826</v>
      </c>
      <c r="G119" s="262" t="s">
        <v>438</v>
      </c>
      <c r="H119" s="263">
        <v>1</v>
      </c>
      <c r="I119" s="264"/>
      <c r="J119" s="265">
        <f>ROUND(I119*H119,2)</f>
        <v>0</v>
      </c>
      <c r="K119" s="261" t="s">
        <v>19</v>
      </c>
      <c r="L119" s="266"/>
      <c r="M119" s="267" t="s">
        <v>19</v>
      </c>
      <c r="N119" s="268" t="s">
        <v>43</v>
      </c>
      <c r="O119" s="86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8" t="s">
        <v>206</v>
      </c>
      <c r="AT119" s="218" t="s">
        <v>257</v>
      </c>
      <c r="AU119" s="218" t="s">
        <v>80</v>
      </c>
      <c r="AY119" s="19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19" t="s">
        <v>80</v>
      </c>
      <c r="BK119" s="219">
        <f>ROUND(I119*H119,2)</f>
        <v>0</v>
      </c>
      <c r="BL119" s="19" t="s">
        <v>152</v>
      </c>
      <c r="BM119" s="218" t="s">
        <v>453</v>
      </c>
    </row>
    <row r="120" s="2" customFormat="1" ht="16.5" customHeight="1">
      <c r="A120" s="40"/>
      <c r="B120" s="41"/>
      <c r="C120" s="207" t="s">
        <v>324</v>
      </c>
      <c r="D120" s="207" t="s">
        <v>147</v>
      </c>
      <c r="E120" s="208" t="s">
        <v>827</v>
      </c>
      <c r="F120" s="209" t="s">
        <v>828</v>
      </c>
      <c r="G120" s="210" t="s">
        <v>438</v>
      </c>
      <c r="H120" s="211">
        <v>2</v>
      </c>
      <c r="I120" s="212"/>
      <c r="J120" s="213">
        <f>ROUND(I120*H120,2)</f>
        <v>0</v>
      </c>
      <c r="K120" s="209" t="s">
        <v>19</v>
      </c>
      <c r="L120" s="46"/>
      <c r="M120" s="214" t="s">
        <v>19</v>
      </c>
      <c r="N120" s="215" t="s">
        <v>43</v>
      </c>
      <c r="O120" s="86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8" t="s">
        <v>152</v>
      </c>
      <c r="AT120" s="218" t="s">
        <v>147</v>
      </c>
      <c r="AU120" s="218" t="s">
        <v>80</v>
      </c>
      <c r="AY120" s="19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19" t="s">
        <v>80</v>
      </c>
      <c r="BK120" s="219">
        <f>ROUND(I120*H120,2)</f>
        <v>0</v>
      </c>
      <c r="BL120" s="19" t="s">
        <v>152</v>
      </c>
      <c r="BM120" s="218" t="s">
        <v>462</v>
      </c>
    </row>
    <row r="121" s="2" customFormat="1" ht="16.5" customHeight="1">
      <c r="A121" s="40"/>
      <c r="B121" s="41"/>
      <c r="C121" s="259" t="s">
        <v>329</v>
      </c>
      <c r="D121" s="259" t="s">
        <v>257</v>
      </c>
      <c r="E121" s="260" t="s">
        <v>829</v>
      </c>
      <c r="F121" s="261" t="s">
        <v>830</v>
      </c>
      <c r="G121" s="262" t="s">
        <v>438</v>
      </c>
      <c r="H121" s="263">
        <v>2</v>
      </c>
      <c r="I121" s="264"/>
      <c r="J121" s="265">
        <f>ROUND(I121*H121,2)</f>
        <v>0</v>
      </c>
      <c r="K121" s="261" t="s">
        <v>19</v>
      </c>
      <c r="L121" s="266"/>
      <c r="M121" s="267" t="s">
        <v>19</v>
      </c>
      <c r="N121" s="268" t="s">
        <v>43</v>
      </c>
      <c r="O121" s="86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206</v>
      </c>
      <c r="AT121" s="218" t="s">
        <v>257</v>
      </c>
      <c r="AU121" s="218" t="s">
        <v>80</v>
      </c>
      <c r="AY121" s="19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80</v>
      </c>
      <c r="BK121" s="219">
        <f>ROUND(I121*H121,2)</f>
        <v>0</v>
      </c>
      <c r="BL121" s="19" t="s">
        <v>152</v>
      </c>
      <c r="BM121" s="218" t="s">
        <v>471</v>
      </c>
    </row>
    <row r="122" s="2" customFormat="1" ht="16.5" customHeight="1">
      <c r="A122" s="40"/>
      <c r="B122" s="41"/>
      <c r="C122" s="207" t="s">
        <v>335</v>
      </c>
      <c r="D122" s="207" t="s">
        <v>147</v>
      </c>
      <c r="E122" s="208" t="s">
        <v>831</v>
      </c>
      <c r="F122" s="209" t="s">
        <v>832</v>
      </c>
      <c r="G122" s="210" t="s">
        <v>178</v>
      </c>
      <c r="H122" s="211">
        <v>30</v>
      </c>
      <c r="I122" s="212"/>
      <c r="J122" s="213">
        <f>ROUND(I122*H122,2)</f>
        <v>0</v>
      </c>
      <c r="K122" s="209" t="s">
        <v>19</v>
      </c>
      <c r="L122" s="46"/>
      <c r="M122" s="214" t="s">
        <v>19</v>
      </c>
      <c r="N122" s="215" t="s">
        <v>43</v>
      </c>
      <c r="O122" s="86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8" t="s">
        <v>152</v>
      </c>
      <c r="AT122" s="218" t="s">
        <v>147</v>
      </c>
      <c r="AU122" s="218" t="s">
        <v>80</v>
      </c>
      <c r="AY122" s="19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19" t="s">
        <v>80</v>
      </c>
      <c r="BK122" s="219">
        <f>ROUND(I122*H122,2)</f>
        <v>0</v>
      </c>
      <c r="BL122" s="19" t="s">
        <v>152</v>
      </c>
      <c r="BM122" s="218" t="s">
        <v>92</v>
      </c>
    </row>
    <row r="123" s="2" customFormat="1" ht="16.5" customHeight="1">
      <c r="A123" s="40"/>
      <c r="B123" s="41"/>
      <c r="C123" s="259" t="s">
        <v>340</v>
      </c>
      <c r="D123" s="259" t="s">
        <v>257</v>
      </c>
      <c r="E123" s="260" t="s">
        <v>833</v>
      </c>
      <c r="F123" s="261" t="s">
        <v>834</v>
      </c>
      <c r="G123" s="262" t="s">
        <v>178</v>
      </c>
      <c r="H123" s="263">
        <v>30.004999999999999</v>
      </c>
      <c r="I123" s="264"/>
      <c r="J123" s="265">
        <f>ROUND(I123*H123,2)</f>
        <v>0</v>
      </c>
      <c r="K123" s="261" t="s">
        <v>19</v>
      </c>
      <c r="L123" s="266"/>
      <c r="M123" s="267" t="s">
        <v>19</v>
      </c>
      <c r="N123" s="268" t="s">
        <v>43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206</v>
      </c>
      <c r="AT123" s="218" t="s">
        <v>257</v>
      </c>
      <c r="AU123" s="218" t="s">
        <v>80</v>
      </c>
      <c r="AY123" s="19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80</v>
      </c>
      <c r="BK123" s="219">
        <f>ROUND(I123*H123,2)</f>
        <v>0</v>
      </c>
      <c r="BL123" s="19" t="s">
        <v>152</v>
      </c>
      <c r="BM123" s="218" t="s">
        <v>488</v>
      </c>
    </row>
    <row r="124" s="12" customFormat="1" ht="25.92" customHeight="1">
      <c r="A124" s="12"/>
      <c r="B124" s="191"/>
      <c r="C124" s="192"/>
      <c r="D124" s="193" t="s">
        <v>71</v>
      </c>
      <c r="E124" s="194" t="s">
        <v>835</v>
      </c>
      <c r="F124" s="194" t="s">
        <v>836</v>
      </c>
      <c r="G124" s="192"/>
      <c r="H124" s="192"/>
      <c r="I124" s="195"/>
      <c r="J124" s="196">
        <f>BK124</f>
        <v>0</v>
      </c>
      <c r="K124" s="192"/>
      <c r="L124" s="197"/>
      <c r="M124" s="198"/>
      <c r="N124" s="199"/>
      <c r="O124" s="199"/>
      <c r="P124" s="200">
        <f>SUM(P125:P126)</f>
        <v>0</v>
      </c>
      <c r="Q124" s="199"/>
      <c r="R124" s="200">
        <f>SUM(R125:R126)</f>
        <v>0</v>
      </c>
      <c r="S124" s="199"/>
      <c r="T124" s="201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80</v>
      </c>
      <c r="AT124" s="203" t="s">
        <v>71</v>
      </c>
      <c r="AU124" s="203" t="s">
        <v>72</v>
      </c>
      <c r="AY124" s="202" t="s">
        <v>145</v>
      </c>
      <c r="BK124" s="204">
        <f>SUM(BK125:BK126)</f>
        <v>0</v>
      </c>
    </row>
    <row r="125" s="2" customFormat="1" ht="16.5" customHeight="1">
      <c r="A125" s="40"/>
      <c r="B125" s="41"/>
      <c r="C125" s="207" t="s">
        <v>345</v>
      </c>
      <c r="D125" s="207" t="s">
        <v>147</v>
      </c>
      <c r="E125" s="208" t="s">
        <v>837</v>
      </c>
      <c r="F125" s="209" t="s">
        <v>838</v>
      </c>
      <c r="G125" s="210" t="s">
        <v>839</v>
      </c>
      <c r="H125" s="211">
        <v>7</v>
      </c>
      <c r="I125" s="212"/>
      <c r="J125" s="213">
        <f>ROUND(I125*H125,2)</f>
        <v>0</v>
      </c>
      <c r="K125" s="209" t="s">
        <v>19</v>
      </c>
      <c r="L125" s="46"/>
      <c r="M125" s="214" t="s">
        <v>19</v>
      </c>
      <c r="N125" s="215" t="s">
        <v>43</v>
      </c>
      <c r="O125" s="86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8" t="s">
        <v>152</v>
      </c>
      <c r="AT125" s="218" t="s">
        <v>147</v>
      </c>
      <c r="AU125" s="218" t="s">
        <v>80</v>
      </c>
      <c r="AY125" s="19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19" t="s">
        <v>80</v>
      </c>
      <c r="BK125" s="219">
        <f>ROUND(I125*H125,2)</f>
        <v>0</v>
      </c>
      <c r="BL125" s="19" t="s">
        <v>152</v>
      </c>
      <c r="BM125" s="218" t="s">
        <v>199</v>
      </c>
    </row>
    <row r="126" s="2" customFormat="1" ht="16.5" customHeight="1">
      <c r="A126" s="40"/>
      <c r="B126" s="41"/>
      <c r="C126" s="207" t="s">
        <v>350</v>
      </c>
      <c r="D126" s="207" t="s">
        <v>147</v>
      </c>
      <c r="E126" s="208" t="s">
        <v>840</v>
      </c>
      <c r="F126" s="209" t="s">
        <v>841</v>
      </c>
      <c r="G126" s="210" t="s">
        <v>438</v>
      </c>
      <c r="H126" s="211">
        <v>1</v>
      </c>
      <c r="I126" s="212"/>
      <c r="J126" s="213">
        <f>ROUND(I126*H126,2)</f>
        <v>0</v>
      </c>
      <c r="K126" s="209" t="s">
        <v>19</v>
      </c>
      <c r="L126" s="46"/>
      <c r="M126" s="214" t="s">
        <v>19</v>
      </c>
      <c r="N126" s="215" t="s">
        <v>43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152</v>
      </c>
      <c r="AT126" s="218" t="s">
        <v>147</v>
      </c>
      <c r="AU126" s="218" t="s">
        <v>80</v>
      </c>
      <c r="AY126" s="19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80</v>
      </c>
      <c r="BK126" s="219">
        <f>ROUND(I126*H126,2)</f>
        <v>0</v>
      </c>
      <c r="BL126" s="19" t="s">
        <v>152</v>
      </c>
      <c r="BM126" s="218" t="s">
        <v>306</v>
      </c>
    </row>
    <row r="127" s="12" customFormat="1" ht="25.92" customHeight="1">
      <c r="A127" s="12"/>
      <c r="B127" s="191"/>
      <c r="C127" s="192"/>
      <c r="D127" s="193" t="s">
        <v>71</v>
      </c>
      <c r="E127" s="194" t="s">
        <v>842</v>
      </c>
      <c r="F127" s="194" t="s">
        <v>843</v>
      </c>
      <c r="G127" s="192"/>
      <c r="H127" s="192"/>
      <c r="I127" s="195"/>
      <c r="J127" s="196">
        <f>BK127</f>
        <v>0</v>
      </c>
      <c r="K127" s="192"/>
      <c r="L127" s="197"/>
      <c r="M127" s="198"/>
      <c r="N127" s="199"/>
      <c r="O127" s="199"/>
      <c r="P127" s="200">
        <f>SUM(P128:P139)</f>
        <v>0</v>
      </c>
      <c r="Q127" s="199"/>
      <c r="R127" s="200">
        <f>SUM(R128:R139)</f>
        <v>0</v>
      </c>
      <c r="S127" s="199"/>
      <c r="T127" s="201">
        <f>SUM(T128:T139)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80</v>
      </c>
      <c r="AT127" s="203" t="s">
        <v>71</v>
      </c>
      <c r="AU127" s="203" t="s">
        <v>72</v>
      </c>
      <c r="AY127" s="202" t="s">
        <v>145</v>
      </c>
      <c r="BK127" s="204">
        <f>SUM(BK128:BK139)</f>
        <v>0</v>
      </c>
    </row>
    <row r="128" s="2" customFormat="1" ht="16.5" customHeight="1">
      <c r="A128" s="40"/>
      <c r="B128" s="41"/>
      <c r="C128" s="207" t="s">
        <v>355</v>
      </c>
      <c r="D128" s="207" t="s">
        <v>147</v>
      </c>
      <c r="E128" s="208" t="s">
        <v>844</v>
      </c>
      <c r="F128" s="209" t="s">
        <v>845</v>
      </c>
      <c r="G128" s="210" t="s">
        <v>88</v>
      </c>
      <c r="H128" s="211">
        <v>6</v>
      </c>
      <c r="I128" s="212"/>
      <c r="J128" s="213">
        <f>ROUND(I128*H128,2)</f>
        <v>0</v>
      </c>
      <c r="K128" s="209" t="s">
        <v>19</v>
      </c>
      <c r="L128" s="46"/>
      <c r="M128" s="214" t="s">
        <v>19</v>
      </c>
      <c r="N128" s="215" t="s">
        <v>43</v>
      </c>
      <c r="O128" s="86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8" t="s">
        <v>152</v>
      </c>
      <c r="AT128" s="218" t="s">
        <v>147</v>
      </c>
      <c r="AU128" s="218" t="s">
        <v>80</v>
      </c>
      <c r="AY128" s="19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19" t="s">
        <v>80</v>
      </c>
      <c r="BK128" s="219">
        <f>ROUND(I128*H128,2)</f>
        <v>0</v>
      </c>
      <c r="BL128" s="19" t="s">
        <v>152</v>
      </c>
      <c r="BM128" s="218" t="s">
        <v>520</v>
      </c>
    </row>
    <row r="129" s="2" customFormat="1" ht="16.5" customHeight="1">
      <c r="A129" s="40"/>
      <c r="B129" s="41"/>
      <c r="C129" s="207" t="s">
        <v>360</v>
      </c>
      <c r="D129" s="207" t="s">
        <v>147</v>
      </c>
      <c r="E129" s="208" t="s">
        <v>846</v>
      </c>
      <c r="F129" s="209" t="s">
        <v>847</v>
      </c>
      <c r="G129" s="210" t="s">
        <v>438</v>
      </c>
      <c r="H129" s="211">
        <v>6</v>
      </c>
      <c r="I129" s="212"/>
      <c r="J129" s="213">
        <f>ROUND(I129*H129,2)</f>
        <v>0</v>
      </c>
      <c r="K129" s="209" t="s">
        <v>19</v>
      </c>
      <c r="L129" s="46"/>
      <c r="M129" s="214" t="s">
        <v>19</v>
      </c>
      <c r="N129" s="215" t="s">
        <v>43</v>
      </c>
      <c r="O129" s="86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8" t="s">
        <v>152</v>
      </c>
      <c r="AT129" s="218" t="s">
        <v>147</v>
      </c>
      <c r="AU129" s="218" t="s">
        <v>80</v>
      </c>
      <c r="AY129" s="19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19" t="s">
        <v>80</v>
      </c>
      <c r="BK129" s="219">
        <f>ROUND(I129*H129,2)</f>
        <v>0</v>
      </c>
      <c r="BL129" s="19" t="s">
        <v>152</v>
      </c>
      <c r="BM129" s="218" t="s">
        <v>205</v>
      </c>
    </row>
    <row r="130" s="2" customFormat="1" ht="16.5" customHeight="1">
      <c r="A130" s="40"/>
      <c r="B130" s="41"/>
      <c r="C130" s="259" t="s">
        <v>366</v>
      </c>
      <c r="D130" s="259" t="s">
        <v>257</v>
      </c>
      <c r="E130" s="260" t="s">
        <v>848</v>
      </c>
      <c r="F130" s="261" t="s">
        <v>849</v>
      </c>
      <c r="G130" s="262" t="s">
        <v>438</v>
      </c>
      <c r="H130" s="263">
        <v>6</v>
      </c>
      <c r="I130" s="264"/>
      <c r="J130" s="265">
        <f>ROUND(I130*H130,2)</f>
        <v>0</v>
      </c>
      <c r="K130" s="261" t="s">
        <v>19</v>
      </c>
      <c r="L130" s="266"/>
      <c r="M130" s="267" t="s">
        <v>19</v>
      </c>
      <c r="N130" s="268" t="s">
        <v>43</v>
      </c>
      <c r="O130" s="86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8" t="s">
        <v>206</v>
      </c>
      <c r="AT130" s="218" t="s">
        <v>257</v>
      </c>
      <c r="AU130" s="218" t="s">
        <v>80</v>
      </c>
      <c r="AY130" s="19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19" t="s">
        <v>80</v>
      </c>
      <c r="BK130" s="219">
        <f>ROUND(I130*H130,2)</f>
        <v>0</v>
      </c>
      <c r="BL130" s="19" t="s">
        <v>152</v>
      </c>
      <c r="BM130" s="218" t="s">
        <v>544</v>
      </c>
    </row>
    <row r="131" s="2" customFormat="1" ht="16.5" customHeight="1">
      <c r="A131" s="40"/>
      <c r="B131" s="41"/>
      <c r="C131" s="259" t="s">
        <v>372</v>
      </c>
      <c r="D131" s="259" t="s">
        <v>257</v>
      </c>
      <c r="E131" s="260" t="s">
        <v>850</v>
      </c>
      <c r="F131" s="261" t="s">
        <v>851</v>
      </c>
      <c r="G131" s="262" t="s">
        <v>88</v>
      </c>
      <c r="H131" s="263">
        <v>3</v>
      </c>
      <c r="I131" s="264"/>
      <c r="J131" s="265">
        <f>ROUND(I131*H131,2)</f>
        <v>0</v>
      </c>
      <c r="K131" s="261" t="s">
        <v>19</v>
      </c>
      <c r="L131" s="266"/>
      <c r="M131" s="267" t="s">
        <v>19</v>
      </c>
      <c r="N131" s="268" t="s">
        <v>43</v>
      </c>
      <c r="O131" s="86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8" t="s">
        <v>206</v>
      </c>
      <c r="AT131" s="218" t="s">
        <v>257</v>
      </c>
      <c r="AU131" s="218" t="s">
        <v>80</v>
      </c>
      <c r="AY131" s="19" t="s">
        <v>145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19" t="s">
        <v>80</v>
      </c>
      <c r="BK131" s="219">
        <f>ROUND(I131*H131,2)</f>
        <v>0</v>
      </c>
      <c r="BL131" s="19" t="s">
        <v>152</v>
      </c>
      <c r="BM131" s="218" t="s">
        <v>557</v>
      </c>
    </row>
    <row r="132" s="2" customFormat="1" ht="16.5" customHeight="1">
      <c r="A132" s="40"/>
      <c r="B132" s="41"/>
      <c r="C132" s="259" t="s">
        <v>378</v>
      </c>
      <c r="D132" s="259" t="s">
        <v>257</v>
      </c>
      <c r="E132" s="260" t="s">
        <v>852</v>
      </c>
      <c r="F132" s="261" t="s">
        <v>853</v>
      </c>
      <c r="G132" s="262" t="s">
        <v>108</v>
      </c>
      <c r="H132" s="263">
        <v>6</v>
      </c>
      <c r="I132" s="264"/>
      <c r="J132" s="265">
        <f>ROUND(I132*H132,2)</f>
        <v>0</v>
      </c>
      <c r="K132" s="261" t="s">
        <v>19</v>
      </c>
      <c r="L132" s="266"/>
      <c r="M132" s="267" t="s">
        <v>19</v>
      </c>
      <c r="N132" s="268" t="s">
        <v>43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206</v>
      </c>
      <c r="AT132" s="218" t="s">
        <v>257</v>
      </c>
      <c r="AU132" s="218" t="s">
        <v>80</v>
      </c>
      <c r="AY132" s="19" t="s">
        <v>145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80</v>
      </c>
      <c r="BK132" s="219">
        <f>ROUND(I132*H132,2)</f>
        <v>0</v>
      </c>
      <c r="BL132" s="19" t="s">
        <v>152</v>
      </c>
      <c r="BM132" s="218" t="s">
        <v>568</v>
      </c>
    </row>
    <row r="133" s="2" customFormat="1" ht="16.5" customHeight="1">
      <c r="A133" s="40"/>
      <c r="B133" s="41"/>
      <c r="C133" s="207" t="s">
        <v>386</v>
      </c>
      <c r="D133" s="207" t="s">
        <v>147</v>
      </c>
      <c r="E133" s="208" t="s">
        <v>854</v>
      </c>
      <c r="F133" s="209" t="s">
        <v>855</v>
      </c>
      <c r="G133" s="210" t="s">
        <v>178</v>
      </c>
      <c r="H133" s="211">
        <v>150</v>
      </c>
      <c r="I133" s="212"/>
      <c r="J133" s="213">
        <f>ROUND(I133*H133,2)</f>
        <v>0</v>
      </c>
      <c r="K133" s="209" t="s">
        <v>19</v>
      </c>
      <c r="L133" s="46"/>
      <c r="M133" s="214" t="s">
        <v>19</v>
      </c>
      <c r="N133" s="215" t="s">
        <v>43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152</v>
      </c>
      <c r="AT133" s="218" t="s">
        <v>147</v>
      </c>
      <c r="AU133" s="218" t="s">
        <v>80</v>
      </c>
      <c r="AY133" s="19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80</v>
      </c>
      <c r="BK133" s="219">
        <f>ROUND(I133*H133,2)</f>
        <v>0</v>
      </c>
      <c r="BL133" s="19" t="s">
        <v>152</v>
      </c>
      <c r="BM133" s="218" t="s">
        <v>580</v>
      </c>
    </row>
    <row r="134" s="2" customFormat="1" ht="16.5" customHeight="1">
      <c r="A134" s="40"/>
      <c r="B134" s="41"/>
      <c r="C134" s="207" t="s">
        <v>392</v>
      </c>
      <c r="D134" s="207" t="s">
        <v>147</v>
      </c>
      <c r="E134" s="208" t="s">
        <v>856</v>
      </c>
      <c r="F134" s="209" t="s">
        <v>857</v>
      </c>
      <c r="G134" s="210" t="s">
        <v>178</v>
      </c>
      <c r="H134" s="211">
        <v>150</v>
      </c>
      <c r="I134" s="212"/>
      <c r="J134" s="213">
        <f>ROUND(I134*H134,2)</f>
        <v>0</v>
      </c>
      <c r="K134" s="209" t="s">
        <v>19</v>
      </c>
      <c r="L134" s="46"/>
      <c r="M134" s="214" t="s">
        <v>19</v>
      </c>
      <c r="N134" s="215" t="s">
        <v>43</v>
      </c>
      <c r="O134" s="86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8" t="s">
        <v>152</v>
      </c>
      <c r="AT134" s="218" t="s">
        <v>147</v>
      </c>
      <c r="AU134" s="218" t="s">
        <v>80</v>
      </c>
      <c r="AY134" s="19" t="s">
        <v>145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19" t="s">
        <v>80</v>
      </c>
      <c r="BK134" s="219">
        <f>ROUND(I134*H134,2)</f>
        <v>0</v>
      </c>
      <c r="BL134" s="19" t="s">
        <v>152</v>
      </c>
      <c r="BM134" s="218" t="s">
        <v>591</v>
      </c>
    </row>
    <row r="135" s="2" customFormat="1" ht="16.5" customHeight="1">
      <c r="A135" s="40"/>
      <c r="B135" s="41"/>
      <c r="C135" s="259" t="s">
        <v>397</v>
      </c>
      <c r="D135" s="259" t="s">
        <v>257</v>
      </c>
      <c r="E135" s="260" t="s">
        <v>858</v>
      </c>
      <c r="F135" s="261" t="s">
        <v>859</v>
      </c>
      <c r="G135" s="262" t="s">
        <v>178</v>
      </c>
      <c r="H135" s="263">
        <v>149.999</v>
      </c>
      <c r="I135" s="264"/>
      <c r="J135" s="265">
        <f>ROUND(I135*H135,2)</f>
        <v>0</v>
      </c>
      <c r="K135" s="261" t="s">
        <v>19</v>
      </c>
      <c r="L135" s="266"/>
      <c r="M135" s="267" t="s">
        <v>19</v>
      </c>
      <c r="N135" s="268" t="s">
        <v>43</v>
      </c>
      <c r="O135" s="86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8" t="s">
        <v>206</v>
      </c>
      <c r="AT135" s="218" t="s">
        <v>257</v>
      </c>
      <c r="AU135" s="218" t="s">
        <v>80</v>
      </c>
      <c r="AY135" s="19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19" t="s">
        <v>80</v>
      </c>
      <c r="BK135" s="219">
        <f>ROUND(I135*H135,2)</f>
        <v>0</v>
      </c>
      <c r="BL135" s="19" t="s">
        <v>152</v>
      </c>
      <c r="BM135" s="218" t="s">
        <v>601</v>
      </c>
    </row>
    <row r="136" s="2" customFormat="1" ht="16.5" customHeight="1">
      <c r="A136" s="40"/>
      <c r="B136" s="41"/>
      <c r="C136" s="207" t="s">
        <v>401</v>
      </c>
      <c r="D136" s="207" t="s">
        <v>147</v>
      </c>
      <c r="E136" s="208" t="s">
        <v>860</v>
      </c>
      <c r="F136" s="209" t="s">
        <v>861</v>
      </c>
      <c r="G136" s="210" t="s">
        <v>178</v>
      </c>
      <c r="H136" s="211">
        <v>40</v>
      </c>
      <c r="I136" s="212"/>
      <c r="J136" s="213">
        <f>ROUND(I136*H136,2)</f>
        <v>0</v>
      </c>
      <c r="K136" s="209" t="s">
        <v>19</v>
      </c>
      <c r="L136" s="46"/>
      <c r="M136" s="214" t="s">
        <v>19</v>
      </c>
      <c r="N136" s="215" t="s">
        <v>43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152</v>
      </c>
      <c r="AT136" s="218" t="s">
        <v>147</v>
      </c>
      <c r="AU136" s="218" t="s">
        <v>80</v>
      </c>
      <c r="AY136" s="19" t="s">
        <v>145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80</v>
      </c>
      <c r="BK136" s="219">
        <f>ROUND(I136*H136,2)</f>
        <v>0</v>
      </c>
      <c r="BL136" s="19" t="s">
        <v>152</v>
      </c>
      <c r="BM136" s="218" t="s">
        <v>610</v>
      </c>
    </row>
    <row r="137" s="2" customFormat="1" ht="16.5" customHeight="1">
      <c r="A137" s="40"/>
      <c r="B137" s="41"/>
      <c r="C137" s="207" t="s">
        <v>408</v>
      </c>
      <c r="D137" s="207" t="s">
        <v>147</v>
      </c>
      <c r="E137" s="208" t="s">
        <v>862</v>
      </c>
      <c r="F137" s="209" t="s">
        <v>863</v>
      </c>
      <c r="G137" s="210" t="s">
        <v>108</v>
      </c>
      <c r="H137" s="211">
        <v>10.742000000000001</v>
      </c>
      <c r="I137" s="212"/>
      <c r="J137" s="213">
        <f>ROUND(I137*H137,2)</f>
        <v>0</v>
      </c>
      <c r="K137" s="209" t="s">
        <v>19</v>
      </c>
      <c r="L137" s="46"/>
      <c r="M137" s="214" t="s">
        <v>19</v>
      </c>
      <c r="N137" s="215" t="s">
        <v>43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152</v>
      </c>
      <c r="AT137" s="218" t="s">
        <v>147</v>
      </c>
      <c r="AU137" s="218" t="s">
        <v>80</v>
      </c>
      <c r="AY137" s="19" t="s">
        <v>145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80</v>
      </c>
      <c r="BK137" s="219">
        <f>ROUND(I137*H137,2)</f>
        <v>0</v>
      </c>
      <c r="BL137" s="19" t="s">
        <v>152</v>
      </c>
      <c r="BM137" s="218" t="s">
        <v>621</v>
      </c>
    </row>
    <row r="138" s="2" customFormat="1" ht="16.5" customHeight="1">
      <c r="A138" s="40"/>
      <c r="B138" s="41"/>
      <c r="C138" s="207" t="s">
        <v>413</v>
      </c>
      <c r="D138" s="207" t="s">
        <v>147</v>
      </c>
      <c r="E138" s="208" t="s">
        <v>864</v>
      </c>
      <c r="F138" s="209" t="s">
        <v>865</v>
      </c>
      <c r="G138" s="210" t="s">
        <v>108</v>
      </c>
      <c r="H138" s="211">
        <v>53.700000000000003</v>
      </c>
      <c r="I138" s="212"/>
      <c r="J138" s="213">
        <f>ROUND(I138*H138,2)</f>
        <v>0</v>
      </c>
      <c r="K138" s="209" t="s">
        <v>19</v>
      </c>
      <c r="L138" s="46"/>
      <c r="M138" s="214" t="s">
        <v>19</v>
      </c>
      <c r="N138" s="215" t="s">
        <v>43</v>
      </c>
      <c r="O138" s="86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8" t="s">
        <v>152</v>
      </c>
      <c r="AT138" s="218" t="s">
        <v>147</v>
      </c>
      <c r="AU138" s="218" t="s">
        <v>80</v>
      </c>
      <c r="AY138" s="19" t="s">
        <v>145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19" t="s">
        <v>80</v>
      </c>
      <c r="BK138" s="219">
        <f>ROUND(I138*H138,2)</f>
        <v>0</v>
      </c>
      <c r="BL138" s="19" t="s">
        <v>152</v>
      </c>
      <c r="BM138" s="218" t="s">
        <v>629</v>
      </c>
    </row>
    <row r="139" s="2" customFormat="1" ht="16.5" customHeight="1">
      <c r="A139" s="40"/>
      <c r="B139" s="41"/>
      <c r="C139" s="207" t="s">
        <v>420</v>
      </c>
      <c r="D139" s="207" t="s">
        <v>147</v>
      </c>
      <c r="E139" s="208" t="s">
        <v>866</v>
      </c>
      <c r="F139" s="209" t="s">
        <v>867</v>
      </c>
      <c r="G139" s="210" t="s">
        <v>88</v>
      </c>
      <c r="H139" s="211">
        <v>6</v>
      </c>
      <c r="I139" s="212"/>
      <c r="J139" s="213">
        <f>ROUND(I139*H139,2)</f>
        <v>0</v>
      </c>
      <c r="K139" s="209" t="s">
        <v>19</v>
      </c>
      <c r="L139" s="46"/>
      <c r="M139" s="214" t="s">
        <v>19</v>
      </c>
      <c r="N139" s="215" t="s">
        <v>43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152</v>
      </c>
      <c r="AT139" s="218" t="s">
        <v>147</v>
      </c>
      <c r="AU139" s="218" t="s">
        <v>80</v>
      </c>
      <c r="AY139" s="19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80</v>
      </c>
      <c r="BK139" s="219">
        <f>ROUND(I139*H139,2)</f>
        <v>0</v>
      </c>
      <c r="BL139" s="19" t="s">
        <v>152</v>
      </c>
      <c r="BM139" s="218" t="s">
        <v>640</v>
      </c>
    </row>
    <row r="140" s="12" customFormat="1" ht="25.92" customHeight="1">
      <c r="A140" s="12"/>
      <c r="B140" s="191"/>
      <c r="C140" s="192"/>
      <c r="D140" s="193" t="s">
        <v>71</v>
      </c>
      <c r="E140" s="194" t="s">
        <v>868</v>
      </c>
      <c r="F140" s="194" t="s">
        <v>869</v>
      </c>
      <c r="G140" s="192"/>
      <c r="H140" s="192"/>
      <c r="I140" s="195"/>
      <c r="J140" s="196">
        <f>BK140</f>
        <v>0</v>
      </c>
      <c r="K140" s="192"/>
      <c r="L140" s="197"/>
      <c r="M140" s="198"/>
      <c r="N140" s="199"/>
      <c r="O140" s="199"/>
      <c r="P140" s="200">
        <f>SUM(P141:P143)</f>
        <v>0</v>
      </c>
      <c r="Q140" s="199"/>
      <c r="R140" s="200">
        <f>SUM(R141:R143)</f>
        <v>0</v>
      </c>
      <c r="S140" s="199"/>
      <c r="T140" s="201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2" t="s">
        <v>80</v>
      </c>
      <c r="AT140" s="203" t="s">
        <v>71</v>
      </c>
      <c r="AU140" s="203" t="s">
        <v>72</v>
      </c>
      <c r="AY140" s="202" t="s">
        <v>145</v>
      </c>
      <c r="BK140" s="204">
        <f>SUM(BK141:BK143)</f>
        <v>0</v>
      </c>
    </row>
    <row r="141" s="2" customFormat="1" ht="16.5" customHeight="1">
      <c r="A141" s="40"/>
      <c r="B141" s="41"/>
      <c r="C141" s="207" t="s">
        <v>425</v>
      </c>
      <c r="D141" s="207" t="s">
        <v>147</v>
      </c>
      <c r="E141" s="208" t="s">
        <v>870</v>
      </c>
      <c r="F141" s="209" t="s">
        <v>871</v>
      </c>
      <c r="G141" s="210" t="s">
        <v>438</v>
      </c>
      <c r="H141" s="211">
        <v>6</v>
      </c>
      <c r="I141" s="212"/>
      <c r="J141" s="213">
        <f>ROUND(I141*H141,2)</f>
        <v>0</v>
      </c>
      <c r="K141" s="209" t="s">
        <v>19</v>
      </c>
      <c r="L141" s="46"/>
      <c r="M141" s="214" t="s">
        <v>19</v>
      </c>
      <c r="N141" s="215" t="s">
        <v>43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152</v>
      </c>
      <c r="AT141" s="218" t="s">
        <v>147</v>
      </c>
      <c r="AU141" s="218" t="s">
        <v>80</v>
      </c>
      <c r="AY141" s="19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80</v>
      </c>
      <c r="BK141" s="219">
        <f>ROUND(I141*H141,2)</f>
        <v>0</v>
      </c>
      <c r="BL141" s="19" t="s">
        <v>152</v>
      </c>
      <c r="BM141" s="218" t="s">
        <v>653</v>
      </c>
    </row>
    <row r="142" s="2" customFormat="1" ht="16.5" customHeight="1">
      <c r="A142" s="40"/>
      <c r="B142" s="41"/>
      <c r="C142" s="207" t="s">
        <v>430</v>
      </c>
      <c r="D142" s="207" t="s">
        <v>147</v>
      </c>
      <c r="E142" s="208" t="s">
        <v>872</v>
      </c>
      <c r="F142" s="209" t="s">
        <v>873</v>
      </c>
      <c r="G142" s="210" t="s">
        <v>438</v>
      </c>
      <c r="H142" s="211">
        <v>6</v>
      </c>
      <c r="I142" s="212"/>
      <c r="J142" s="213">
        <f>ROUND(I142*H142,2)</f>
        <v>0</v>
      </c>
      <c r="K142" s="209" t="s">
        <v>19</v>
      </c>
      <c r="L142" s="46"/>
      <c r="M142" s="214" t="s">
        <v>19</v>
      </c>
      <c r="N142" s="215" t="s">
        <v>43</v>
      </c>
      <c r="O142" s="86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8" t="s">
        <v>152</v>
      </c>
      <c r="AT142" s="218" t="s">
        <v>147</v>
      </c>
      <c r="AU142" s="218" t="s">
        <v>80</v>
      </c>
      <c r="AY142" s="19" t="s">
        <v>145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19" t="s">
        <v>80</v>
      </c>
      <c r="BK142" s="219">
        <f>ROUND(I142*H142,2)</f>
        <v>0</v>
      </c>
      <c r="BL142" s="19" t="s">
        <v>152</v>
      </c>
      <c r="BM142" s="218" t="s">
        <v>677</v>
      </c>
    </row>
    <row r="143" s="2" customFormat="1" ht="16.5" customHeight="1">
      <c r="A143" s="40"/>
      <c r="B143" s="41"/>
      <c r="C143" s="207" t="s">
        <v>435</v>
      </c>
      <c r="D143" s="207" t="s">
        <v>147</v>
      </c>
      <c r="E143" s="208" t="s">
        <v>874</v>
      </c>
      <c r="F143" s="209" t="s">
        <v>875</v>
      </c>
      <c r="G143" s="210" t="s">
        <v>438</v>
      </c>
      <c r="H143" s="211">
        <v>6</v>
      </c>
      <c r="I143" s="212"/>
      <c r="J143" s="213">
        <f>ROUND(I143*H143,2)</f>
        <v>0</v>
      </c>
      <c r="K143" s="209" t="s">
        <v>19</v>
      </c>
      <c r="L143" s="46"/>
      <c r="M143" s="214" t="s">
        <v>19</v>
      </c>
      <c r="N143" s="215" t="s">
        <v>43</v>
      </c>
      <c r="O143" s="86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8" t="s">
        <v>152</v>
      </c>
      <c r="AT143" s="218" t="s">
        <v>147</v>
      </c>
      <c r="AU143" s="218" t="s">
        <v>80</v>
      </c>
      <c r="AY143" s="19" t="s">
        <v>145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19" t="s">
        <v>80</v>
      </c>
      <c r="BK143" s="219">
        <f>ROUND(I143*H143,2)</f>
        <v>0</v>
      </c>
      <c r="BL143" s="19" t="s">
        <v>152</v>
      </c>
      <c r="BM143" s="218" t="s">
        <v>687</v>
      </c>
    </row>
    <row r="144" s="12" customFormat="1" ht="25.92" customHeight="1">
      <c r="A144" s="12"/>
      <c r="B144" s="191"/>
      <c r="C144" s="192"/>
      <c r="D144" s="193" t="s">
        <v>71</v>
      </c>
      <c r="E144" s="194" t="s">
        <v>263</v>
      </c>
      <c r="F144" s="194" t="s">
        <v>876</v>
      </c>
      <c r="G144" s="192"/>
      <c r="H144" s="192"/>
      <c r="I144" s="195"/>
      <c r="J144" s="196">
        <f>BK144</f>
        <v>0</v>
      </c>
      <c r="K144" s="192"/>
      <c r="L144" s="197"/>
      <c r="M144" s="198"/>
      <c r="N144" s="199"/>
      <c r="O144" s="199"/>
      <c r="P144" s="200">
        <f>SUM(P145:P146)</f>
        <v>0</v>
      </c>
      <c r="Q144" s="199"/>
      <c r="R144" s="200">
        <f>SUM(R145:R146)</f>
        <v>0</v>
      </c>
      <c r="S144" s="199"/>
      <c r="T144" s="201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2" t="s">
        <v>80</v>
      </c>
      <c r="AT144" s="203" t="s">
        <v>71</v>
      </c>
      <c r="AU144" s="203" t="s">
        <v>72</v>
      </c>
      <c r="AY144" s="202" t="s">
        <v>145</v>
      </c>
      <c r="BK144" s="204">
        <f>SUM(BK145:BK146)</f>
        <v>0</v>
      </c>
    </row>
    <row r="145" s="2" customFormat="1" ht="16.5" customHeight="1">
      <c r="A145" s="40"/>
      <c r="B145" s="41"/>
      <c r="C145" s="207" t="s">
        <v>443</v>
      </c>
      <c r="D145" s="207" t="s">
        <v>147</v>
      </c>
      <c r="E145" s="208" t="s">
        <v>877</v>
      </c>
      <c r="F145" s="209" t="s">
        <v>878</v>
      </c>
      <c r="G145" s="210" t="s">
        <v>88</v>
      </c>
      <c r="H145" s="211">
        <v>10.5</v>
      </c>
      <c r="I145" s="212"/>
      <c r="J145" s="213">
        <f>ROUND(I145*H145,2)</f>
        <v>0</v>
      </c>
      <c r="K145" s="209" t="s">
        <v>19</v>
      </c>
      <c r="L145" s="46"/>
      <c r="M145" s="214" t="s">
        <v>19</v>
      </c>
      <c r="N145" s="215" t="s">
        <v>43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152</v>
      </c>
      <c r="AT145" s="218" t="s">
        <v>147</v>
      </c>
      <c r="AU145" s="218" t="s">
        <v>80</v>
      </c>
      <c r="AY145" s="19" t="s">
        <v>145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80</v>
      </c>
      <c r="BK145" s="219">
        <f>ROUND(I145*H145,2)</f>
        <v>0</v>
      </c>
      <c r="BL145" s="19" t="s">
        <v>152</v>
      </c>
      <c r="BM145" s="218" t="s">
        <v>703</v>
      </c>
    </row>
    <row r="146" s="2" customFormat="1" ht="16.5" customHeight="1">
      <c r="A146" s="40"/>
      <c r="B146" s="41"/>
      <c r="C146" s="207" t="s">
        <v>447</v>
      </c>
      <c r="D146" s="207" t="s">
        <v>147</v>
      </c>
      <c r="E146" s="208" t="s">
        <v>879</v>
      </c>
      <c r="F146" s="209" t="s">
        <v>880</v>
      </c>
      <c r="G146" s="210" t="s">
        <v>88</v>
      </c>
      <c r="H146" s="211">
        <v>52.5</v>
      </c>
      <c r="I146" s="212"/>
      <c r="J146" s="213">
        <f>ROUND(I146*H146,2)</f>
        <v>0</v>
      </c>
      <c r="K146" s="209" t="s">
        <v>19</v>
      </c>
      <c r="L146" s="46"/>
      <c r="M146" s="214" t="s">
        <v>19</v>
      </c>
      <c r="N146" s="215" t="s">
        <v>43</v>
      </c>
      <c r="O146" s="86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8" t="s">
        <v>152</v>
      </c>
      <c r="AT146" s="218" t="s">
        <v>147</v>
      </c>
      <c r="AU146" s="218" t="s">
        <v>80</v>
      </c>
      <c r="AY146" s="19" t="s">
        <v>145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19" t="s">
        <v>80</v>
      </c>
      <c r="BK146" s="219">
        <f>ROUND(I146*H146,2)</f>
        <v>0</v>
      </c>
      <c r="BL146" s="19" t="s">
        <v>152</v>
      </c>
      <c r="BM146" s="218" t="s">
        <v>718</v>
      </c>
    </row>
    <row r="147" s="12" customFormat="1" ht="25.92" customHeight="1">
      <c r="A147" s="12"/>
      <c r="B147" s="191"/>
      <c r="C147" s="192"/>
      <c r="D147" s="193" t="s">
        <v>71</v>
      </c>
      <c r="E147" s="194" t="s">
        <v>282</v>
      </c>
      <c r="F147" s="194" t="s">
        <v>881</v>
      </c>
      <c r="G147" s="192"/>
      <c r="H147" s="192"/>
      <c r="I147" s="195"/>
      <c r="J147" s="196">
        <f>BK147</f>
        <v>0</v>
      </c>
      <c r="K147" s="192"/>
      <c r="L147" s="197"/>
      <c r="M147" s="198"/>
      <c r="N147" s="199"/>
      <c r="O147" s="199"/>
      <c r="P147" s="200">
        <f>P148</f>
        <v>0</v>
      </c>
      <c r="Q147" s="199"/>
      <c r="R147" s="200">
        <f>R148</f>
        <v>0</v>
      </c>
      <c r="S147" s="199"/>
      <c r="T147" s="201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2" t="s">
        <v>80</v>
      </c>
      <c r="AT147" s="203" t="s">
        <v>71</v>
      </c>
      <c r="AU147" s="203" t="s">
        <v>72</v>
      </c>
      <c r="AY147" s="202" t="s">
        <v>145</v>
      </c>
      <c r="BK147" s="204">
        <f>BK148</f>
        <v>0</v>
      </c>
    </row>
    <row r="148" s="2" customFormat="1" ht="16.5" customHeight="1">
      <c r="A148" s="40"/>
      <c r="B148" s="41"/>
      <c r="C148" s="207" t="s">
        <v>453</v>
      </c>
      <c r="D148" s="207" t="s">
        <v>147</v>
      </c>
      <c r="E148" s="208" t="s">
        <v>882</v>
      </c>
      <c r="F148" s="209" t="s">
        <v>883</v>
      </c>
      <c r="G148" s="210" t="s">
        <v>108</v>
      </c>
      <c r="H148" s="211">
        <v>22</v>
      </c>
      <c r="I148" s="212"/>
      <c r="J148" s="213">
        <f>ROUND(I148*H148,2)</f>
        <v>0</v>
      </c>
      <c r="K148" s="209" t="s">
        <v>19</v>
      </c>
      <c r="L148" s="46"/>
      <c r="M148" s="214" t="s">
        <v>19</v>
      </c>
      <c r="N148" s="215" t="s">
        <v>43</v>
      </c>
      <c r="O148" s="86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8" t="s">
        <v>152</v>
      </c>
      <c r="AT148" s="218" t="s">
        <v>147</v>
      </c>
      <c r="AU148" s="218" t="s">
        <v>80</v>
      </c>
      <c r="AY148" s="19" t="s">
        <v>145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19" t="s">
        <v>80</v>
      </c>
      <c r="BK148" s="219">
        <f>ROUND(I148*H148,2)</f>
        <v>0</v>
      </c>
      <c r="BL148" s="19" t="s">
        <v>152</v>
      </c>
      <c r="BM148" s="218" t="s">
        <v>728</v>
      </c>
    </row>
    <row r="149" s="12" customFormat="1" ht="25.92" customHeight="1">
      <c r="A149" s="12"/>
      <c r="B149" s="191"/>
      <c r="C149" s="192"/>
      <c r="D149" s="193" t="s">
        <v>71</v>
      </c>
      <c r="E149" s="194" t="s">
        <v>884</v>
      </c>
      <c r="F149" s="194" t="s">
        <v>885</v>
      </c>
      <c r="G149" s="192"/>
      <c r="H149" s="192"/>
      <c r="I149" s="195"/>
      <c r="J149" s="196">
        <f>BK149</f>
        <v>0</v>
      </c>
      <c r="K149" s="192"/>
      <c r="L149" s="197"/>
      <c r="M149" s="198"/>
      <c r="N149" s="199"/>
      <c r="O149" s="199"/>
      <c r="P149" s="200">
        <f>SUM(P150:P152)</f>
        <v>0</v>
      </c>
      <c r="Q149" s="199"/>
      <c r="R149" s="200">
        <f>SUM(R150:R152)</f>
        <v>0</v>
      </c>
      <c r="S149" s="199"/>
      <c r="T149" s="201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2" t="s">
        <v>80</v>
      </c>
      <c r="AT149" s="203" t="s">
        <v>71</v>
      </c>
      <c r="AU149" s="203" t="s">
        <v>72</v>
      </c>
      <c r="AY149" s="202" t="s">
        <v>145</v>
      </c>
      <c r="BK149" s="204">
        <f>SUM(BK150:BK152)</f>
        <v>0</v>
      </c>
    </row>
    <row r="150" s="2" customFormat="1" ht="16.5" customHeight="1">
      <c r="A150" s="40"/>
      <c r="B150" s="41"/>
      <c r="C150" s="207" t="s">
        <v>457</v>
      </c>
      <c r="D150" s="207" t="s">
        <v>147</v>
      </c>
      <c r="E150" s="208" t="s">
        <v>886</v>
      </c>
      <c r="F150" s="209" t="s">
        <v>887</v>
      </c>
      <c r="G150" s="210" t="s">
        <v>108</v>
      </c>
      <c r="H150" s="211">
        <v>12</v>
      </c>
      <c r="I150" s="212"/>
      <c r="J150" s="213">
        <f>ROUND(I150*H150,2)</f>
        <v>0</v>
      </c>
      <c r="K150" s="209" t="s">
        <v>19</v>
      </c>
      <c r="L150" s="46"/>
      <c r="M150" s="214" t="s">
        <v>19</v>
      </c>
      <c r="N150" s="215" t="s">
        <v>43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152</v>
      </c>
      <c r="AT150" s="218" t="s">
        <v>147</v>
      </c>
      <c r="AU150" s="218" t="s">
        <v>80</v>
      </c>
      <c r="AY150" s="19" t="s">
        <v>145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80</v>
      </c>
      <c r="BK150" s="219">
        <f>ROUND(I150*H150,2)</f>
        <v>0</v>
      </c>
      <c r="BL150" s="19" t="s">
        <v>152</v>
      </c>
      <c r="BM150" s="218" t="s">
        <v>738</v>
      </c>
    </row>
    <row r="151" s="2" customFormat="1" ht="16.5" customHeight="1">
      <c r="A151" s="40"/>
      <c r="B151" s="41"/>
      <c r="C151" s="207" t="s">
        <v>462</v>
      </c>
      <c r="D151" s="207" t="s">
        <v>147</v>
      </c>
      <c r="E151" s="208" t="s">
        <v>888</v>
      </c>
      <c r="F151" s="209" t="s">
        <v>889</v>
      </c>
      <c r="G151" s="210" t="s">
        <v>108</v>
      </c>
      <c r="H151" s="211">
        <v>60</v>
      </c>
      <c r="I151" s="212"/>
      <c r="J151" s="213">
        <f>ROUND(I151*H151,2)</f>
        <v>0</v>
      </c>
      <c r="K151" s="209" t="s">
        <v>19</v>
      </c>
      <c r="L151" s="46"/>
      <c r="M151" s="214" t="s">
        <v>19</v>
      </c>
      <c r="N151" s="215" t="s">
        <v>43</v>
      </c>
      <c r="O151" s="86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8" t="s">
        <v>152</v>
      </c>
      <c r="AT151" s="218" t="s">
        <v>147</v>
      </c>
      <c r="AU151" s="218" t="s">
        <v>80</v>
      </c>
      <c r="AY151" s="19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19" t="s">
        <v>80</v>
      </c>
      <c r="BK151" s="219">
        <f>ROUND(I151*H151,2)</f>
        <v>0</v>
      </c>
      <c r="BL151" s="19" t="s">
        <v>152</v>
      </c>
      <c r="BM151" s="218" t="s">
        <v>745</v>
      </c>
    </row>
    <row r="152" s="2" customFormat="1" ht="16.5" customHeight="1">
      <c r="A152" s="40"/>
      <c r="B152" s="41"/>
      <c r="C152" s="207" t="s">
        <v>466</v>
      </c>
      <c r="D152" s="207" t="s">
        <v>147</v>
      </c>
      <c r="E152" s="208" t="s">
        <v>890</v>
      </c>
      <c r="F152" s="209" t="s">
        <v>891</v>
      </c>
      <c r="G152" s="210" t="s">
        <v>108</v>
      </c>
      <c r="H152" s="211">
        <v>12</v>
      </c>
      <c r="I152" s="212"/>
      <c r="J152" s="213">
        <f>ROUND(I152*H152,2)</f>
        <v>0</v>
      </c>
      <c r="K152" s="209" t="s">
        <v>19</v>
      </c>
      <c r="L152" s="46"/>
      <c r="M152" s="214" t="s">
        <v>19</v>
      </c>
      <c r="N152" s="215" t="s">
        <v>43</v>
      </c>
      <c r="O152" s="86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152</v>
      </c>
      <c r="AT152" s="218" t="s">
        <v>147</v>
      </c>
      <c r="AU152" s="218" t="s">
        <v>80</v>
      </c>
      <c r="AY152" s="19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80</v>
      </c>
      <c r="BK152" s="219">
        <f>ROUND(I152*H152,2)</f>
        <v>0</v>
      </c>
      <c r="BL152" s="19" t="s">
        <v>152</v>
      </c>
      <c r="BM152" s="218" t="s">
        <v>756</v>
      </c>
    </row>
    <row r="153" s="12" customFormat="1" ht="25.92" customHeight="1">
      <c r="A153" s="12"/>
      <c r="B153" s="191"/>
      <c r="C153" s="192"/>
      <c r="D153" s="193" t="s">
        <v>71</v>
      </c>
      <c r="E153" s="194" t="s">
        <v>892</v>
      </c>
      <c r="F153" s="194" t="s">
        <v>893</v>
      </c>
      <c r="G153" s="192"/>
      <c r="H153" s="192"/>
      <c r="I153" s="195"/>
      <c r="J153" s="196">
        <f>BK153</f>
        <v>0</v>
      </c>
      <c r="K153" s="192"/>
      <c r="L153" s="197"/>
      <c r="M153" s="198"/>
      <c r="N153" s="199"/>
      <c r="O153" s="199"/>
      <c r="P153" s="200">
        <v>0</v>
      </c>
      <c r="Q153" s="199"/>
      <c r="R153" s="200">
        <v>0</v>
      </c>
      <c r="S153" s="199"/>
      <c r="T153" s="201"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2" t="s">
        <v>80</v>
      </c>
      <c r="AT153" s="203" t="s">
        <v>71</v>
      </c>
      <c r="AU153" s="203" t="s">
        <v>72</v>
      </c>
      <c r="AY153" s="202" t="s">
        <v>145</v>
      </c>
      <c r="BK153" s="204">
        <v>0</v>
      </c>
    </row>
    <row r="154" s="12" customFormat="1" ht="25.92" customHeight="1">
      <c r="A154" s="12"/>
      <c r="B154" s="191"/>
      <c r="C154" s="192"/>
      <c r="D154" s="193" t="s">
        <v>71</v>
      </c>
      <c r="E154" s="194" t="s">
        <v>894</v>
      </c>
      <c r="F154" s="194" t="s">
        <v>895</v>
      </c>
      <c r="G154" s="192"/>
      <c r="H154" s="192"/>
      <c r="I154" s="195"/>
      <c r="J154" s="196">
        <f>BK154</f>
        <v>0</v>
      </c>
      <c r="K154" s="192"/>
      <c r="L154" s="197"/>
      <c r="M154" s="198"/>
      <c r="N154" s="199"/>
      <c r="O154" s="199"/>
      <c r="P154" s="200">
        <f>P155</f>
        <v>0</v>
      </c>
      <c r="Q154" s="199"/>
      <c r="R154" s="200">
        <f>R155</f>
        <v>0</v>
      </c>
      <c r="S154" s="199"/>
      <c r="T154" s="201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80</v>
      </c>
      <c r="AT154" s="203" t="s">
        <v>71</v>
      </c>
      <c r="AU154" s="203" t="s">
        <v>72</v>
      </c>
      <c r="AY154" s="202" t="s">
        <v>145</v>
      </c>
      <c r="BK154" s="204">
        <f>BK155</f>
        <v>0</v>
      </c>
    </row>
    <row r="155" s="2" customFormat="1" ht="24.15" customHeight="1">
      <c r="A155" s="40"/>
      <c r="B155" s="41"/>
      <c r="C155" s="207" t="s">
        <v>471</v>
      </c>
      <c r="D155" s="207" t="s">
        <v>147</v>
      </c>
      <c r="E155" s="208" t="s">
        <v>896</v>
      </c>
      <c r="F155" s="209" t="s">
        <v>897</v>
      </c>
      <c r="G155" s="210" t="s">
        <v>898</v>
      </c>
      <c r="H155" s="211">
        <v>1</v>
      </c>
      <c r="I155" s="212"/>
      <c r="J155" s="213">
        <f>ROUND(I155*H155,2)</f>
        <v>0</v>
      </c>
      <c r="K155" s="209" t="s">
        <v>19</v>
      </c>
      <c r="L155" s="46"/>
      <c r="M155" s="214" t="s">
        <v>19</v>
      </c>
      <c r="N155" s="215" t="s">
        <v>43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152</v>
      </c>
      <c r="AT155" s="218" t="s">
        <v>147</v>
      </c>
      <c r="AU155" s="218" t="s">
        <v>80</v>
      </c>
      <c r="AY155" s="19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80</v>
      </c>
      <c r="BK155" s="219">
        <f>ROUND(I155*H155,2)</f>
        <v>0</v>
      </c>
      <c r="BL155" s="19" t="s">
        <v>152</v>
      </c>
      <c r="BM155" s="218" t="s">
        <v>899</v>
      </c>
    </row>
    <row r="156" s="12" customFormat="1" ht="25.92" customHeight="1">
      <c r="A156" s="12"/>
      <c r="B156" s="191"/>
      <c r="C156" s="192"/>
      <c r="D156" s="193" t="s">
        <v>71</v>
      </c>
      <c r="E156" s="194" t="s">
        <v>900</v>
      </c>
      <c r="F156" s="194" t="s">
        <v>733</v>
      </c>
      <c r="G156" s="192"/>
      <c r="H156" s="192"/>
      <c r="I156" s="195"/>
      <c r="J156" s="196">
        <f>BK156</f>
        <v>0</v>
      </c>
      <c r="K156" s="192"/>
      <c r="L156" s="197"/>
      <c r="M156" s="198"/>
      <c r="N156" s="199"/>
      <c r="O156" s="199"/>
      <c r="P156" s="200">
        <f>P157</f>
        <v>0</v>
      </c>
      <c r="Q156" s="199"/>
      <c r="R156" s="200">
        <f>R157</f>
        <v>0</v>
      </c>
      <c r="S156" s="199"/>
      <c r="T156" s="201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80</v>
      </c>
      <c r="AT156" s="203" t="s">
        <v>71</v>
      </c>
      <c r="AU156" s="203" t="s">
        <v>72</v>
      </c>
      <c r="AY156" s="202" t="s">
        <v>145</v>
      </c>
      <c r="BK156" s="204">
        <f>BK157</f>
        <v>0</v>
      </c>
    </row>
    <row r="157" s="2" customFormat="1" ht="24.15" customHeight="1">
      <c r="A157" s="40"/>
      <c r="B157" s="41"/>
      <c r="C157" s="207" t="s">
        <v>475</v>
      </c>
      <c r="D157" s="207" t="s">
        <v>147</v>
      </c>
      <c r="E157" s="208" t="s">
        <v>901</v>
      </c>
      <c r="F157" s="209" t="s">
        <v>902</v>
      </c>
      <c r="G157" s="210" t="s">
        <v>898</v>
      </c>
      <c r="H157" s="211">
        <v>1</v>
      </c>
      <c r="I157" s="212"/>
      <c r="J157" s="213">
        <f>ROUND(I157*H157,2)</f>
        <v>0</v>
      </c>
      <c r="K157" s="209" t="s">
        <v>19</v>
      </c>
      <c r="L157" s="46"/>
      <c r="M157" s="214" t="s">
        <v>19</v>
      </c>
      <c r="N157" s="215" t="s">
        <v>43</v>
      </c>
      <c r="O157" s="86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8" t="s">
        <v>152</v>
      </c>
      <c r="AT157" s="218" t="s">
        <v>147</v>
      </c>
      <c r="AU157" s="218" t="s">
        <v>80</v>
      </c>
      <c r="AY157" s="19" t="s">
        <v>145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19" t="s">
        <v>80</v>
      </c>
      <c r="BK157" s="219">
        <f>ROUND(I157*H157,2)</f>
        <v>0</v>
      </c>
      <c r="BL157" s="19" t="s">
        <v>152</v>
      </c>
      <c r="BM157" s="218" t="s">
        <v>903</v>
      </c>
    </row>
    <row r="158" s="12" customFormat="1" ht="25.92" customHeight="1">
      <c r="A158" s="12"/>
      <c r="B158" s="191"/>
      <c r="C158" s="192"/>
      <c r="D158" s="193" t="s">
        <v>71</v>
      </c>
      <c r="E158" s="194" t="s">
        <v>904</v>
      </c>
      <c r="F158" s="194" t="s">
        <v>905</v>
      </c>
      <c r="G158" s="192"/>
      <c r="H158" s="192"/>
      <c r="I158" s="195"/>
      <c r="J158" s="196">
        <f>BK158</f>
        <v>0</v>
      </c>
      <c r="K158" s="192"/>
      <c r="L158" s="197"/>
      <c r="M158" s="198"/>
      <c r="N158" s="199"/>
      <c r="O158" s="199"/>
      <c r="P158" s="200">
        <f>P159</f>
        <v>0</v>
      </c>
      <c r="Q158" s="199"/>
      <c r="R158" s="200">
        <f>R159</f>
        <v>0</v>
      </c>
      <c r="S158" s="199"/>
      <c r="T158" s="201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2" t="s">
        <v>80</v>
      </c>
      <c r="AT158" s="203" t="s">
        <v>71</v>
      </c>
      <c r="AU158" s="203" t="s">
        <v>72</v>
      </c>
      <c r="AY158" s="202" t="s">
        <v>145</v>
      </c>
      <c r="BK158" s="204">
        <f>BK159</f>
        <v>0</v>
      </c>
    </row>
    <row r="159" s="2" customFormat="1" ht="24.15" customHeight="1">
      <c r="A159" s="40"/>
      <c r="B159" s="41"/>
      <c r="C159" s="207" t="s">
        <v>92</v>
      </c>
      <c r="D159" s="207" t="s">
        <v>147</v>
      </c>
      <c r="E159" s="208" t="s">
        <v>906</v>
      </c>
      <c r="F159" s="209" t="s">
        <v>905</v>
      </c>
      <c r="G159" s="210" t="s">
        <v>898</v>
      </c>
      <c r="H159" s="211">
        <v>1</v>
      </c>
      <c r="I159" s="212"/>
      <c r="J159" s="213">
        <f>ROUND(I159*H159,2)</f>
        <v>0</v>
      </c>
      <c r="K159" s="209" t="s">
        <v>19</v>
      </c>
      <c r="L159" s="46"/>
      <c r="M159" s="283" t="s">
        <v>19</v>
      </c>
      <c r="N159" s="284" t="s">
        <v>43</v>
      </c>
      <c r="O159" s="285"/>
      <c r="P159" s="286">
        <f>O159*H159</f>
        <v>0</v>
      </c>
      <c r="Q159" s="286">
        <v>0</v>
      </c>
      <c r="R159" s="286">
        <f>Q159*H159</f>
        <v>0</v>
      </c>
      <c r="S159" s="286">
        <v>0</v>
      </c>
      <c r="T159" s="28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8" t="s">
        <v>152</v>
      </c>
      <c r="AT159" s="218" t="s">
        <v>147</v>
      </c>
      <c r="AU159" s="218" t="s">
        <v>80</v>
      </c>
      <c r="AY159" s="19" t="s">
        <v>145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19" t="s">
        <v>80</v>
      </c>
      <c r="BK159" s="219">
        <f>ROUND(I159*H159,2)</f>
        <v>0</v>
      </c>
      <c r="BL159" s="19" t="s">
        <v>152</v>
      </c>
      <c r="BM159" s="218" t="s">
        <v>907</v>
      </c>
    </row>
    <row r="160" s="2" customFormat="1" ht="6.96" customHeight="1">
      <c r="A160" s="40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46"/>
      <c r="M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</row>
  </sheetData>
  <sheetProtection sheet="1" autoFilter="0" formatColumns="0" formatRows="0" objects="1" scenarios="1" spinCount="100000" saltValue="2LQW59/0Wa98OC472qNn1RZDNSuMF7zTt089Thf8SGqo8yG2jGOon1TXv1PcHgInYSiSSbpYj8K964+FW2Heig==" hashValue="zrO2UDEBMZ2yf8ZQsGJMRCa45ZSVzDdSMKQ158CrfdJ9PjTCYpT+NToXG1hiMTyvrto+8EyJTdhsS4EjmVLHYg==" algorithmName="SHA-512" password="CC35"/>
  <autoFilter ref="C91:K15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908</v>
      </c>
      <c r="H4" s="22"/>
    </row>
    <row r="5" s="1" customFormat="1" ht="12" customHeight="1">
      <c r="B5" s="22"/>
      <c r="C5" s="288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89" t="s">
        <v>16</v>
      </c>
      <c r="D6" s="290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20. 2. 2025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91"/>
      <c r="C9" s="292" t="s">
        <v>53</v>
      </c>
      <c r="D9" s="293" t="s">
        <v>54</v>
      </c>
      <c r="E9" s="293" t="s">
        <v>132</v>
      </c>
      <c r="F9" s="294" t="s">
        <v>909</v>
      </c>
      <c r="G9" s="180"/>
      <c r="H9" s="291"/>
    </row>
    <row r="10" s="2" customFormat="1" ht="26.4" customHeight="1">
      <c r="A10" s="40"/>
      <c r="B10" s="46"/>
      <c r="C10" s="295" t="s">
        <v>910</v>
      </c>
      <c r="D10" s="295" t="s">
        <v>78</v>
      </c>
      <c r="E10" s="40"/>
      <c r="F10" s="40"/>
      <c r="G10" s="40"/>
      <c r="H10" s="46"/>
    </row>
    <row r="11" s="2" customFormat="1" ht="16.8" customHeight="1">
      <c r="A11" s="40"/>
      <c r="B11" s="46"/>
      <c r="C11" s="296" t="s">
        <v>86</v>
      </c>
      <c r="D11" s="297" t="s">
        <v>87</v>
      </c>
      <c r="E11" s="298" t="s">
        <v>88</v>
      </c>
      <c r="F11" s="299">
        <v>57.375</v>
      </c>
      <c r="G11" s="40"/>
      <c r="H11" s="46"/>
    </row>
    <row r="12" s="2" customFormat="1" ht="16.8" customHeight="1">
      <c r="A12" s="40"/>
      <c r="B12" s="46"/>
      <c r="C12" s="300" t="s">
        <v>19</v>
      </c>
      <c r="D12" s="300" t="s">
        <v>236</v>
      </c>
      <c r="E12" s="19" t="s">
        <v>19</v>
      </c>
      <c r="F12" s="301">
        <v>0</v>
      </c>
      <c r="G12" s="40"/>
      <c r="H12" s="46"/>
    </row>
    <row r="13" s="2" customFormat="1" ht="16.8" customHeight="1">
      <c r="A13" s="40"/>
      <c r="B13" s="46"/>
      <c r="C13" s="300" t="s">
        <v>19</v>
      </c>
      <c r="D13" s="300" t="s">
        <v>237</v>
      </c>
      <c r="E13" s="19" t="s">
        <v>19</v>
      </c>
      <c r="F13" s="301">
        <v>57.375</v>
      </c>
      <c r="G13" s="40"/>
      <c r="H13" s="46"/>
    </row>
    <row r="14" s="2" customFormat="1" ht="16.8" customHeight="1">
      <c r="A14" s="40"/>
      <c r="B14" s="46"/>
      <c r="C14" s="300" t="s">
        <v>86</v>
      </c>
      <c r="D14" s="300" t="s">
        <v>161</v>
      </c>
      <c r="E14" s="19" t="s">
        <v>19</v>
      </c>
      <c r="F14" s="301">
        <v>57.375</v>
      </c>
      <c r="G14" s="40"/>
      <c r="H14" s="46"/>
    </row>
    <row r="15" s="2" customFormat="1" ht="16.8" customHeight="1">
      <c r="A15" s="40"/>
      <c r="B15" s="46"/>
      <c r="C15" s="302" t="s">
        <v>911</v>
      </c>
      <c r="D15" s="40"/>
      <c r="E15" s="40"/>
      <c r="F15" s="40"/>
      <c r="G15" s="40"/>
      <c r="H15" s="46"/>
    </row>
    <row r="16" s="2" customFormat="1">
      <c r="A16" s="40"/>
      <c r="B16" s="46"/>
      <c r="C16" s="300" t="s">
        <v>232</v>
      </c>
      <c r="D16" s="300" t="s">
        <v>233</v>
      </c>
      <c r="E16" s="19" t="s">
        <v>88</v>
      </c>
      <c r="F16" s="301">
        <v>57.375</v>
      </c>
      <c r="G16" s="40"/>
      <c r="H16" s="46"/>
    </row>
    <row r="17" s="2" customFormat="1">
      <c r="A17" s="40"/>
      <c r="B17" s="46"/>
      <c r="C17" s="300" t="s">
        <v>247</v>
      </c>
      <c r="D17" s="300" t="s">
        <v>912</v>
      </c>
      <c r="E17" s="19" t="s">
        <v>88</v>
      </c>
      <c r="F17" s="301">
        <v>851.23500000000001</v>
      </c>
      <c r="G17" s="40"/>
      <c r="H17" s="46"/>
    </row>
    <row r="18" s="2" customFormat="1" ht="16.8" customHeight="1">
      <c r="A18" s="40"/>
      <c r="B18" s="46"/>
      <c r="C18" s="296" t="s">
        <v>90</v>
      </c>
      <c r="D18" s="297" t="s">
        <v>91</v>
      </c>
      <c r="E18" s="298" t="s">
        <v>88</v>
      </c>
      <c r="F18" s="299">
        <v>54</v>
      </c>
      <c r="G18" s="40"/>
      <c r="H18" s="46"/>
    </row>
    <row r="19" s="2" customFormat="1" ht="16.8" customHeight="1">
      <c r="A19" s="40"/>
      <c r="B19" s="46"/>
      <c r="C19" s="300" t="s">
        <v>19</v>
      </c>
      <c r="D19" s="300" t="s">
        <v>242</v>
      </c>
      <c r="E19" s="19" t="s">
        <v>19</v>
      </c>
      <c r="F19" s="301">
        <v>0</v>
      </c>
      <c r="G19" s="40"/>
      <c r="H19" s="46"/>
    </row>
    <row r="20" s="2" customFormat="1" ht="16.8" customHeight="1">
      <c r="A20" s="40"/>
      <c r="B20" s="46"/>
      <c r="C20" s="300" t="s">
        <v>19</v>
      </c>
      <c r="D20" s="300" t="s">
        <v>243</v>
      </c>
      <c r="E20" s="19" t="s">
        <v>19</v>
      </c>
      <c r="F20" s="301">
        <v>44</v>
      </c>
      <c r="G20" s="40"/>
      <c r="H20" s="46"/>
    </row>
    <row r="21" s="2" customFormat="1" ht="16.8" customHeight="1">
      <c r="A21" s="40"/>
      <c r="B21" s="46"/>
      <c r="C21" s="300" t="s">
        <v>19</v>
      </c>
      <c r="D21" s="300" t="s">
        <v>244</v>
      </c>
      <c r="E21" s="19" t="s">
        <v>19</v>
      </c>
      <c r="F21" s="301">
        <v>0</v>
      </c>
      <c r="G21" s="40"/>
      <c r="H21" s="46"/>
    </row>
    <row r="22" s="2" customFormat="1" ht="16.8" customHeight="1">
      <c r="A22" s="40"/>
      <c r="B22" s="46"/>
      <c r="C22" s="300" t="s">
        <v>19</v>
      </c>
      <c r="D22" s="300" t="s">
        <v>245</v>
      </c>
      <c r="E22" s="19" t="s">
        <v>19</v>
      </c>
      <c r="F22" s="301">
        <v>10</v>
      </c>
      <c r="G22" s="40"/>
      <c r="H22" s="46"/>
    </row>
    <row r="23" s="2" customFormat="1" ht="16.8" customHeight="1">
      <c r="A23" s="40"/>
      <c r="B23" s="46"/>
      <c r="C23" s="300" t="s">
        <v>90</v>
      </c>
      <c r="D23" s="300" t="s">
        <v>161</v>
      </c>
      <c r="E23" s="19" t="s">
        <v>19</v>
      </c>
      <c r="F23" s="301">
        <v>54</v>
      </c>
      <c r="G23" s="40"/>
      <c r="H23" s="46"/>
    </row>
    <row r="24" s="2" customFormat="1" ht="16.8" customHeight="1">
      <c r="A24" s="40"/>
      <c r="B24" s="46"/>
      <c r="C24" s="302" t="s">
        <v>911</v>
      </c>
      <c r="D24" s="40"/>
      <c r="E24" s="40"/>
      <c r="F24" s="40"/>
      <c r="G24" s="40"/>
      <c r="H24" s="46"/>
    </row>
    <row r="25" s="2" customFormat="1">
      <c r="A25" s="40"/>
      <c r="B25" s="46"/>
      <c r="C25" s="300" t="s">
        <v>238</v>
      </c>
      <c r="D25" s="300" t="s">
        <v>239</v>
      </c>
      <c r="E25" s="19" t="s">
        <v>88</v>
      </c>
      <c r="F25" s="301">
        <v>54</v>
      </c>
      <c r="G25" s="40"/>
      <c r="H25" s="46"/>
    </row>
    <row r="26" s="2" customFormat="1">
      <c r="A26" s="40"/>
      <c r="B26" s="46"/>
      <c r="C26" s="300" t="s">
        <v>247</v>
      </c>
      <c r="D26" s="300" t="s">
        <v>912</v>
      </c>
      <c r="E26" s="19" t="s">
        <v>88</v>
      </c>
      <c r="F26" s="301">
        <v>851.23500000000001</v>
      </c>
      <c r="G26" s="40"/>
      <c r="H26" s="46"/>
    </row>
    <row r="27" s="2" customFormat="1" ht="16.8" customHeight="1">
      <c r="A27" s="40"/>
      <c r="B27" s="46"/>
      <c r="C27" s="296" t="s">
        <v>94</v>
      </c>
      <c r="D27" s="297" t="s">
        <v>95</v>
      </c>
      <c r="E27" s="298" t="s">
        <v>88</v>
      </c>
      <c r="F27" s="299">
        <v>2.2000000000000002</v>
      </c>
      <c r="G27" s="40"/>
      <c r="H27" s="46"/>
    </row>
    <row r="28" s="2" customFormat="1" ht="16.8" customHeight="1">
      <c r="A28" s="40"/>
      <c r="B28" s="46"/>
      <c r="C28" s="300" t="s">
        <v>19</v>
      </c>
      <c r="D28" s="300" t="s">
        <v>242</v>
      </c>
      <c r="E28" s="19" t="s">
        <v>19</v>
      </c>
      <c r="F28" s="301">
        <v>0</v>
      </c>
      <c r="G28" s="40"/>
      <c r="H28" s="46"/>
    </row>
    <row r="29" s="2" customFormat="1" ht="16.8" customHeight="1">
      <c r="A29" s="40"/>
      <c r="B29" s="46"/>
      <c r="C29" s="300" t="s">
        <v>19</v>
      </c>
      <c r="D29" s="300" t="s">
        <v>322</v>
      </c>
      <c r="E29" s="19" t="s">
        <v>19</v>
      </c>
      <c r="F29" s="301">
        <v>2.2000000000000002</v>
      </c>
      <c r="G29" s="40"/>
      <c r="H29" s="46"/>
    </row>
    <row r="30" s="2" customFormat="1" ht="16.8" customHeight="1">
      <c r="A30" s="40"/>
      <c r="B30" s="46"/>
      <c r="C30" s="300" t="s">
        <v>94</v>
      </c>
      <c r="D30" s="300" t="s">
        <v>161</v>
      </c>
      <c r="E30" s="19" t="s">
        <v>19</v>
      </c>
      <c r="F30" s="301">
        <v>2.2000000000000002</v>
      </c>
      <c r="G30" s="40"/>
      <c r="H30" s="46"/>
    </row>
    <row r="31" s="2" customFormat="1" ht="16.8" customHeight="1">
      <c r="A31" s="40"/>
      <c r="B31" s="46"/>
      <c r="C31" s="302" t="s">
        <v>911</v>
      </c>
      <c r="D31" s="40"/>
      <c r="E31" s="40"/>
      <c r="F31" s="40"/>
      <c r="G31" s="40"/>
      <c r="H31" s="46"/>
    </row>
    <row r="32" s="2" customFormat="1" ht="16.8" customHeight="1">
      <c r="A32" s="40"/>
      <c r="B32" s="46"/>
      <c r="C32" s="300" t="s">
        <v>318</v>
      </c>
      <c r="D32" s="300" t="s">
        <v>319</v>
      </c>
      <c r="E32" s="19" t="s">
        <v>88</v>
      </c>
      <c r="F32" s="301">
        <v>2.2000000000000002</v>
      </c>
      <c r="G32" s="40"/>
      <c r="H32" s="46"/>
    </row>
    <row r="33" s="2" customFormat="1" ht="16.8" customHeight="1">
      <c r="A33" s="40"/>
      <c r="B33" s="46"/>
      <c r="C33" s="300" t="s">
        <v>264</v>
      </c>
      <c r="D33" s="300" t="s">
        <v>265</v>
      </c>
      <c r="E33" s="19" t="s">
        <v>88</v>
      </c>
      <c r="F33" s="301">
        <v>42.200000000000003</v>
      </c>
      <c r="G33" s="40"/>
      <c r="H33" s="46"/>
    </row>
    <row r="34" s="2" customFormat="1" ht="16.8" customHeight="1">
      <c r="A34" s="40"/>
      <c r="B34" s="46"/>
      <c r="C34" s="296" t="s">
        <v>97</v>
      </c>
      <c r="D34" s="297" t="s">
        <v>98</v>
      </c>
      <c r="E34" s="298" t="s">
        <v>88</v>
      </c>
      <c r="F34" s="299">
        <v>6.5999999999999996</v>
      </c>
      <c r="G34" s="40"/>
      <c r="H34" s="46"/>
    </row>
    <row r="35" s="2" customFormat="1" ht="16.8" customHeight="1">
      <c r="A35" s="40"/>
      <c r="B35" s="46"/>
      <c r="C35" s="300" t="s">
        <v>19</v>
      </c>
      <c r="D35" s="300" t="s">
        <v>242</v>
      </c>
      <c r="E35" s="19" t="s">
        <v>19</v>
      </c>
      <c r="F35" s="301">
        <v>0</v>
      </c>
      <c r="G35" s="40"/>
      <c r="H35" s="46"/>
    </row>
    <row r="36" s="2" customFormat="1" ht="16.8" customHeight="1">
      <c r="A36" s="40"/>
      <c r="B36" s="46"/>
      <c r="C36" s="300" t="s">
        <v>19</v>
      </c>
      <c r="D36" s="300" t="s">
        <v>255</v>
      </c>
      <c r="E36" s="19" t="s">
        <v>19</v>
      </c>
      <c r="F36" s="301">
        <v>6.5999999999999996</v>
      </c>
      <c r="G36" s="40"/>
      <c r="H36" s="46"/>
    </row>
    <row r="37" s="2" customFormat="1" ht="16.8" customHeight="1">
      <c r="A37" s="40"/>
      <c r="B37" s="46"/>
      <c r="C37" s="300" t="s">
        <v>97</v>
      </c>
      <c r="D37" s="300" t="s">
        <v>161</v>
      </c>
      <c r="E37" s="19" t="s">
        <v>19</v>
      </c>
      <c r="F37" s="301">
        <v>6.5999999999999996</v>
      </c>
      <c r="G37" s="40"/>
      <c r="H37" s="46"/>
    </row>
    <row r="38" s="2" customFormat="1" ht="16.8" customHeight="1">
      <c r="A38" s="40"/>
      <c r="B38" s="46"/>
      <c r="C38" s="302" t="s">
        <v>911</v>
      </c>
      <c r="D38" s="40"/>
      <c r="E38" s="40"/>
      <c r="F38" s="40"/>
      <c r="G38" s="40"/>
      <c r="H38" s="46"/>
    </row>
    <row r="39" s="2" customFormat="1">
      <c r="A39" s="40"/>
      <c r="B39" s="46"/>
      <c r="C39" s="300" t="s">
        <v>251</v>
      </c>
      <c r="D39" s="300" t="s">
        <v>252</v>
      </c>
      <c r="E39" s="19" t="s">
        <v>88</v>
      </c>
      <c r="F39" s="301">
        <v>6.5999999999999996</v>
      </c>
      <c r="G39" s="40"/>
      <c r="H39" s="46"/>
    </row>
    <row r="40" s="2" customFormat="1" ht="16.8" customHeight="1">
      <c r="A40" s="40"/>
      <c r="B40" s="46"/>
      <c r="C40" s="300" t="s">
        <v>264</v>
      </c>
      <c r="D40" s="300" t="s">
        <v>265</v>
      </c>
      <c r="E40" s="19" t="s">
        <v>88</v>
      </c>
      <c r="F40" s="301">
        <v>42.200000000000003</v>
      </c>
      <c r="G40" s="40"/>
      <c r="H40" s="46"/>
    </row>
    <row r="41" s="2" customFormat="1" ht="16.8" customHeight="1">
      <c r="A41" s="40"/>
      <c r="B41" s="46"/>
      <c r="C41" s="296" t="s">
        <v>100</v>
      </c>
      <c r="D41" s="297" t="s">
        <v>101</v>
      </c>
      <c r="E41" s="298" t="s">
        <v>88</v>
      </c>
      <c r="F41" s="299">
        <v>739.86000000000001</v>
      </c>
      <c r="G41" s="40"/>
      <c r="H41" s="46"/>
    </row>
    <row r="42" s="2" customFormat="1" ht="16.8" customHeight="1">
      <c r="A42" s="40"/>
      <c r="B42" s="46"/>
      <c r="C42" s="300" t="s">
        <v>19</v>
      </c>
      <c r="D42" s="300" t="s">
        <v>223</v>
      </c>
      <c r="E42" s="19" t="s">
        <v>19</v>
      </c>
      <c r="F42" s="301">
        <v>0</v>
      </c>
      <c r="G42" s="40"/>
      <c r="H42" s="46"/>
    </row>
    <row r="43" s="2" customFormat="1" ht="16.8" customHeight="1">
      <c r="A43" s="40"/>
      <c r="B43" s="46"/>
      <c r="C43" s="300" t="s">
        <v>19</v>
      </c>
      <c r="D43" s="300" t="s">
        <v>224</v>
      </c>
      <c r="E43" s="19" t="s">
        <v>19</v>
      </c>
      <c r="F43" s="301">
        <v>483.95999999999998</v>
      </c>
      <c r="G43" s="40"/>
      <c r="H43" s="46"/>
    </row>
    <row r="44" s="2" customFormat="1" ht="16.8" customHeight="1">
      <c r="A44" s="40"/>
      <c r="B44" s="46"/>
      <c r="C44" s="300" t="s">
        <v>19</v>
      </c>
      <c r="D44" s="300" t="s">
        <v>225</v>
      </c>
      <c r="E44" s="19" t="s">
        <v>19</v>
      </c>
      <c r="F44" s="301">
        <v>0</v>
      </c>
      <c r="G44" s="40"/>
      <c r="H44" s="46"/>
    </row>
    <row r="45" s="2" customFormat="1" ht="16.8" customHeight="1">
      <c r="A45" s="40"/>
      <c r="B45" s="46"/>
      <c r="C45" s="300" t="s">
        <v>19</v>
      </c>
      <c r="D45" s="300" t="s">
        <v>226</v>
      </c>
      <c r="E45" s="19" t="s">
        <v>19</v>
      </c>
      <c r="F45" s="301">
        <v>131.5</v>
      </c>
      <c r="G45" s="40"/>
      <c r="H45" s="46"/>
    </row>
    <row r="46" s="2" customFormat="1" ht="16.8" customHeight="1">
      <c r="A46" s="40"/>
      <c r="B46" s="46"/>
      <c r="C46" s="300" t="s">
        <v>19</v>
      </c>
      <c r="D46" s="300" t="s">
        <v>227</v>
      </c>
      <c r="E46" s="19" t="s">
        <v>19</v>
      </c>
      <c r="F46" s="301">
        <v>0</v>
      </c>
      <c r="G46" s="40"/>
      <c r="H46" s="46"/>
    </row>
    <row r="47" s="2" customFormat="1" ht="16.8" customHeight="1">
      <c r="A47" s="40"/>
      <c r="B47" s="46"/>
      <c r="C47" s="300" t="s">
        <v>19</v>
      </c>
      <c r="D47" s="300" t="s">
        <v>228</v>
      </c>
      <c r="E47" s="19" t="s">
        <v>19</v>
      </c>
      <c r="F47" s="301">
        <v>28.199999999999999</v>
      </c>
      <c r="G47" s="40"/>
      <c r="H47" s="46"/>
    </row>
    <row r="48" s="2" customFormat="1" ht="16.8" customHeight="1">
      <c r="A48" s="40"/>
      <c r="B48" s="46"/>
      <c r="C48" s="300" t="s">
        <v>19</v>
      </c>
      <c r="D48" s="300" t="s">
        <v>229</v>
      </c>
      <c r="E48" s="19" t="s">
        <v>19</v>
      </c>
      <c r="F48" s="301">
        <v>0</v>
      </c>
      <c r="G48" s="40"/>
      <c r="H48" s="46"/>
    </row>
    <row r="49" s="2" customFormat="1" ht="16.8" customHeight="1">
      <c r="A49" s="40"/>
      <c r="B49" s="46"/>
      <c r="C49" s="300" t="s">
        <v>19</v>
      </c>
      <c r="D49" s="300" t="s">
        <v>230</v>
      </c>
      <c r="E49" s="19" t="s">
        <v>19</v>
      </c>
      <c r="F49" s="301">
        <v>96.200000000000003</v>
      </c>
      <c r="G49" s="40"/>
      <c r="H49" s="46"/>
    </row>
    <row r="50" s="2" customFormat="1" ht="16.8" customHeight="1">
      <c r="A50" s="40"/>
      <c r="B50" s="46"/>
      <c r="C50" s="300" t="s">
        <v>100</v>
      </c>
      <c r="D50" s="300" t="s">
        <v>161</v>
      </c>
      <c r="E50" s="19" t="s">
        <v>19</v>
      </c>
      <c r="F50" s="301">
        <v>739.86000000000001</v>
      </c>
      <c r="G50" s="40"/>
      <c r="H50" s="46"/>
    </row>
    <row r="51" s="2" customFormat="1" ht="16.8" customHeight="1">
      <c r="A51" s="40"/>
      <c r="B51" s="46"/>
      <c r="C51" s="302" t="s">
        <v>911</v>
      </c>
      <c r="D51" s="40"/>
      <c r="E51" s="40"/>
      <c r="F51" s="40"/>
      <c r="G51" s="40"/>
      <c r="H51" s="46"/>
    </row>
    <row r="52" s="2" customFormat="1" ht="16.8" customHeight="1">
      <c r="A52" s="40"/>
      <c r="B52" s="46"/>
      <c r="C52" s="300" t="s">
        <v>219</v>
      </c>
      <c r="D52" s="300" t="s">
        <v>220</v>
      </c>
      <c r="E52" s="19" t="s">
        <v>88</v>
      </c>
      <c r="F52" s="301">
        <v>739.86000000000001</v>
      </c>
      <c r="G52" s="40"/>
      <c r="H52" s="46"/>
    </row>
    <row r="53" s="2" customFormat="1">
      <c r="A53" s="40"/>
      <c r="B53" s="46"/>
      <c r="C53" s="300" t="s">
        <v>247</v>
      </c>
      <c r="D53" s="300" t="s">
        <v>912</v>
      </c>
      <c r="E53" s="19" t="s">
        <v>88</v>
      </c>
      <c r="F53" s="301">
        <v>851.23500000000001</v>
      </c>
      <c r="G53" s="40"/>
      <c r="H53" s="46"/>
    </row>
    <row r="54" s="2" customFormat="1" ht="16.8" customHeight="1">
      <c r="A54" s="40"/>
      <c r="B54" s="46"/>
      <c r="C54" s="296" t="s">
        <v>106</v>
      </c>
      <c r="D54" s="297" t="s">
        <v>107</v>
      </c>
      <c r="E54" s="298" t="s">
        <v>108</v>
      </c>
      <c r="F54" s="299">
        <v>55.390000000000001</v>
      </c>
      <c r="G54" s="40"/>
      <c r="H54" s="46"/>
    </row>
    <row r="55" s="2" customFormat="1" ht="16.8" customHeight="1">
      <c r="A55" s="40"/>
      <c r="B55" s="46"/>
      <c r="C55" s="300" t="s">
        <v>19</v>
      </c>
      <c r="D55" s="300" t="s">
        <v>670</v>
      </c>
      <c r="E55" s="19" t="s">
        <v>19</v>
      </c>
      <c r="F55" s="301">
        <v>0</v>
      </c>
      <c r="G55" s="40"/>
      <c r="H55" s="46"/>
    </row>
    <row r="56" s="2" customFormat="1" ht="16.8" customHeight="1">
      <c r="A56" s="40"/>
      <c r="B56" s="46"/>
      <c r="C56" s="300" t="s">
        <v>19</v>
      </c>
      <c r="D56" s="300" t="s">
        <v>671</v>
      </c>
      <c r="E56" s="19" t="s">
        <v>19</v>
      </c>
      <c r="F56" s="301">
        <v>43.5</v>
      </c>
      <c r="G56" s="40"/>
      <c r="H56" s="46"/>
    </row>
    <row r="57" s="2" customFormat="1" ht="16.8" customHeight="1">
      <c r="A57" s="40"/>
      <c r="B57" s="46"/>
      <c r="C57" s="300" t="s">
        <v>19</v>
      </c>
      <c r="D57" s="300" t="s">
        <v>672</v>
      </c>
      <c r="E57" s="19" t="s">
        <v>19</v>
      </c>
      <c r="F57" s="301">
        <v>0</v>
      </c>
      <c r="G57" s="40"/>
      <c r="H57" s="46"/>
    </row>
    <row r="58" s="2" customFormat="1" ht="16.8" customHeight="1">
      <c r="A58" s="40"/>
      <c r="B58" s="46"/>
      <c r="C58" s="300" t="s">
        <v>19</v>
      </c>
      <c r="D58" s="300" t="s">
        <v>673</v>
      </c>
      <c r="E58" s="19" t="s">
        <v>19</v>
      </c>
      <c r="F58" s="301">
        <v>11.890000000000001</v>
      </c>
      <c r="G58" s="40"/>
      <c r="H58" s="46"/>
    </row>
    <row r="59" s="2" customFormat="1" ht="16.8" customHeight="1">
      <c r="A59" s="40"/>
      <c r="B59" s="46"/>
      <c r="C59" s="300" t="s">
        <v>106</v>
      </c>
      <c r="D59" s="300" t="s">
        <v>674</v>
      </c>
      <c r="E59" s="19" t="s">
        <v>19</v>
      </c>
      <c r="F59" s="301">
        <v>55.390000000000001</v>
      </c>
      <c r="G59" s="40"/>
      <c r="H59" s="46"/>
    </row>
    <row r="60" s="2" customFormat="1" ht="16.8" customHeight="1">
      <c r="A60" s="40"/>
      <c r="B60" s="46"/>
      <c r="C60" s="302" t="s">
        <v>911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300" t="s">
        <v>665</v>
      </c>
      <c r="D61" s="300" t="s">
        <v>666</v>
      </c>
      <c r="E61" s="19" t="s">
        <v>108</v>
      </c>
      <c r="F61" s="301">
        <v>81.489999999999995</v>
      </c>
      <c r="G61" s="40"/>
      <c r="H61" s="46"/>
    </row>
    <row r="62" s="2" customFormat="1" ht="16.8" customHeight="1">
      <c r="A62" s="40"/>
      <c r="B62" s="46"/>
      <c r="C62" s="300" t="s">
        <v>654</v>
      </c>
      <c r="D62" s="300" t="s">
        <v>655</v>
      </c>
      <c r="E62" s="19" t="s">
        <v>108</v>
      </c>
      <c r="F62" s="301">
        <v>92.135999999999996</v>
      </c>
      <c r="G62" s="40"/>
      <c r="H62" s="46"/>
    </row>
    <row r="63" s="2" customFormat="1" ht="16.8" customHeight="1">
      <c r="A63" s="40"/>
      <c r="B63" s="46"/>
      <c r="C63" s="296" t="s">
        <v>103</v>
      </c>
      <c r="D63" s="297" t="s">
        <v>103</v>
      </c>
      <c r="E63" s="298" t="s">
        <v>88</v>
      </c>
      <c r="F63" s="299">
        <v>42.200000000000003</v>
      </c>
      <c r="G63" s="40"/>
      <c r="H63" s="46"/>
    </row>
    <row r="64" s="2" customFormat="1" ht="16.8" customHeight="1">
      <c r="A64" s="40"/>
      <c r="B64" s="46"/>
      <c r="C64" s="300" t="s">
        <v>19</v>
      </c>
      <c r="D64" s="300" t="s">
        <v>242</v>
      </c>
      <c r="E64" s="19" t="s">
        <v>19</v>
      </c>
      <c r="F64" s="301">
        <v>0</v>
      </c>
      <c r="G64" s="40"/>
      <c r="H64" s="46"/>
    </row>
    <row r="65" s="2" customFormat="1" ht="16.8" customHeight="1">
      <c r="A65" s="40"/>
      <c r="B65" s="46"/>
      <c r="C65" s="300" t="s">
        <v>19</v>
      </c>
      <c r="D65" s="300" t="s">
        <v>243</v>
      </c>
      <c r="E65" s="19" t="s">
        <v>19</v>
      </c>
      <c r="F65" s="301">
        <v>44</v>
      </c>
      <c r="G65" s="40"/>
      <c r="H65" s="46"/>
    </row>
    <row r="66" s="2" customFormat="1" ht="16.8" customHeight="1">
      <c r="A66" s="40"/>
      <c r="B66" s="46"/>
      <c r="C66" s="300" t="s">
        <v>19</v>
      </c>
      <c r="D66" s="300" t="s">
        <v>244</v>
      </c>
      <c r="E66" s="19" t="s">
        <v>19</v>
      </c>
      <c r="F66" s="301">
        <v>0</v>
      </c>
      <c r="G66" s="40"/>
      <c r="H66" s="46"/>
    </row>
    <row r="67" s="2" customFormat="1" ht="16.8" customHeight="1">
      <c r="A67" s="40"/>
      <c r="B67" s="46"/>
      <c r="C67" s="300" t="s">
        <v>19</v>
      </c>
      <c r="D67" s="300" t="s">
        <v>268</v>
      </c>
      <c r="E67" s="19" t="s">
        <v>19</v>
      </c>
      <c r="F67" s="301">
        <v>7</v>
      </c>
      <c r="G67" s="40"/>
      <c r="H67" s="46"/>
    </row>
    <row r="68" s="2" customFormat="1" ht="16.8" customHeight="1">
      <c r="A68" s="40"/>
      <c r="B68" s="46"/>
      <c r="C68" s="300" t="s">
        <v>19</v>
      </c>
      <c r="D68" s="300" t="s">
        <v>269</v>
      </c>
      <c r="E68" s="19" t="s">
        <v>19</v>
      </c>
      <c r="F68" s="301">
        <v>-2.2000000000000002</v>
      </c>
      <c r="G68" s="40"/>
      <c r="H68" s="46"/>
    </row>
    <row r="69" s="2" customFormat="1" ht="16.8" customHeight="1">
      <c r="A69" s="40"/>
      <c r="B69" s="46"/>
      <c r="C69" s="300" t="s">
        <v>19</v>
      </c>
      <c r="D69" s="300" t="s">
        <v>270</v>
      </c>
      <c r="E69" s="19" t="s">
        <v>19</v>
      </c>
      <c r="F69" s="301">
        <v>-6.5999999999999996</v>
      </c>
      <c r="G69" s="40"/>
      <c r="H69" s="46"/>
    </row>
    <row r="70" s="2" customFormat="1" ht="16.8" customHeight="1">
      <c r="A70" s="40"/>
      <c r="B70" s="46"/>
      <c r="C70" s="300" t="s">
        <v>103</v>
      </c>
      <c r="D70" s="300" t="s">
        <v>161</v>
      </c>
      <c r="E70" s="19" t="s">
        <v>19</v>
      </c>
      <c r="F70" s="301">
        <v>42.200000000000003</v>
      </c>
      <c r="G70" s="40"/>
      <c r="H70" s="46"/>
    </row>
    <row r="71" s="2" customFormat="1" ht="16.8" customHeight="1">
      <c r="A71" s="40"/>
      <c r="B71" s="46"/>
      <c r="C71" s="302" t="s">
        <v>911</v>
      </c>
      <c r="D71" s="40"/>
      <c r="E71" s="40"/>
      <c r="F71" s="40"/>
      <c r="G71" s="40"/>
      <c r="H71" s="46"/>
    </row>
    <row r="72" s="2" customFormat="1" ht="16.8" customHeight="1">
      <c r="A72" s="40"/>
      <c r="B72" s="46"/>
      <c r="C72" s="300" t="s">
        <v>264</v>
      </c>
      <c r="D72" s="300" t="s">
        <v>265</v>
      </c>
      <c r="E72" s="19" t="s">
        <v>88</v>
      </c>
      <c r="F72" s="301">
        <v>42.200000000000003</v>
      </c>
      <c r="G72" s="40"/>
      <c r="H72" s="46"/>
    </row>
    <row r="73" s="2" customFormat="1" ht="16.8" customHeight="1">
      <c r="A73" s="40"/>
      <c r="B73" s="46"/>
      <c r="C73" s="300" t="s">
        <v>272</v>
      </c>
      <c r="D73" s="300" t="s">
        <v>273</v>
      </c>
      <c r="E73" s="19" t="s">
        <v>108</v>
      </c>
      <c r="F73" s="301">
        <v>84.400000000000006</v>
      </c>
      <c r="G73" s="40"/>
      <c r="H73" s="46"/>
    </row>
    <row r="74" s="2" customFormat="1" ht="7.44" customHeight="1">
      <c r="A74" s="40"/>
      <c r="B74" s="159"/>
      <c r="C74" s="160"/>
      <c r="D74" s="160"/>
      <c r="E74" s="160"/>
      <c r="F74" s="160"/>
      <c r="G74" s="160"/>
      <c r="H74" s="46"/>
    </row>
    <row r="75" s="2" customFormat="1">
      <c r="A75" s="40"/>
      <c r="B75" s="40"/>
      <c r="C75" s="40"/>
      <c r="D75" s="40"/>
      <c r="E75" s="40"/>
      <c r="F75" s="40"/>
      <c r="G75" s="40"/>
      <c r="H75" s="40"/>
    </row>
  </sheetData>
  <sheetProtection sheet="1" formatColumns="0" formatRows="0" objects="1" scenarios="1" spinCount="100000" saltValue="VTd5d8knd4xiktl5gbdMItyYbH6r1Tr1hC4WCQncG/Fip9SakvIJSLcgM2u0Lg66Hv109ReyRuuUGsYGEiykZw==" hashValue="spl+LNJX5gQLDzVUChMjYIIPVvDAQ8pG7wHkADVLczKQiuc5FAFxiieaa/7V+JxGRFiPlJ0aJEPuGJ2eSQLLtA==" algorithmName="SHA-512" password="CC35"/>
  <mergeCells count="2">
    <mergeCell ref="D5:F5"/>
    <mergeCell ref="D6:F6"/>
  </mergeCells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7" customFormat="1" ht="45" customHeight="1">
      <c r="B3" s="307"/>
      <c r="C3" s="308" t="s">
        <v>913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914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915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916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917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918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919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920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921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922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923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79</v>
      </c>
      <c r="F18" s="314" t="s">
        <v>924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925</v>
      </c>
      <c r="F19" s="314" t="s">
        <v>926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927</v>
      </c>
      <c r="F20" s="314" t="s">
        <v>928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929</v>
      </c>
      <c r="F21" s="314" t="s">
        <v>930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931</v>
      </c>
      <c r="F22" s="314" t="s">
        <v>932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933</v>
      </c>
      <c r="F23" s="314" t="s">
        <v>934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935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936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937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938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939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940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941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942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943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131</v>
      </c>
      <c r="F36" s="314"/>
      <c r="G36" s="314" t="s">
        <v>944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945</v>
      </c>
      <c r="F37" s="314"/>
      <c r="G37" s="314" t="s">
        <v>946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53</v>
      </c>
      <c r="F38" s="314"/>
      <c r="G38" s="314" t="s">
        <v>947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54</v>
      </c>
      <c r="F39" s="314"/>
      <c r="G39" s="314" t="s">
        <v>948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132</v>
      </c>
      <c r="F40" s="314"/>
      <c r="G40" s="314" t="s">
        <v>949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133</v>
      </c>
      <c r="F41" s="314"/>
      <c r="G41" s="314" t="s">
        <v>950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951</v>
      </c>
      <c r="F42" s="314"/>
      <c r="G42" s="314" t="s">
        <v>952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953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954</v>
      </c>
      <c r="F44" s="314"/>
      <c r="G44" s="314" t="s">
        <v>955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135</v>
      </c>
      <c r="F45" s="314"/>
      <c r="G45" s="314" t="s">
        <v>956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957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958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959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960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961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962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963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964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965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966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967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968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969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970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971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972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973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974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975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976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977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978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979</v>
      </c>
      <c r="D76" s="332"/>
      <c r="E76" s="332"/>
      <c r="F76" s="332" t="s">
        <v>980</v>
      </c>
      <c r="G76" s="333"/>
      <c r="H76" s="332" t="s">
        <v>54</v>
      </c>
      <c r="I76" s="332" t="s">
        <v>57</v>
      </c>
      <c r="J76" s="332" t="s">
        <v>981</v>
      </c>
      <c r="K76" s="331"/>
    </row>
    <row r="77" s="1" customFormat="1" ht="17.25" customHeight="1">
      <c r="B77" s="329"/>
      <c r="C77" s="334" t="s">
        <v>982</v>
      </c>
      <c r="D77" s="334"/>
      <c r="E77" s="334"/>
      <c r="F77" s="335" t="s">
        <v>983</v>
      </c>
      <c r="G77" s="336"/>
      <c r="H77" s="334"/>
      <c r="I77" s="334"/>
      <c r="J77" s="334" t="s">
        <v>984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53</v>
      </c>
      <c r="D79" s="339"/>
      <c r="E79" s="339"/>
      <c r="F79" s="340" t="s">
        <v>985</v>
      </c>
      <c r="G79" s="341"/>
      <c r="H79" s="317" t="s">
        <v>986</v>
      </c>
      <c r="I79" s="317" t="s">
        <v>987</v>
      </c>
      <c r="J79" s="317">
        <v>20</v>
      </c>
      <c r="K79" s="331"/>
    </row>
    <row r="80" s="1" customFormat="1" ht="15" customHeight="1">
      <c r="B80" s="329"/>
      <c r="C80" s="317" t="s">
        <v>988</v>
      </c>
      <c r="D80" s="317"/>
      <c r="E80" s="317"/>
      <c r="F80" s="340" t="s">
        <v>985</v>
      </c>
      <c r="G80" s="341"/>
      <c r="H80" s="317" t="s">
        <v>989</v>
      </c>
      <c r="I80" s="317" t="s">
        <v>987</v>
      </c>
      <c r="J80" s="317">
        <v>120</v>
      </c>
      <c r="K80" s="331"/>
    </row>
    <row r="81" s="1" customFormat="1" ht="15" customHeight="1">
      <c r="B81" s="342"/>
      <c r="C81" s="317" t="s">
        <v>990</v>
      </c>
      <c r="D81" s="317"/>
      <c r="E81" s="317"/>
      <c r="F81" s="340" t="s">
        <v>991</v>
      </c>
      <c r="G81" s="341"/>
      <c r="H81" s="317" t="s">
        <v>992</v>
      </c>
      <c r="I81" s="317" t="s">
        <v>987</v>
      </c>
      <c r="J81" s="317">
        <v>50</v>
      </c>
      <c r="K81" s="331"/>
    </row>
    <row r="82" s="1" customFormat="1" ht="15" customHeight="1">
      <c r="B82" s="342"/>
      <c r="C82" s="317" t="s">
        <v>993</v>
      </c>
      <c r="D82" s="317"/>
      <c r="E82" s="317"/>
      <c r="F82" s="340" t="s">
        <v>985</v>
      </c>
      <c r="G82" s="341"/>
      <c r="H82" s="317" t="s">
        <v>994</v>
      </c>
      <c r="I82" s="317" t="s">
        <v>995</v>
      </c>
      <c r="J82" s="317"/>
      <c r="K82" s="331"/>
    </row>
    <row r="83" s="1" customFormat="1" ht="15" customHeight="1">
      <c r="B83" s="342"/>
      <c r="C83" s="343" t="s">
        <v>996</v>
      </c>
      <c r="D83" s="343"/>
      <c r="E83" s="343"/>
      <c r="F83" s="344" t="s">
        <v>991</v>
      </c>
      <c r="G83" s="343"/>
      <c r="H83" s="343" t="s">
        <v>997</v>
      </c>
      <c r="I83" s="343" t="s">
        <v>987</v>
      </c>
      <c r="J83" s="343">
        <v>15</v>
      </c>
      <c r="K83" s="331"/>
    </row>
    <row r="84" s="1" customFormat="1" ht="15" customHeight="1">
      <c r="B84" s="342"/>
      <c r="C84" s="343" t="s">
        <v>998</v>
      </c>
      <c r="D84" s="343"/>
      <c r="E84" s="343"/>
      <c r="F84" s="344" t="s">
        <v>991</v>
      </c>
      <c r="G84" s="343"/>
      <c r="H84" s="343" t="s">
        <v>999</v>
      </c>
      <c r="I84" s="343" t="s">
        <v>987</v>
      </c>
      <c r="J84" s="343">
        <v>15</v>
      </c>
      <c r="K84" s="331"/>
    </row>
    <row r="85" s="1" customFormat="1" ht="15" customHeight="1">
      <c r="B85" s="342"/>
      <c r="C85" s="343" t="s">
        <v>1000</v>
      </c>
      <c r="D85" s="343"/>
      <c r="E85" s="343"/>
      <c r="F85" s="344" t="s">
        <v>991</v>
      </c>
      <c r="G85" s="343"/>
      <c r="H85" s="343" t="s">
        <v>1001</v>
      </c>
      <c r="I85" s="343" t="s">
        <v>987</v>
      </c>
      <c r="J85" s="343">
        <v>20</v>
      </c>
      <c r="K85" s="331"/>
    </row>
    <row r="86" s="1" customFormat="1" ht="15" customHeight="1">
      <c r="B86" s="342"/>
      <c r="C86" s="343" t="s">
        <v>1002</v>
      </c>
      <c r="D86" s="343"/>
      <c r="E86" s="343"/>
      <c r="F86" s="344" t="s">
        <v>991</v>
      </c>
      <c r="G86" s="343"/>
      <c r="H86" s="343" t="s">
        <v>1003</v>
      </c>
      <c r="I86" s="343" t="s">
        <v>987</v>
      </c>
      <c r="J86" s="343">
        <v>20</v>
      </c>
      <c r="K86" s="331"/>
    </row>
    <row r="87" s="1" customFormat="1" ht="15" customHeight="1">
      <c r="B87" s="342"/>
      <c r="C87" s="317" t="s">
        <v>1004</v>
      </c>
      <c r="D87" s="317"/>
      <c r="E87" s="317"/>
      <c r="F87" s="340" t="s">
        <v>991</v>
      </c>
      <c r="G87" s="341"/>
      <c r="H87" s="317" t="s">
        <v>1005</v>
      </c>
      <c r="I87" s="317" t="s">
        <v>987</v>
      </c>
      <c r="J87" s="317">
        <v>50</v>
      </c>
      <c r="K87" s="331"/>
    </row>
    <row r="88" s="1" customFormat="1" ht="15" customHeight="1">
      <c r="B88" s="342"/>
      <c r="C88" s="317" t="s">
        <v>1006</v>
      </c>
      <c r="D88" s="317"/>
      <c r="E88" s="317"/>
      <c r="F88" s="340" t="s">
        <v>991</v>
      </c>
      <c r="G88" s="341"/>
      <c r="H88" s="317" t="s">
        <v>1007</v>
      </c>
      <c r="I88" s="317" t="s">
        <v>987</v>
      </c>
      <c r="J88" s="317">
        <v>20</v>
      </c>
      <c r="K88" s="331"/>
    </row>
    <row r="89" s="1" customFormat="1" ht="15" customHeight="1">
      <c r="B89" s="342"/>
      <c r="C89" s="317" t="s">
        <v>1008</v>
      </c>
      <c r="D89" s="317"/>
      <c r="E89" s="317"/>
      <c r="F89" s="340" t="s">
        <v>991</v>
      </c>
      <c r="G89" s="341"/>
      <c r="H89" s="317" t="s">
        <v>1009</v>
      </c>
      <c r="I89" s="317" t="s">
        <v>987</v>
      </c>
      <c r="J89" s="317">
        <v>20</v>
      </c>
      <c r="K89" s="331"/>
    </row>
    <row r="90" s="1" customFormat="1" ht="15" customHeight="1">
      <c r="B90" s="342"/>
      <c r="C90" s="317" t="s">
        <v>1010</v>
      </c>
      <c r="D90" s="317"/>
      <c r="E90" s="317"/>
      <c r="F90" s="340" t="s">
        <v>991</v>
      </c>
      <c r="G90" s="341"/>
      <c r="H90" s="317" t="s">
        <v>1011</v>
      </c>
      <c r="I90" s="317" t="s">
        <v>987</v>
      </c>
      <c r="J90" s="317">
        <v>50</v>
      </c>
      <c r="K90" s="331"/>
    </row>
    <row r="91" s="1" customFormat="1" ht="15" customHeight="1">
      <c r="B91" s="342"/>
      <c r="C91" s="317" t="s">
        <v>1012</v>
      </c>
      <c r="D91" s="317"/>
      <c r="E91" s="317"/>
      <c r="F91" s="340" t="s">
        <v>991</v>
      </c>
      <c r="G91" s="341"/>
      <c r="H91" s="317" t="s">
        <v>1012</v>
      </c>
      <c r="I91" s="317" t="s">
        <v>987</v>
      </c>
      <c r="J91" s="317">
        <v>50</v>
      </c>
      <c r="K91" s="331"/>
    </row>
    <row r="92" s="1" customFormat="1" ht="15" customHeight="1">
      <c r="B92" s="342"/>
      <c r="C92" s="317" t="s">
        <v>1013</v>
      </c>
      <c r="D92" s="317"/>
      <c r="E92" s="317"/>
      <c r="F92" s="340" t="s">
        <v>991</v>
      </c>
      <c r="G92" s="341"/>
      <c r="H92" s="317" t="s">
        <v>1014</v>
      </c>
      <c r="I92" s="317" t="s">
        <v>987</v>
      </c>
      <c r="J92" s="317">
        <v>255</v>
      </c>
      <c r="K92" s="331"/>
    </row>
    <row r="93" s="1" customFormat="1" ht="15" customHeight="1">
      <c r="B93" s="342"/>
      <c r="C93" s="317" t="s">
        <v>1015</v>
      </c>
      <c r="D93" s="317"/>
      <c r="E93" s="317"/>
      <c r="F93" s="340" t="s">
        <v>985</v>
      </c>
      <c r="G93" s="341"/>
      <c r="H93" s="317" t="s">
        <v>1016</v>
      </c>
      <c r="I93" s="317" t="s">
        <v>1017</v>
      </c>
      <c r="J93" s="317"/>
      <c r="K93" s="331"/>
    </row>
    <row r="94" s="1" customFormat="1" ht="15" customHeight="1">
      <c r="B94" s="342"/>
      <c r="C94" s="317" t="s">
        <v>1018</v>
      </c>
      <c r="D94" s="317"/>
      <c r="E94" s="317"/>
      <c r="F94" s="340" t="s">
        <v>985</v>
      </c>
      <c r="G94" s="341"/>
      <c r="H94" s="317" t="s">
        <v>1019</v>
      </c>
      <c r="I94" s="317" t="s">
        <v>1020</v>
      </c>
      <c r="J94" s="317"/>
      <c r="K94" s="331"/>
    </row>
    <row r="95" s="1" customFormat="1" ht="15" customHeight="1">
      <c r="B95" s="342"/>
      <c r="C95" s="317" t="s">
        <v>1021</v>
      </c>
      <c r="D95" s="317"/>
      <c r="E95" s="317"/>
      <c r="F95" s="340" t="s">
        <v>985</v>
      </c>
      <c r="G95" s="341"/>
      <c r="H95" s="317" t="s">
        <v>1021</v>
      </c>
      <c r="I95" s="317" t="s">
        <v>1020</v>
      </c>
      <c r="J95" s="317"/>
      <c r="K95" s="331"/>
    </row>
    <row r="96" s="1" customFormat="1" ht="15" customHeight="1">
      <c r="B96" s="342"/>
      <c r="C96" s="317" t="s">
        <v>38</v>
      </c>
      <c r="D96" s="317"/>
      <c r="E96" s="317"/>
      <c r="F96" s="340" t="s">
        <v>985</v>
      </c>
      <c r="G96" s="341"/>
      <c r="H96" s="317" t="s">
        <v>1022</v>
      </c>
      <c r="I96" s="317" t="s">
        <v>1020</v>
      </c>
      <c r="J96" s="317"/>
      <c r="K96" s="331"/>
    </row>
    <row r="97" s="1" customFormat="1" ht="15" customHeight="1">
      <c r="B97" s="342"/>
      <c r="C97" s="317" t="s">
        <v>48</v>
      </c>
      <c r="D97" s="317"/>
      <c r="E97" s="317"/>
      <c r="F97" s="340" t="s">
        <v>985</v>
      </c>
      <c r="G97" s="341"/>
      <c r="H97" s="317" t="s">
        <v>1023</v>
      </c>
      <c r="I97" s="317" t="s">
        <v>1020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1024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979</v>
      </c>
      <c r="D103" s="332"/>
      <c r="E103" s="332"/>
      <c r="F103" s="332" t="s">
        <v>980</v>
      </c>
      <c r="G103" s="333"/>
      <c r="H103" s="332" t="s">
        <v>54</v>
      </c>
      <c r="I103" s="332" t="s">
        <v>57</v>
      </c>
      <c r="J103" s="332" t="s">
        <v>981</v>
      </c>
      <c r="K103" s="331"/>
    </row>
    <row r="104" s="1" customFormat="1" ht="17.25" customHeight="1">
      <c r="B104" s="329"/>
      <c r="C104" s="334" t="s">
        <v>982</v>
      </c>
      <c r="D104" s="334"/>
      <c r="E104" s="334"/>
      <c r="F104" s="335" t="s">
        <v>983</v>
      </c>
      <c r="G104" s="336"/>
      <c r="H104" s="334"/>
      <c r="I104" s="334"/>
      <c r="J104" s="334" t="s">
        <v>984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53</v>
      </c>
      <c r="D106" s="339"/>
      <c r="E106" s="339"/>
      <c r="F106" s="340" t="s">
        <v>985</v>
      </c>
      <c r="G106" s="317"/>
      <c r="H106" s="317" t="s">
        <v>1025</v>
      </c>
      <c r="I106" s="317" t="s">
        <v>987</v>
      </c>
      <c r="J106" s="317">
        <v>20</v>
      </c>
      <c r="K106" s="331"/>
    </row>
    <row r="107" s="1" customFormat="1" ht="15" customHeight="1">
      <c r="B107" s="329"/>
      <c r="C107" s="317" t="s">
        <v>988</v>
      </c>
      <c r="D107" s="317"/>
      <c r="E107" s="317"/>
      <c r="F107" s="340" t="s">
        <v>985</v>
      </c>
      <c r="G107" s="317"/>
      <c r="H107" s="317" t="s">
        <v>1025</v>
      </c>
      <c r="I107" s="317" t="s">
        <v>987</v>
      </c>
      <c r="J107" s="317">
        <v>120</v>
      </c>
      <c r="K107" s="331"/>
    </row>
    <row r="108" s="1" customFormat="1" ht="15" customHeight="1">
      <c r="B108" s="342"/>
      <c r="C108" s="317" t="s">
        <v>990</v>
      </c>
      <c r="D108" s="317"/>
      <c r="E108" s="317"/>
      <c r="F108" s="340" t="s">
        <v>991</v>
      </c>
      <c r="G108" s="317"/>
      <c r="H108" s="317" t="s">
        <v>1025</v>
      </c>
      <c r="I108" s="317" t="s">
        <v>987</v>
      </c>
      <c r="J108" s="317">
        <v>50</v>
      </c>
      <c r="K108" s="331"/>
    </row>
    <row r="109" s="1" customFormat="1" ht="15" customHeight="1">
      <c r="B109" s="342"/>
      <c r="C109" s="317" t="s">
        <v>993</v>
      </c>
      <c r="D109" s="317"/>
      <c r="E109" s="317"/>
      <c r="F109" s="340" t="s">
        <v>985</v>
      </c>
      <c r="G109" s="317"/>
      <c r="H109" s="317" t="s">
        <v>1025</v>
      </c>
      <c r="I109" s="317" t="s">
        <v>995</v>
      </c>
      <c r="J109" s="317"/>
      <c r="K109" s="331"/>
    </row>
    <row r="110" s="1" customFormat="1" ht="15" customHeight="1">
      <c r="B110" s="342"/>
      <c r="C110" s="317" t="s">
        <v>1004</v>
      </c>
      <c r="D110" s="317"/>
      <c r="E110" s="317"/>
      <c r="F110" s="340" t="s">
        <v>991</v>
      </c>
      <c r="G110" s="317"/>
      <c r="H110" s="317" t="s">
        <v>1025</v>
      </c>
      <c r="I110" s="317" t="s">
        <v>987</v>
      </c>
      <c r="J110" s="317">
        <v>50</v>
      </c>
      <c r="K110" s="331"/>
    </row>
    <row r="111" s="1" customFormat="1" ht="15" customHeight="1">
      <c r="B111" s="342"/>
      <c r="C111" s="317" t="s">
        <v>1012</v>
      </c>
      <c r="D111" s="317"/>
      <c r="E111" s="317"/>
      <c r="F111" s="340" t="s">
        <v>991</v>
      </c>
      <c r="G111" s="317"/>
      <c r="H111" s="317" t="s">
        <v>1025</v>
      </c>
      <c r="I111" s="317" t="s">
        <v>987</v>
      </c>
      <c r="J111" s="317">
        <v>50</v>
      </c>
      <c r="K111" s="331"/>
    </row>
    <row r="112" s="1" customFormat="1" ht="15" customHeight="1">
      <c r="B112" s="342"/>
      <c r="C112" s="317" t="s">
        <v>1010</v>
      </c>
      <c r="D112" s="317"/>
      <c r="E112" s="317"/>
      <c r="F112" s="340" t="s">
        <v>991</v>
      </c>
      <c r="G112" s="317"/>
      <c r="H112" s="317" t="s">
        <v>1025</v>
      </c>
      <c r="I112" s="317" t="s">
        <v>987</v>
      </c>
      <c r="J112" s="317">
        <v>50</v>
      </c>
      <c r="K112" s="331"/>
    </row>
    <row r="113" s="1" customFormat="1" ht="15" customHeight="1">
      <c r="B113" s="342"/>
      <c r="C113" s="317" t="s">
        <v>53</v>
      </c>
      <c r="D113" s="317"/>
      <c r="E113" s="317"/>
      <c r="F113" s="340" t="s">
        <v>985</v>
      </c>
      <c r="G113" s="317"/>
      <c r="H113" s="317" t="s">
        <v>1026</v>
      </c>
      <c r="I113" s="317" t="s">
        <v>987</v>
      </c>
      <c r="J113" s="317">
        <v>20</v>
      </c>
      <c r="K113" s="331"/>
    </row>
    <row r="114" s="1" customFormat="1" ht="15" customHeight="1">
      <c r="B114" s="342"/>
      <c r="C114" s="317" t="s">
        <v>1027</v>
      </c>
      <c r="D114" s="317"/>
      <c r="E114" s="317"/>
      <c r="F114" s="340" t="s">
        <v>985</v>
      </c>
      <c r="G114" s="317"/>
      <c r="H114" s="317" t="s">
        <v>1028</v>
      </c>
      <c r="I114" s="317" t="s">
        <v>987</v>
      </c>
      <c r="J114" s="317">
        <v>120</v>
      </c>
      <c r="K114" s="331"/>
    </row>
    <row r="115" s="1" customFormat="1" ht="15" customHeight="1">
      <c r="B115" s="342"/>
      <c r="C115" s="317" t="s">
        <v>38</v>
      </c>
      <c r="D115" s="317"/>
      <c r="E115" s="317"/>
      <c r="F115" s="340" t="s">
        <v>985</v>
      </c>
      <c r="G115" s="317"/>
      <c r="H115" s="317" t="s">
        <v>1029</v>
      </c>
      <c r="I115" s="317" t="s">
        <v>1020</v>
      </c>
      <c r="J115" s="317"/>
      <c r="K115" s="331"/>
    </row>
    <row r="116" s="1" customFormat="1" ht="15" customHeight="1">
      <c r="B116" s="342"/>
      <c r="C116" s="317" t="s">
        <v>48</v>
      </c>
      <c r="D116" s="317"/>
      <c r="E116" s="317"/>
      <c r="F116" s="340" t="s">
        <v>985</v>
      </c>
      <c r="G116" s="317"/>
      <c r="H116" s="317" t="s">
        <v>1030</v>
      </c>
      <c r="I116" s="317" t="s">
        <v>1020</v>
      </c>
      <c r="J116" s="317"/>
      <c r="K116" s="331"/>
    </row>
    <row r="117" s="1" customFormat="1" ht="15" customHeight="1">
      <c r="B117" s="342"/>
      <c r="C117" s="317" t="s">
        <v>57</v>
      </c>
      <c r="D117" s="317"/>
      <c r="E117" s="317"/>
      <c r="F117" s="340" t="s">
        <v>985</v>
      </c>
      <c r="G117" s="317"/>
      <c r="H117" s="317" t="s">
        <v>1031</v>
      </c>
      <c r="I117" s="317" t="s">
        <v>1032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1033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979</v>
      </c>
      <c r="D123" s="332"/>
      <c r="E123" s="332"/>
      <c r="F123" s="332" t="s">
        <v>980</v>
      </c>
      <c r="G123" s="333"/>
      <c r="H123" s="332" t="s">
        <v>54</v>
      </c>
      <c r="I123" s="332" t="s">
        <v>57</v>
      </c>
      <c r="J123" s="332" t="s">
        <v>981</v>
      </c>
      <c r="K123" s="361"/>
    </row>
    <row r="124" s="1" customFormat="1" ht="17.25" customHeight="1">
      <c r="B124" s="360"/>
      <c r="C124" s="334" t="s">
        <v>982</v>
      </c>
      <c r="D124" s="334"/>
      <c r="E124" s="334"/>
      <c r="F124" s="335" t="s">
        <v>983</v>
      </c>
      <c r="G124" s="336"/>
      <c r="H124" s="334"/>
      <c r="I124" s="334"/>
      <c r="J124" s="334" t="s">
        <v>984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988</v>
      </c>
      <c r="D126" s="339"/>
      <c r="E126" s="339"/>
      <c r="F126" s="340" t="s">
        <v>985</v>
      </c>
      <c r="G126" s="317"/>
      <c r="H126" s="317" t="s">
        <v>1025</v>
      </c>
      <c r="I126" s="317" t="s">
        <v>987</v>
      </c>
      <c r="J126" s="317">
        <v>120</v>
      </c>
      <c r="K126" s="365"/>
    </row>
    <row r="127" s="1" customFormat="1" ht="15" customHeight="1">
      <c r="B127" s="362"/>
      <c r="C127" s="317" t="s">
        <v>1034</v>
      </c>
      <c r="D127" s="317"/>
      <c r="E127" s="317"/>
      <c r="F127" s="340" t="s">
        <v>985</v>
      </c>
      <c r="G127" s="317"/>
      <c r="H127" s="317" t="s">
        <v>1035</v>
      </c>
      <c r="I127" s="317" t="s">
        <v>987</v>
      </c>
      <c r="J127" s="317" t="s">
        <v>1036</v>
      </c>
      <c r="K127" s="365"/>
    </row>
    <row r="128" s="1" customFormat="1" ht="15" customHeight="1">
      <c r="B128" s="362"/>
      <c r="C128" s="317" t="s">
        <v>933</v>
      </c>
      <c r="D128" s="317"/>
      <c r="E128" s="317"/>
      <c r="F128" s="340" t="s">
        <v>985</v>
      </c>
      <c r="G128" s="317"/>
      <c r="H128" s="317" t="s">
        <v>1037</v>
      </c>
      <c r="I128" s="317" t="s">
        <v>987</v>
      </c>
      <c r="J128" s="317" t="s">
        <v>1036</v>
      </c>
      <c r="K128" s="365"/>
    </row>
    <row r="129" s="1" customFormat="1" ht="15" customHeight="1">
      <c r="B129" s="362"/>
      <c r="C129" s="317" t="s">
        <v>996</v>
      </c>
      <c r="D129" s="317"/>
      <c r="E129" s="317"/>
      <c r="F129" s="340" t="s">
        <v>991</v>
      </c>
      <c r="G129" s="317"/>
      <c r="H129" s="317" t="s">
        <v>997</v>
      </c>
      <c r="I129" s="317" t="s">
        <v>987</v>
      </c>
      <c r="J129" s="317">
        <v>15</v>
      </c>
      <c r="K129" s="365"/>
    </row>
    <row r="130" s="1" customFormat="1" ht="15" customHeight="1">
      <c r="B130" s="362"/>
      <c r="C130" s="343" t="s">
        <v>998</v>
      </c>
      <c r="D130" s="343"/>
      <c r="E130" s="343"/>
      <c r="F130" s="344" t="s">
        <v>991</v>
      </c>
      <c r="G130" s="343"/>
      <c r="H130" s="343" t="s">
        <v>999</v>
      </c>
      <c r="I130" s="343" t="s">
        <v>987</v>
      </c>
      <c r="J130" s="343">
        <v>15</v>
      </c>
      <c r="K130" s="365"/>
    </row>
    <row r="131" s="1" customFormat="1" ht="15" customHeight="1">
      <c r="B131" s="362"/>
      <c r="C131" s="343" t="s">
        <v>1000</v>
      </c>
      <c r="D131" s="343"/>
      <c r="E131" s="343"/>
      <c r="F131" s="344" t="s">
        <v>991</v>
      </c>
      <c r="G131" s="343"/>
      <c r="H131" s="343" t="s">
        <v>1001</v>
      </c>
      <c r="I131" s="343" t="s">
        <v>987</v>
      </c>
      <c r="J131" s="343">
        <v>20</v>
      </c>
      <c r="K131" s="365"/>
    </row>
    <row r="132" s="1" customFormat="1" ht="15" customHeight="1">
      <c r="B132" s="362"/>
      <c r="C132" s="343" t="s">
        <v>1002</v>
      </c>
      <c r="D132" s="343"/>
      <c r="E132" s="343"/>
      <c r="F132" s="344" t="s">
        <v>991</v>
      </c>
      <c r="G132" s="343"/>
      <c r="H132" s="343" t="s">
        <v>1003</v>
      </c>
      <c r="I132" s="343" t="s">
        <v>987</v>
      </c>
      <c r="J132" s="343">
        <v>20</v>
      </c>
      <c r="K132" s="365"/>
    </row>
    <row r="133" s="1" customFormat="1" ht="15" customHeight="1">
      <c r="B133" s="362"/>
      <c r="C133" s="317" t="s">
        <v>990</v>
      </c>
      <c r="D133" s="317"/>
      <c r="E133" s="317"/>
      <c r="F133" s="340" t="s">
        <v>991</v>
      </c>
      <c r="G133" s="317"/>
      <c r="H133" s="317" t="s">
        <v>1025</v>
      </c>
      <c r="I133" s="317" t="s">
        <v>987</v>
      </c>
      <c r="J133" s="317">
        <v>50</v>
      </c>
      <c r="K133" s="365"/>
    </row>
    <row r="134" s="1" customFormat="1" ht="15" customHeight="1">
      <c r="B134" s="362"/>
      <c r="C134" s="317" t="s">
        <v>1004</v>
      </c>
      <c r="D134" s="317"/>
      <c r="E134" s="317"/>
      <c r="F134" s="340" t="s">
        <v>991</v>
      </c>
      <c r="G134" s="317"/>
      <c r="H134" s="317" t="s">
        <v>1025</v>
      </c>
      <c r="I134" s="317" t="s">
        <v>987</v>
      </c>
      <c r="J134" s="317">
        <v>50</v>
      </c>
      <c r="K134" s="365"/>
    </row>
    <row r="135" s="1" customFormat="1" ht="15" customHeight="1">
      <c r="B135" s="362"/>
      <c r="C135" s="317" t="s">
        <v>1010</v>
      </c>
      <c r="D135" s="317"/>
      <c r="E135" s="317"/>
      <c r="F135" s="340" t="s">
        <v>991</v>
      </c>
      <c r="G135" s="317"/>
      <c r="H135" s="317" t="s">
        <v>1025</v>
      </c>
      <c r="I135" s="317" t="s">
        <v>987</v>
      </c>
      <c r="J135" s="317">
        <v>50</v>
      </c>
      <c r="K135" s="365"/>
    </row>
    <row r="136" s="1" customFormat="1" ht="15" customHeight="1">
      <c r="B136" s="362"/>
      <c r="C136" s="317" t="s">
        <v>1012</v>
      </c>
      <c r="D136" s="317"/>
      <c r="E136" s="317"/>
      <c r="F136" s="340" t="s">
        <v>991</v>
      </c>
      <c r="G136" s="317"/>
      <c r="H136" s="317" t="s">
        <v>1025</v>
      </c>
      <c r="I136" s="317" t="s">
        <v>987</v>
      </c>
      <c r="J136" s="317">
        <v>50</v>
      </c>
      <c r="K136" s="365"/>
    </row>
    <row r="137" s="1" customFormat="1" ht="15" customHeight="1">
      <c r="B137" s="362"/>
      <c r="C137" s="317" t="s">
        <v>1013</v>
      </c>
      <c r="D137" s="317"/>
      <c r="E137" s="317"/>
      <c r="F137" s="340" t="s">
        <v>991</v>
      </c>
      <c r="G137" s="317"/>
      <c r="H137" s="317" t="s">
        <v>1038</v>
      </c>
      <c r="I137" s="317" t="s">
        <v>987</v>
      </c>
      <c r="J137" s="317">
        <v>255</v>
      </c>
      <c r="K137" s="365"/>
    </row>
    <row r="138" s="1" customFormat="1" ht="15" customHeight="1">
      <c r="B138" s="362"/>
      <c r="C138" s="317" t="s">
        <v>1015</v>
      </c>
      <c r="D138" s="317"/>
      <c r="E138" s="317"/>
      <c r="F138" s="340" t="s">
        <v>985</v>
      </c>
      <c r="G138" s="317"/>
      <c r="H138" s="317" t="s">
        <v>1039</v>
      </c>
      <c r="I138" s="317" t="s">
        <v>1017</v>
      </c>
      <c r="J138" s="317"/>
      <c r="K138" s="365"/>
    </row>
    <row r="139" s="1" customFormat="1" ht="15" customHeight="1">
      <c r="B139" s="362"/>
      <c r="C139" s="317" t="s">
        <v>1018</v>
      </c>
      <c r="D139" s="317"/>
      <c r="E139" s="317"/>
      <c r="F139" s="340" t="s">
        <v>985</v>
      </c>
      <c r="G139" s="317"/>
      <c r="H139" s="317" t="s">
        <v>1040</v>
      </c>
      <c r="I139" s="317" t="s">
        <v>1020</v>
      </c>
      <c r="J139" s="317"/>
      <c r="K139" s="365"/>
    </row>
    <row r="140" s="1" customFormat="1" ht="15" customHeight="1">
      <c r="B140" s="362"/>
      <c r="C140" s="317" t="s">
        <v>1021</v>
      </c>
      <c r="D140" s="317"/>
      <c r="E140" s="317"/>
      <c r="F140" s="340" t="s">
        <v>985</v>
      </c>
      <c r="G140" s="317"/>
      <c r="H140" s="317" t="s">
        <v>1021</v>
      </c>
      <c r="I140" s="317" t="s">
        <v>1020</v>
      </c>
      <c r="J140" s="317"/>
      <c r="K140" s="365"/>
    </row>
    <row r="141" s="1" customFormat="1" ht="15" customHeight="1">
      <c r="B141" s="362"/>
      <c r="C141" s="317" t="s">
        <v>38</v>
      </c>
      <c r="D141" s="317"/>
      <c r="E141" s="317"/>
      <c r="F141" s="340" t="s">
        <v>985</v>
      </c>
      <c r="G141" s="317"/>
      <c r="H141" s="317" t="s">
        <v>1041</v>
      </c>
      <c r="I141" s="317" t="s">
        <v>1020</v>
      </c>
      <c r="J141" s="317"/>
      <c r="K141" s="365"/>
    </row>
    <row r="142" s="1" customFormat="1" ht="15" customHeight="1">
      <c r="B142" s="362"/>
      <c r="C142" s="317" t="s">
        <v>1042</v>
      </c>
      <c r="D142" s="317"/>
      <c r="E142" s="317"/>
      <c r="F142" s="340" t="s">
        <v>985</v>
      </c>
      <c r="G142" s="317"/>
      <c r="H142" s="317" t="s">
        <v>1043</v>
      </c>
      <c r="I142" s="317" t="s">
        <v>1020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1044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979</v>
      </c>
      <c r="D148" s="332"/>
      <c r="E148" s="332"/>
      <c r="F148" s="332" t="s">
        <v>980</v>
      </c>
      <c r="G148" s="333"/>
      <c r="H148" s="332" t="s">
        <v>54</v>
      </c>
      <c r="I148" s="332" t="s">
        <v>57</v>
      </c>
      <c r="J148" s="332" t="s">
        <v>981</v>
      </c>
      <c r="K148" s="331"/>
    </row>
    <row r="149" s="1" customFormat="1" ht="17.25" customHeight="1">
      <c r="B149" s="329"/>
      <c r="C149" s="334" t="s">
        <v>982</v>
      </c>
      <c r="D149" s="334"/>
      <c r="E149" s="334"/>
      <c r="F149" s="335" t="s">
        <v>983</v>
      </c>
      <c r="G149" s="336"/>
      <c r="H149" s="334"/>
      <c r="I149" s="334"/>
      <c r="J149" s="334" t="s">
        <v>984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988</v>
      </c>
      <c r="D151" s="317"/>
      <c r="E151" s="317"/>
      <c r="F151" s="370" t="s">
        <v>985</v>
      </c>
      <c r="G151" s="317"/>
      <c r="H151" s="369" t="s">
        <v>1025</v>
      </c>
      <c r="I151" s="369" t="s">
        <v>987</v>
      </c>
      <c r="J151" s="369">
        <v>120</v>
      </c>
      <c r="K151" s="365"/>
    </row>
    <row r="152" s="1" customFormat="1" ht="15" customHeight="1">
      <c r="B152" s="342"/>
      <c r="C152" s="369" t="s">
        <v>1034</v>
      </c>
      <c r="D152" s="317"/>
      <c r="E152" s="317"/>
      <c r="F152" s="370" t="s">
        <v>985</v>
      </c>
      <c r="G152" s="317"/>
      <c r="H152" s="369" t="s">
        <v>1045</v>
      </c>
      <c r="I152" s="369" t="s">
        <v>987</v>
      </c>
      <c r="J152" s="369" t="s">
        <v>1036</v>
      </c>
      <c r="K152" s="365"/>
    </row>
    <row r="153" s="1" customFormat="1" ht="15" customHeight="1">
      <c r="B153" s="342"/>
      <c r="C153" s="369" t="s">
        <v>933</v>
      </c>
      <c r="D153" s="317"/>
      <c r="E153" s="317"/>
      <c r="F153" s="370" t="s">
        <v>985</v>
      </c>
      <c r="G153" s="317"/>
      <c r="H153" s="369" t="s">
        <v>1046</v>
      </c>
      <c r="I153" s="369" t="s">
        <v>987</v>
      </c>
      <c r="J153" s="369" t="s">
        <v>1036</v>
      </c>
      <c r="K153" s="365"/>
    </row>
    <row r="154" s="1" customFormat="1" ht="15" customHeight="1">
      <c r="B154" s="342"/>
      <c r="C154" s="369" t="s">
        <v>990</v>
      </c>
      <c r="D154" s="317"/>
      <c r="E154" s="317"/>
      <c r="F154" s="370" t="s">
        <v>991</v>
      </c>
      <c r="G154" s="317"/>
      <c r="H154" s="369" t="s">
        <v>1025</v>
      </c>
      <c r="I154" s="369" t="s">
        <v>987</v>
      </c>
      <c r="J154" s="369">
        <v>50</v>
      </c>
      <c r="K154" s="365"/>
    </row>
    <row r="155" s="1" customFormat="1" ht="15" customHeight="1">
      <c r="B155" s="342"/>
      <c r="C155" s="369" t="s">
        <v>993</v>
      </c>
      <c r="D155" s="317"/>
      <c r="E155" s="317"/>
      <c r="F155" s="370" t="s">
        <v>985</v>
      </c>
      <c r="G155" s="317"/>
      <c r="H155" s="369" t="s">
        <v>1025</v>
      </c>
      <c r="I155" s="369" t="s">
        <v>995</v>
      </c>
      <c r="J155" s="369"/>
      <c r="K155" s="365"/>
    </row>
    <row r="156" s="1" customFormat="1" ht="15" customHeight="1">
      <c r="B156" s="342"/>
      <c r="C156" s="369" t="s">
        <v>1004</v>
      </c>
      <c r="D156" s="317"/>
      <c r="E156" s="317"/>
      <c r="F156" s="370" t="s">
        <v>991</v>
      </c>
      <c r="G156" s="317"/>
      <c r="H156" s="369" t="s">
        <v>1025</v>
      </c>
      <c r="I156" s="369" t="s">
        <v>987</v>
      </c>
      <c r="J156" s="369">
        <v>50</v>
      </c>
      <c r="K156" s="365"/>
    </row>
    <row r="157" s="1" customFormat="1" ht="15" customHeight="1">
      <c r="B157" s="342"/>
      <c r="C157" s="369" t="s">
        <v>1012</v>
      </c>
      <c r="D157" s="317"/>
      <c r="E157" s="317"/>
      <c r="F157" s="370" t="s">
        <v>991</v>
      </c>
      <c r="G157" s="317"/>
      <c r="H157" s="369" t="s">
        <v>1025</v>
      </c>
      <c r="I157" s="369" t="s">
        <v>987</v>
      </c>
      <c r="J157" s="369">
        <v>50</v>
      </c>
      <c r="K157" s="365"/>
    </row>
    <row r="158" s="1" customFormat="1" ht="15" customHeight="1">
      <c r="B158" s="342"/>
      <c r="C158" s="369" t="s">
        <v>1010</v>
      </c>
      <c r="D158" s="317"/>
      <c r="E158" s="317"/>
      <c r="F158" s="370" t="s">
        <v>991</v>
      </c>
      <c r="G158" s="317"/>
      <c r="H158" s="369" t="s">
        <v>1025</v>
      </c>
      <c r="I158" s="369" t="s">
        <v>987</v>
      </c>
      <c r="J158" s="369">
        <v>50</v>
      </c>
      <c r="K158" s="365"/>
    </row>
    <row r="159" s="1" customFormat="1" ht="15" customHeight="1">
      <c r="B159" s="342"/>
      <c r="C159" s="369" t="s">
        <v>112</v>
      </c>
      <c r="D159" s="317"/>
      <c r="E159" s="317"/>
      <c r="F159" s="370" t="s">
        <v>985</v>
      </c>
      <c r="G159" s="317"/>
      <c r="H159" s="369" t="s">
        <v>1047</v>
      </c>
      <c r="I159" s="369" t="s">
        <v>987</v>
      </c>
      <c r="J159" s="369" t="s">
        <v>1048</v>
      </c>
      <c r="K159" s="365"/>
    </row>
    <row r="160" s="1" customFormat="1" ht="15" customHeight="1">
      <c r="B160" s="342"/>
      <c r="C160" s="369" t="s">
        <v>1049</v>
      </c>
      <c r="D160" s="317"/>
      <c r="E160" s="317"/>
      <c r="F160" s="370" t="s">
        <v>985</v>
      </c>
      <c r="G160" s="317"/>
      <c r="H160" s="369" t="s">
        <v>1050</v>
      </c>
      <c r="I160" s="369" t="s">
        <v>1020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1051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979</v>
      </c>
      <c r="D166" s="332"/>
      <c r="E166" s="332"/>
      <c r="F166" s="332" t="s">
        <v>980</v>
      </c>
      <c r="G166" s="374"/>
      <c r="H166" s="375" t="s">
        <v>54</v>
      </c>
      <c r="I166" s="375" t="s">
        <v>57</v>
      </c>
      <c r="J166" s="332" t="s">
        <v>981</v>
      </c>
      <c r="K166" s="309"/>
    </row>
    <row r="167" s="1" customFormat="1" ht="17.25" customHeight="1">
      <c r="B167" s="310"/>
      <c r="C167" s="334" t="s">
        <v>982</v>
      </c>
      <c r="D167" s="334"/>
      <c r="E167" s="334"/>
      <c r="F167" s="335" t="s">
        <v>983</v>
      </c>
      <c r="G167" s="376"/>
      <c r="H167" s="377"/>
      <c r="I167" s="377"/>
      <c r="J167" s="334" t="s">
        <v>984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988</v>
      </c>
      <c r="D169" s="317"/>
      <c r="E169" s="317"/>
      <c r="F169" s="340" t="s">
        <v>985</v>
      </c>
      <c r="G169" s="317"/>
      <c r="H169" s="317" t="s">
        <v>1025</v>
      </c>
      <c r="I169" s="317" t="s">
        <v>987</v>
      </c>
      <c r="J169" s="317">
        <v>120</v>
      </c>
      <c r="K169" s="365"/>
    </row>
    <row r="170" s="1" customFormat="1" ht="15" customHeight="1">
      <c r="B170" s="342"/>
      <c r="C170" s="317" t="s">
        <v>1034</v>
      </c>
      <c r="D170" s="317"/>
      <c r="E170" s="317"/>
      <c r="F170" s="340" t="s">
        <v>985</v>
      </c>
      <c r="G170" s="317"/>
      <c r="H170" s="317" t="s">
        <v>1035</v>
      </c>
      <c r="I170" s="317" t="s">
        <v>987</v>
      </c>
      <c r="J170" s="317" t="s">
        <v>1036</v>
      </c>
      <c r="K170" s="365"/>
    </row>
    <row r="171" s="1" customFormat="1" ht="15" customHeight="1">
      <c r="B171" s="342"/>
      <c r="C171" s="317" t="s">
        <v>933</v>
      </c>
      <c r="D171" s="317"/>
      <c r="E171" s="317"/>
      <c r="F171" s="340" t="s">
        <v>985</v>
      </c>
      <c r="G171" s="317"/>
      <c r="H171" s="317" t="s">
        <v>1052</v>
      </c>
      <c r="I171" s="317" t="s">
        <v>987</v>
      </c>
      <c r="J171" s="317" t="s">
        <v>1036</v>
      </c>
      <c r="K171" s="365"/>
    </row>
    <row r="172" s="1" customFormat="1" ht="15" customHeight="1">
      <c r="B172" s="342"/>
      <c r="C172" s="317" t="s">
        <v>990</v>
      </c>
      <c r="D172" s="317"/>
      <c r="E172" s="317"/>
      <c r="F172" s="340" t="s">
        <v>991</v>
      </c>
      <c r="G172" s="317"/>
      <c r="H172" s="317" t="s">
        <v>1052</v>
      </c>
      <c r="I172" s="317" t="s">
        <v>987</v>
      </c>
      <c r="J172" s="317">
        <v>50</v>
      </c>
      <c r="K172" s="365"/>
    </row>
    <row r="173" s="1" customFormat="1" ht="15" customHeight="1">
      <c r="B173" s="342"/>
      <c r="C173" s="317" t="s">
        <v>993</v>
      </c>
      <c r="D173" s="317"/>
      <c r="E173" s="317"/>
      <c r="F173" s="340" t="s">
        <v>985</v>
      </c>
      <c r="G173" s="317"/>
      <c r="H173" s="317" t="s">
        <v>1052</v>
      </c>
      <c r="I173" s="317" t="s">
        <v>995</v>
      </c>
      <c r="J173" s="317"/>
      <c r="K173" s="365"/>
    </row>
    <row r="174" s="1" customFormat="1" ht="15" customHeight="1">
      <c r="B174" s="342"/>
      <c r="C174" s="317" t="s">
        <v>1004</v>
      </c>
      <c r="D174" s="317"/>
      <c r="E174" s="317"/>
      <c r="F174" s="340" t="s">
        <v>991</v>
      </c>
      <c r="G174" s="317"/>
      <c r="H174" s="317" t="s">
        <v>1052</v>
      </c>
      <c r="I174" s="317" t="s">
        <v>987</v>
      </c>
      <c r="J174" s="317">
        <v>50</v>
      </c>
      <c r="K174" s="365"/>
    </row>
    <row r="175" s="1" customFormat="1" ht="15" customHeight="1">
      <c r="B175" s="342"/>
      <c r="C175" s="317" t="s">
        <v>1012</v>
      </c>
      <c r="D175" s="317"/>
      <c r="E175" s="317"/>
      <c r="F175" s="340" t="s">
        <v>991</v>
      </c>
      <c r="G175" s="317"/>
      <c r="H175" s="317" t="s">
        <v>1052</v>
      </c>
      <c r="I175" s="317" t="s">
        <v>987</v>
      </c>
      <c r="J175" s="317">
        <v>50</v>
      </c>
      <c r="K175" s="365"/>
    </row>
    <row r="176" s="1" customFormat="1" ht="15" customHeight="1">
      <c r="B176" s="342"/>
      <c r="C176" s="317" t="s">
        <v>1010</v>
      </c>
      <c r="D176" s="317"/>
      <c r="E176" s="317"/>
      <c r="F176" s="340" t="s">
        <v>991</v>
      </c>
      <c r="G176" s="317"/>
      <c r="H176" s="317" t="s">
        <v>1052</v>
      </c>
      <c r="I176" s="317" t="s">
        <v>987</v>
      </c>
      <c r="J176" s="317">
        <v>50</v>
      </c>
      <c r="K176" s="365"/>
    </row>
    <row r="177" s="1" customFormat="1" ht="15" customHeight="1">
      <c r="B177" s="342"/>
      <c r="C177" s="317" t="s">
        <v>131</v>
      </c>
      <c r="D177" s="317"/>
      <c r="E177" s="317"/>
      <c r="F177" s="340" t="s">
        <v>985</v>
      </c>
      <c r="G177" s="317"/>
      <c r="H177" s="317" t="s">
        <v>1053</v>
      </c>
      <c r="I177" s="317" t="s">
        <v>1054</v>
      </c>
      <c r="J177" s="317"/>
      <c r="K177" s="365"/>
    </row>
    <row r="178" s="1" customFormat="1" ht="15" customHeight="1">
      <c r="B178" s="342"/>
      <c r="C178" s="317" t="s">
        <v>57</v>
      </c>
      <c r="D178" s="317"/>
      <c r="E178" s="317"/>
      <c r="F178" s="340" t="s">
        <v>985</v>
      </c>
      <c r="G178" s="317"/>
      <c r="H178" s="317" t="s">
        <v>1055</v>
      </c>
      <c r="I178" s="317" t="s">
        <v>1056</v>
      </c>
      <c r="J178" s="317">
        <v>1</v>
      </c>
      <c r="K178" s="365"/>
    </row>
    <row r="179" s="1" customFormat="1" ht="15" customHeight="1">
      <c r="B179" s="342"/>
      <c r="C179" s="317" t="s">
        <v>53</v>
      </c>
      <c r="D179" s="317"/>
      <c r="E179" s="317"/>
      <c r="F179" s="340" t="s">
        <v>985</v>
      </c>
      <c r="G179" s="317"/>
      <c r="H179" s="317" t="s">
        <v>1057</v>
      </c>
      <c r="I179" s="317" t="s">
        <v>987</v>
      </c>
      <c r="J179" s="317">
        <v>20</v>
      </c>
      <c r="K179" s="365"/>
    </row>
    <row r="180" s="1" customFormat="1" ht="15" customHeight="1">
      <c r="B180" s="342"/>
      <c r="C180" s="317" t="s">
        <v>54</v>
      </c>
      <c r="D180" s="317"/>
      <c r="E180" s="317"/>
      <c r="F180" s="340" t="s">
        <v>985</v>
      </c>
      <c r="G180" s="317"/>
      <c r="H180" s="317" t="s">
        <v>1058</v>
      </c>
      <c r="I180" s="317" t="s">
        <v>987</v>
      </c>
      <c r="J180" s="317">
        <v>255</v>
      </c>
      <c r="K180" s="365"/>
    </row>
    <row r="181" s="1" customFormat="1" ht="15" customHeight="1">
      <c r="B181" s="342"/>
      <c r="C181" s="317" t="s">
        <v>132</v>
      </c>
      <c r="D181" s="317"/>
      <c r="E181" s="317"/>
      <c r="F181" s="340" t="s">
        <v>985</v>
      </c>
      <c r="G181" s="317"/>
      <c r="H181" s="317" t="s">
        <v>949</v>
      </c>
      <c r="I181" s="317" t="s">
        <v>987</v>
      </c>
      <c r="J181" s="317">
        <v>10</v>
      </c>
      <c r="K181" s="365"/>
    </row>
    <row r="182" s="1" customFormat="1" ht="15" customHeight="1">
      <c r="B182" s="342"/>
      <c r="C182" s="317" t="s">
        <v>133</v>
      </c>
      <c r="D182" s="317"/>
      <c r="E182" s="317"/>
      <c r="F182" s="340" t="s">
        <v>985</v>
      </c>
      <c r="G182" s="317"/>
      <c r="H182" s="317" t="s">
        <v>1059</v>
      </c>
      <c r="I182" s="317" t="s">
        <v>1020</v>
      </c>
      <c r="J182" s="317"/>
      <c r="K182" s="365"/>
    </row>
    <row r="183" s="1" customFormat="1" ht="15" customHeight="1">
      <c r="B183" s="342"/>
      <c r="C183" s="317" t="s">
        <v>1060</v>
      </c>
      <c r="D183" s="317"/>
      <c r="E183" s="317"/>
      <c r="F183" s="340" t="s">
        <v>985</v>
      </c>
      <c r="G183" s="317"/>
      <c r="H183" s="317" t="s">
        <v>1061</v>
      </c>
      <c r="I183" s="317" t="s">
        <v>1020</v>
      </c>
      <c r="J183" s="317"/>
      <c r="K183" s="365"/>
    </row>
    <row r="184" s="1" customFormat="1" ht="15" customHeight="1">
      <c r="B184" s="342"/>
      <c r="C184" s="317" t="s">
        <v>1049</v>
      </c>
      <c r="D184" s="317"/>
      <c r="E184" s="317"/>
      <c r="F184" s="340" t="s">
        <v>985</v>
      </c>
      <c r="G184" s="317"/>
      <c r="H184" s="317" t="s">
        <v>1062</v>
      </c>
      <c r="I184" s="317" t="s">
        <v>1020</v>
      </c>
      <c r="J184" s="317"/>
      <c r="K184" s="365"/>
    </row>
    <row r="185" s="1" customFormat="1" ht="15" customHeight="1">
      <c r="B185" s="342"/>
      <c r="C185" s="317" t="s">
        <v>135</v>
      </c>
      <c r="D185" s="317"/>
      <c r="E185" s="317"/>
      <c r="F185" s="340" t="s">
        <v>991</v>
      </c>
      <c r="G185" s="317"/>
      <c r="H185" s="317" t="s">
        <v>1063</v>
      </c>
      <c r="I185" s="317" t="s">
        <v>987</v>
      </c>
      <c r="J185" s="317">
        <v>50</v>
      </c>
      <c r="K185" s="365"/>
    </row>
    <row r="186" s="1" customFormat="1" ht="15" customHeight="1">
      <c r="B186" s="342"/>
      <c r="C186" s="317" t="s">
        <v>1064</v>
      </c>
      <c r="D186" s="317"/>
      <c r="E186" s="317"/>
      <c r="F186" s="340" t="s">
        <v>991</v>
      </c>
      <c r="G186" s="317"/>
      <c r="H186" s="317" t="s">
        <v>1065</v>
      </c>
      <c r="I186" s="317" t="s">
        <v>1066</v>
      </c>
      <c r="J186" s="317"/>
      <c r="K186" s="365"/>
    </row>
    <row r="187" s="1" customFormat="1" ht="15" customHeight="1">
      <c r="B187" s="342"/>
      <c r="C187" s="317" t="s">
        <v>1067</v>
      </c>
      <c r="D187" s="317"/>
      <c r="E187" s="317"/>
      <c r="F187" s="340" t="s">
        <v>991</v>
      </c>
      <c r="G187" s="317"/>
      <c r="H187" s="317" t="s">
        <v>1068</v>
      </c>
      <c r="I187" s="317" t="s">
        <v>1066</v>
      </c>
      <c r="J187" s="317"/>
      <c r="K187" s="365"/>
    </row>
    <row r="188" s="1" customFormat="1" ht="15" customHeight="1">
      <c r="B188" s="342"/>
      <c r="C188" s="317" t="s">
        <v>1069</v>
      </c>
      <c r="D188" s="317"/>
      <c r="E188" s="317"/>
      <c r="F188" s="340" t="s">
        <v>991</v>
      </c>
      <c r="G188" s="317"/>
      <c r="H188" s="317" t="s">
        <v>1070</v>
      </c>
      <c r="I188" s="317" t="s">
        <v>1066</v>
      </c>
      <c r="J188" s="317"/>
      <c r="K188" s="365"/>
    </row>
    <row r="189" s="1" customFormat="1" ht="15" customHeight="1">
      <c r="B189" s="342"/>
      <c r="C189" s="378" t="s">
        <v>1071</v>
      </c>
      <c r="D189" s="317"/>
      <c r="E189" s="317"/>
      <c r="F189" s="340" t="s">
        <v>991</v>
      </c>
      <c r="G189" s="317"/>
      <c r="H189" s="317" t="s">
        <v>1072</v>
      </c>
      <c r="I189" s="317" t="s">
        <v>1073</v>
      </c>
      <c r="J189" s="379" t="s">
        <v>1074</v>
      </c>
      <c r="K189" s="365"/>
    </row>
    <row r="190" s="1" customFormat="1" ht="15" customHeight="1">
      <c r="B190" s="342"/>
      <c r="C190" s="378" t="s">
        <v>42</v>
      </c>
      <c r="D190" s="317"/>
      <c r="E190" s="317"/>
      <c r="F190" s="340" t="s">
        <v>985</v>
      </c>
      <c r="G190" s="317"/>
      <c r="H190" s="314" t="s">
        <v>1075</v>
      </c>
      <c r="I190" s="317" t="s">
        <v>1076</v>
      </c>
      <c r="J190" s="317"/>
      <c r="K190" s="365"/>
    </row>
    <row r="191" s="1" customFormat="1" ht="15" customHeight="1">
      <c r="B191" s="342"/>
      <c r="C191" s="378" t="s">
        <v>1077</v>
      </c>
      <c r="D191" s="317"/>
      <c r="E191" s="317"/>
      <c r="F191" s="340" t="s">
        <v>985</v>
      </c>
      <c r="G191" s="317"/>
      <c r="H191" s="317" t="s">
        <v>1078</v>
      </c>
      <c r="I191" s="317" t="s">
        <v>1020</v>
      </c>
      <c r="J191" s="317"/>
      <c r="K191" s="365"/>
    </row>
    <row r="192" s="1" customFormat="1" ht="15" customHeight="1">
      <c r="B192" s="342"/>
      <c r="C192" s="378" t="s">
        <v>1079</v>
      </c>
      <c r="D192" s="317"/>
      <c r="E192" s="317"/>
      <c r="F192" s="340" t="s">
        <v>985</v>
      </c>
      <c r="G192" s="317"/>
      <c r="H192" s="317" t="s">
        <v>1080</v>
      </c>
      <c r="I192" s="317" t="s">
        <v>1020</v>
      </c>
      <c r="J192" s="317"/>
      <c r="K192" s="365"/>
    </row>
    <row r="193" s="1" customFormat="1" ht="15" customHeight="1">
      <c r="B193" s="342"/>
      <c r="C193" s="378" t="s">
        <v>1081</v>
      </c>
      <c r="D193" s="317"/>
      <c r="E193" s="317"/>
      <c r="F193" s="340" t="s">
        <v>991</v>
      </c>
      <c r="G193" s="317"/>
      <c r="H193" s="317" t="s">
        <v>1082</v>
      </c>
      <c r="I193" s="317" t="s">
        <v>1020</v>
      </c>
      <c r="J193" s="317"/>
      <c r="K193" s="365"/>
    </row>
    <row r="194" s="1" customFormat="1" ht="15" customHeight="1">
      <c r="B194" s="371"/>
      <c r="C194" s="380"/>
      <c r="D194" s="351"/>
      <c r="E194" s="351"/>
      <c r="F194" s="351"/>
      <c r="G194" s="351"/>
      <c r="H194" s="351"/>
      <c r="I194" s="351"/>
      <c r="J194" s="351"/>
      <c r="K194" s="372"/>
    </row>
    <row r="195" s="1" customFormat="1" ht="18.75" customHeight="1">
      <c r="B195" s="353"/>
      <c r="C195" s="363"/>
      <c r="D195" s="363"/>
      <c r="E195" s="363"/>
      <c r="F195" s="373"/>
      <c r="G195" s="363"/>
      <c r="H195" s="363"/>
      <c r="I195" s="363"/>
      <c r="J195" s="363"/>
      <c r="K195" s="353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25"/>
      <c r="C197" s="325"/>
      <c r="D197" s="325"/>
      <c r="E197" s="325"/>
      <c r="F197" s="325"/>
      <c r="G197" s="325"/>
      <c r="H197" s="325"/>
      <c r="I197" s="325"/>
      <c r="J197" s="325"/>
      <c r="K197" s="325"/>
    </row>
    <row r="198" s="1" customFormat="1" ht="13.5">
      <c r="B198" s="304"/>
      <c r="C198" s="305"/>
      <c r="D198" s="305"/>
      <c r="E198" s="305"/>
      <c r="F198" s="305"/>
      <c r="G198" s="305"/>
      <c r="H198" s="305"/>
      <c r="I198" s="305"/>
      <c r="J198" s="305"/>
      <c r="K198" s="306"/>
    </row>
    <row r="199" s="1" customFormat="1" ht="21">
      <c r="B199" s="307"/>
      <c r="C199" s="308" t="s">
        <v>1083</v>
      </c>
      <c r="D199" s="308"/>
      <c r="E199" s="308"/>
      <c r="F199" s="308"/>
      <c r="G199" s="308"/>
      <c r="H199" s="308"/>
      <c r="I199" s="308"/>
      <c r="J199" s="308"/>
      <c r="K199" s="309"/>
    </row>
    <row r="200" s="1" customFormat="1" ht="25.5" customHeight="1">
      <c r="B200" s="307"/>
      <c r="C200" s="381" t="s">
        <v>1084</v>
      </c>
      <c r="D200" s="381"/>
      <c r="E200" s="381"/>
      <c r="F200" s="381" t="s">
        <v>1085</v>
      </c>
      <c r="G200" s="382"/>
      <c r="H200" s="381" t="s">
        <v>1086</v>
      </c>
      <c r="I200" s="381"/>
      <c r="J200" s="381"/>
      <c r="K200" s="309"/>
    </row>
    <row r="201" s="1" customFormat="1" ht="5.25" customHeight="1">
      <c r="B201" s="342"/>
      <c r="C201" s="337"/>
      <c r="D201" s="337"/>
      <c r="E201" s="337"/>
      <c r="F201" s="337"/>
      <c r="G201" s="363"/>
      <c r="H201" s="337"/>
      <c r="I201" s="337"/>
      <c r="J201" s="337"/>
      <c r="K201" s="365"/>
    </row>
    <row r="202" s="1" customFormat="1" ht="15" customHeight="1">
      <c r="B202" s="342"/>
      <c r="C202" s="317" t="s">
        <v>1076</v>
      </c>
      <c r="D202" s="317"/>
      <c r="E202" s="317"/>
      <c r="F202" s="340" t="s">
        <v>43</v>
      </c>
      <c r="G202" s="317"/>
      <c r="H202" s="317" t="s">
        <v>1087</v>
      </c>
      <c r="I202" s="317"/>
      <c r="J202" s="317"/>
      <c r="K202" s="365"/>
    </row>
    <row r="203" s="1" customFormat="1" ht="15" customHeight="1">
      <c r="B203" s="342"/>
      <c r="C203" s="317"/>
      <c r="D203" s="317"/>
      <c r="E203" s="317"/>
      <c r="F203" s="340" t="s">
        <v>44</v>
      </c>
      <c r="G203" s="317"/>
      <c r="H203" s="317" t="s">
        <v>1088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47</v>
      </c>
      <c r="G204" s="317"/>
      <c r="H204" s="317" t="s">
        <v>1089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45</v>
      </c>
      <c r="G205" s="317"/>
      <c r="H205" s="317" t="s">
        <v>1090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46</v>
      </c>
      <c r="G206" s="317"/>
      <c r="H206" s="317" t="s">
        <v>1091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/>
      <c r="G207" s="317"/>
      <c r="H207" s="317"/>
      <c r="I207" s="317"/>
      <c r="J207" s="317"/>
      <c r="K207" s="365"/>
    </row>
    <row r="208" s="1" customFormat="1" ht="15" customHeight="1">
      <c r="B208" s="342"/>
      <c r="C208" s="317" t="s">
        <v>1032</v>
      </c>
      <c r="D208" s="317"/>
      <c r="E208" s="317"/>
      <c r="F208" s="340" t="s">
        <v>79</v>
      </c>
      <c r="G208" s="317"/>
      <c r="H208" s="317" t="s">
        <v>1092</v>
      </c>
      <c r="I208" s="317"/>
      <c r="J208" s="317"/>
      <c r="K208" s="365"/>
    </row>
    <row r="209" s="1" customFormat="1" ht="15" customHeight="1">
      <c r="B209" s="342"/>
      <c r="C209" s="317"/>
      <c r="D209" s="317"/>
      <c r="E209" s="317"/>
      <c r="F209" s="340" t="s">
        <v>927</v>
      </c>
      <c r="G209" s="317"/>
      <c r="H209" s="317" t="s">
        <v>928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925</v>
      </c>
      <c r="G210" s="317"/>
      <c r="H210" s="317" t="s">
        <v>1093</v>
      </c>
      <c r="I210" s="317"/>
      <c r="J210" s="317"/>
      <c r="K210" s="365"/>
    </row>
    <row r="211" s="1" customFormat="1" ht="15" customHeight="1">
      <c r="B211" s="383"/>
      <c r="C211" s="317"/>
      <c r="D211" s="317"/>
      <c r="E211" s="317"/>
      <c r="F211" s="340" t="s">
        <v>929</v>
      </c>
      <c r="G211" s="378"/>
      <c r="H211" s="369" t="s">
        <v>930</v>
      </c>
      <c r="I211" s="369"/>
      <c r="J211" s="369"/>
      <c r="K211" s="384"/>
    </row>
    <row r="212" s="1" customFormat="1" ht="15" customHeight="1">
      <c r="B212" s="383"/>
      <c r="C212" s="317"/>
      <c r="D212" s="317"/>
      <c r="E212" s="317"/>
      <c r="F212" s="340" t="s">
        <v>931</v>
      </c>
      <c r="G212" s="378"/>
      <c r="H212" s="369" t="s">
        <v>1094</v>
      </c>
      <c r="I212" s="369"/>
      <c r="J212" s="369"/>
      <c r="K212" s="384"/>
    </row>
    <row r="213" s="1" customFormat="1" ht="15" customHeight="1">
      <c r="B213" s="383"/>
      <c r="C213" s="317"/>
      <c r="D213" s="317"/>
      <c r="E213" s="317"/>
      <c r="F213" s="340"/>
      <c r="G213" s="378"/>
      <c r="H213" s="369"/>
      <c r="I213" s="369"/>
      <c r="J213" s="369"/>
      <c r="K213" s="384"/>
    </row>
    <row r="214" s="1" customFormat="1" ht="15" customHeight="1">
      <c r="B214" s="383"/>
      <c r="C214" s="317" t="s">
        <v>1056</v>
      </c>
      <c r="D214" s="317"/>
      <c r="E214" s="317"/>
      <c r="F214" s="340">
        <v>1</v>
      </c>
      <c r="G214" s="378"/>
      <c r="H214" s="369" t="s">
        <v>1095</v>
      </c>
      <c r="I214" s="369"/>
      <c r="J214" s="369"/>
      <c r="K214" s="384"/>
    </row>
    <row r="215" s="1" customFormat="1" ht="15" customHeight="1">
      <c r="B215" s="383"/>
      <c r="C215" s="317"/>
      <c r="D215" s="317"/>
      <c r="E215" s="317"/>
      <c r="F215" s="340">
        <v>2</v>
      </c>
      <c r="G215" s="378"/>
      <c r="H215" s="369" t="s">
        <v>1096</v>
      </c>
      <c r="I215" s="369"/>
      <c r="J215" s="369"/>
      <c r="K215" s="384"/>
    </row>
    <row r="216" s="1" customFormat="1" ht="15" customHeight="1">
      <c r="B216" s="383"/>
      <c r="C216" s="317"/>
      <c r="D216" s="317"/>
      <c r="E216" s="317"/>
      <c r="F216" s="340">
        <v>3</v>
      </c>
      <c r="G216" s="378"/>
      <c r="H216" s="369" t="s">
        <v>1097</v>
      </c>
      <c r="I216" s="369"/>
      <c r="J216" s="369"/>
      <c r="K216" s="384"/>
    </row>
    <row r="217" s="1" customFormat="1" ht="15" customHeight="1">
      <c r="B217" s="383"/>
      <c r="C217" s="317"/>
      <c r="D217" s="317"/>
      <c r="E217" s="317"/>
      <c r="F217" s="340">
        <v>4</v>
      </c>
      <c r="G217" s="378"/>
      <c r="H217" s="369" t="s">
        <v>1098</v>
      </c>
      <c r="I217" s="369"/>
      <c r="J217" s="369"/>
      <c r="K217" s="384"/>
    </row>
    <row r="218" s="1" customFormat="1" ht="12.75" customHeight="1">
      <c r="B218" s="385"/>
      <c r="C218" s="386"/>
      <c r="D218" s="386"/>
      <c r="E218" s="386"/>
      <c r="F218" s="386"/>
      <c r="G218" s="386"/>
      <c r="H218" s="386"/>
      <c r="I218" s="386"/>
      <c r="J218" s="386"/>
      <c r="K218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jkohout</dc:creator>
  <cp:lastModifiedBy>jkohout</cp:lastModifiedBy>
  <dcterms:created xsi:type="dcterms:W3CDTF">2025-07-09T13:10:45Z</dcterms:created>
  <dcterms:modified xsi:type="dcterms:W3CDTF">2025-07-09T13:10:56Z</dcterms:modified>
</cp:coreProperties>
</file>