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Zahrada" sheetId="2" r:id="rId2"/>
    <sheet name="SO 02 - Automatický závla..." sheetId="3" r:id="rId3"/>
    <sheet name="SO 03 - Akumulační nádrž" sheetId="4" r:id="rId4"/>
    <sheet name="SO 04 - Oplocení" sheetId="5" r:id="rId5"/>
    <sheet name="VRN - Vedlejší rozpočtové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01 - Zahrada'!$C$127:$K$407</definedName>
    <definedName name="_xlnm.Print_Area" localSheetId="1">'SO 01 - Zahrada'!$C$4:$J$76,'SO 01 - Zahrada'!$C$82:$J$109,'SO 01 - Zahrada'!$C$115:$J$407</definedName>
    <definedName name="_xlnm.Print_Titles" localSheetId="1">'SO 01 - Zahrada'!$127:$127</definedName>
    <definedName name="_xlnm._FilterDatabase" localSheetId="2" hidden="1">'SO 02 - Automatický závla...'!$C$119:$K$224</definedName>
    <definedName name="_xlnm.Print_Area" localSheetId="2">'SO 02 - Automatický závla...'!$C$4:$J$76,'SO 02 - Automatický závla...'!$C$82:$J$101,'SO 02 - Automatický závla...'!$C$107:$J$224</definedName>
    <definedName name="_xlnm.Print_Titles" localSheetId="2">'SO 02 - Automatický závla...'!$119:$119</definedName>
    <definedName name="_xlnm._FilterDatabase" localSheetId="3" hidden="1">'SO 03 - Akumulační nádrž'!$C$128:$K$277</definedName>
    <definedName name="_xlnm.Print_Area" localSheetId="3">'SO 03 - Akumulační nádrž'!$C$4:$J$76,'SO 03 - Akumulační nádrž'!$C$82:$J$110,'SO 03 - Akumulační nádrž'!$C$116:$J$277</definedName>
    <definedName name="_xlnm.Print_Titles" localSheetId="3">'SO 03 - Akumulační nádrž'!$128:$128</definedName>
    <definedName name="_xlnm._FilterDatabase" localSheetId="4" hidden="1">'SO 04 - Oplocení'!$C$123:$K$183</definedName>
    <definedName name="_xlnm.Print_Area" localSheetId="4">'SO 04 - Oplocení'!$C$4:$J$76,'SO 04 - Oplocení'!$C$82:$J$105,'SO 04 - Oplocení'!$C$111:$J$183</definedName>
    <definedName name="_xlnm.Print_Titles" localSheetId="4">'SO 04 - Oplocení'!$123:$123</definedName>
    <definedName name="_xlnm._FilterDatabase" localSheetId="5" hidden="1">'VRN - Vedlejší rozpočtové...'!$C$120:$K$149</definedName>
    <definedName name="_xlnm.Print_Area" localSheetId="5">'VRN - Vedlejší rozpočtové...'!$C$4:$J$76,'VRN - Vedlejší rozpočtové...'!$C$82:$J$102,'VRN - Vedlejší rozpočtové...'!$C$108:$J$149</definedName>
    <definedName name="_xlnm.Print_Titles" localSheetId="5">'VRN - Vedlejší rozpočtové...'!$120:$120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48"/>
  <c r="BH148"/>
  <c r="BG148"/>
  <c r="BF148"/>
  <c r="T148"/>
  <c r="T147"/>
  <c r="R148"/>
  <c r="R147"/>
  <c r="P148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5" r="J37"/>
  <c r="J36"/>
  <c i="1" r="AY98"/>
  <c i="5" r="J35"/>
  <c i="1" r="AX98"/>
  <c i="5" r="BI182"/>
  <c r="BH182"/>
  <c r="BG182"/>
  <c r="BF182"/>
  <c r="T182"/>
  <c r="T181"/>
  <c r="R182"/>
  <c r="R181"/>
  <c r="P182"/>
  <c r="P181"/>
  <c r="BI179"/>
  <c r="BH179"/>
  <c r="BG179"/>
  <c r="BF179"/>
  <c r="T179"/>
  <c r="T178"/>
  <c r="R179"/>
  <c r="R178"/>
  <c r="P179"/>
  <c r="P178"/>
  <c r="BI176"/>
  <c r="BH176"/>
  <c r="BG176"/>
  <c r="BF176"/>
  <c r="T176"/>
  <c r="T175"/>
  <c r="R176"/>
  <c r="R175"/>
  <c r="P176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J121"/>
  <c r="J120"/>
  <c r="F120"/>
  <c r="F118"/>
  <c r="E116"/>
  <c r="J92"/>
  <c r="J91"/>
  <c r="F91"/>
  <c r="F89"/>
  <c r="E87"/>
  <c r="J18"/>
  <c r="E18"/>
  <c r="F121"/>
  <c r="J17"/>
  <c r="J12"/>
  <c r="J89"/>
  <c r="E7"/>
  <c r="E85"/>
  <c i="4" r="J37"/>
  <c r="J36"/>
  <c i="1" r="AY97"/>
  <c i="4" r="J35"/>
  <c i="1" r="AX97"/>
  <c i="4"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T252"/>
  <c r="R253"/>
  <c r="R252"/>
  <c r="P253"/>
  <c r="P252"/>
  <c r="BI250"/>
  <c r="BH250"/>
  <c r="BG250"/>
  <c r="BF250"/>
  <c r="T250"/>
  <c r="T249"/>
  <c r="T248"/>
  <c r="R250"/>
  <c r="R249"/>
  <c r="R248"/>
  <c r="P250"/>
  <c r="P249"/>
  <c r="P248"/>
  <c r="BI246"/>
  <c r="BH246"/>
  <c r="BG246"/>
  <c r="BF246"/>
  <c r="T246"/>
  <c r="R246"/>
  <c r="P246"/>
  <c r="BI244"/>
  <c r="BH244"/>
  <c r="BG244"/>
  <c r="BF244"/>
  <c r="T244"/>
  <c r="R244"/>
  <c r="P244"/>
  <c r="BI238"/>
  <c r="BH238"/>
  <c r="BG238"/>
  <c r="BF238"/>
  <c r="T238"/>
  <c r="R238"/>
  <c r="P238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6"/>
  <c r="BH186"/>
  <c r="BG186"/>
  <c r="BF186"/>
  <c r="T186"/>
  <c r="T185"/>
  <c r="R186"/>
  <c r="R185"/>
  <c r="P186"/>
  <c r="P185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123"/>
  <c r="E7"/>
  <c r="E85"/>
  <c i="3" r="J37"/>
  <c r="J36"/>
  <c i="1" r="AY96"/>
  <c i="3" r="J35"/>
  <c i="1" r="AX96"/>
  <c i="3"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T135"/>
  <c r="R136"/>
  <c r="R135"/>
  <c r="P136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2" r="J37"/>
  <c r="J36"/>
  <c i="1" r="AY95"/>
  <c i="2" r="J35"/>
  <c i="1" r="AX95"/>
  <c i="2" r="BI406"/>
  <c r="BH406"/>
  <c r="BG406"/>
  <c r="BF406"/>
  <c r="T406"/>
  <c r="T405"/>
  <c r="R406"/>
  <c r="R405"/>
  <c r="P406"/>
  <c r="P405"/>
  <c r="BI402"/>
  <c r="BH402"/>
  <c r="BG402"/>
  <c r="BF402"/>
  <c r="T402"/>
  <c r="R402"/>
  <c r="P402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T379"/>
  <c r="R380"/>
  <c r="R379"/>
  <c r="P380"/>
  <c r="P379"/>
  <c r="BI376"/>
  <c r="BH376"/>
  <c r="BG376"/>
  <c r="BF376"/>
  <c r="T376"/>
  <c r="R376"/>
  <c r="P376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59"/>
  <c r="BH359"/>
  <c r="BG359"/>
  <c r="BF359"/>
  <c r="T359"/>
  <c r="R359"/>
  <c r="P359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5"/>
  <c r="BH345"/>
  <c r="BG345"/>
  <c r="BF345"/>
  <c r="T345"/>
  <c r="R345"/>
  <c r="P345"/>
  <c r="BI341"/>
  <c r="BH341"/>
  <c r="BG341"/>
  <c r="BF341"/>
  <c r="T341"/>
  <c r="R341"/>
  <c r="P341"/>
  <c r="BI337"/>
  <c r="BH337"/>
  <c r="BG337"/>
  <c r="BF337"/>
  <c r="T337"/>
  <c r="R337"/>
  <c r="P337"/>
  <c r="BI334"/>
  <c r="BH334"/>
  <c r="BG334"/>
  <c r="BF334"/>
  <c r="T334"/>
  <c r="R334"/>
  <c r="P334"/>
  <c r="BI329"/>
  <c r="BH329"/>
  <c r="BG329"/>
  <c r="BF329"/>
  <c r="T329"/>
  <c r="R329"/>
  <c r="P329"/>
  <c r="BI325"/>
  <c r="BH325"/>
  <c r="BG325"/>
  <c r="BF325"/>
  <c r="T325"/>
  <c r="R325"/>
  <c r="P325"/>
  <c r="BI320"/>
  <c r="BH320"/>
  <c r="BG320"/>
  <c r="BF320"/>
  <c r="T320"/>
  <c r="T319"/>
  <c r="R320"/>
  <c r="R319"/>
  <c r="P320"/>
  <c r="P319"/>
  <c r="BI317"/>
  <c r="BH317"/>
  <c r="BG317"/>
  <c r="BF317"/>
  <c r="T317"/>
  <c r="R317"/>
  <c r="P317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6"/>
  <c r="BH266"/>
  <c r="BG266"/>
  <c r="BF266"/>
  <c r="T266"/>
  <c r="R266"/>
  <c r="P266"/>
  <c r="BI263"/>
  <c r="BH263"/>
  <c r="BG263"/>
  <c r="BF263"/>
  <c r="T263"/>
  <c r="R263"/>
  <c r="P263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4"/>
  <c r="BH214"/>
  <c r="BG214"/>
  <c r="BF214"/>
  <c r="T214"/>
  <c r="R214"/>
  <c r="P214"/>
  <c r="BI207"/>
  <c r="BH207"/>
  <c r="BG207"/>
  <c r="BF207"/>
  <c r="T207"/>
  <c r="R207"/>
  <c r="P207"/>
  <c r="BI200"/>
  <c r="BH200"/>
  <c r="BG200"/>
  <c r="BF200"/>
  <c r="T200"/>
  <c r="R200"/>
  <c r="P200"/>
  <c r="BI193"/>
  <c r="BH193"/>
  <c r="BG193"/>
  <c r="BF193"/>
  <c r="T193"/>
  <c r="R193"/>
  <c r="P193"/>
  <c r="BI187"/>
  <c r="BH187"/>
  <c r="BG187"/>
  <c r="BF187"/>
  <c r="T187"/>
  <c r="R187"/>
  <c r="P187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5"/>
  <c r="BH135"/>
  <c r="BG135"/>
  <c r="BF135"/>
  <c r="T135"/>
  <c r="R135"/>
  <c r="P135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89"/>
  <c r="E7"/>
  <c r="E118"/>
  <c i="1" r="L90"/>
  <c r="AM90"/>
  <c r="AM89"/>
  <c r="L89"/>
  <c r="AM87"/>
  <c r="L87"/>
  <c r="L85"/>
  <c r="L84"/>
  <c i="2" r="J355"/>
  <c r="J329"/>
  <c r="BK266"/>
  <c r="BK149"/>
  <c r="BK365"/>
  <c r="J299"/>
  <c r="BK283"/>
  <c r="J251"/>
  <c r="J200"/>
  <c r="J141"/>
  <c r="BK371"/>
  <c r="J317"/>
  <c r="BK299"/>
  <c r="BK279"/>
  <c r="BK254"/>
  <c r="BK227"/>
  <c r="BK176"/>
  <c r="F37"/>
  <c i="3" r="J193"/>
  <c r="J164"/>
  <c r="BK160"/>
  <c r="BK175"/>
  <c r="J167"/>
  <c r="J202"/>
  <c r="J154"/>
  <c r="J201"/>
  <c r="BK131"/>
  <c r="BK164"/>
  <c i="4" r="BK206"/>
  <c r="J180"/>
  <c r="J177"/>
  <c r="BK238"/>
  <c r="BK186"/>
  <c r="J225"/>
  <c r="J221"/>
  <c r="J173"/>
  <c r="J274"/>
  <c r="J161"/>
  <c r="BK212"/>
  <c r="J206"/>
  <c i="5" r="J173"/>
  <c r="BK152"/>
  <c r="J150"/>
  <c r="BK129"/>
  <c r="BK133"/>
  <c r="BK132"/>
  <c i="6" r="J137"/>
  <c r="J142"/>
  <c i="2" r="BK358"/>
  <c r="BK341"/>
  <c r="BK289"/>
  <c r="BK184"/>
  <c r="J34"/>
  <c i="3" r="BK188"/>
  <c r="BK123"/>
  <c r="J150"/>
  <c r="J217"/>
  <c r="BK151"/>
  <c r="BK161"/>
  <c r="J161"/>
  <c r="BK173"/>
  <c r="J145"/>
  <c r="J166"/>
  <c r="J131"/>
  <c r="BK147"/>
  <c r="BK158"/>
  <c i="4" r="BK181"/>
  <c r="BK213"/>
  <c r="BK180"/>
  <c r="BK215"/>
  <c r="J261"/>
  <c r="BK225"/>
  <c r="BK173"/>
  <c r="J186"/>
  <c r="BK270"/>
  <c r="J164"/>
  <c r="BK272"/>
  <c r="BK218"/>
  <c r="J132"/>
  <c i="5" r="J167"/>
  <c r="BK156"/>
  <c r="J179"/>
  <c r="BK154"/>
  <c r="J143"/>
  <c r="J129"/>
  <c i="6" r="BK135"/>
  <c r="BK140"/>
  <c r="BK124"/>
  <c i="2" r="BK355"/>
  <c r="BK337"/>
  <c r="J230"/>
  <c r="BK172"/>
  <c i="1" r="AS94"/>
  <c i="2" r="J270"/>
  <c r="BK242"/>
  <c r="BK151"/>
  <c r="BK376"/>
  <c r="J359"/>
  <c r="J310"/>
  <c r="BK291"/>
  <c r="J266"/>
  <c r="J242"/>
  <c r="BK193"/>
  <c r="J145"/>
  <c r="BK402"/>
  <c r="J341"/>
  <c r="BK306"/>
  <c r="J279"/>
  <c r="J239"/>
  <c r="BK180"/>
  <c r="J383"/>
  <c r="J320"/>
  <c r="BK287"/>
  <c r="BK256"/>
  <c r="J193"/>
  <c i="3" r="BK216"/>
  <c r="BK150"/>
  <c r="J194"/>
  <c r="J173"/>
  <c r="J209"/>
  <c r="BK200"/>
  <c r="J211"/>
  <c r="J163"/>
  <c r="BK202"/>
  <c r="BK165"/>
  <c r="J144"/>
  <c r="J181"/>
  <c r="J172"/>
  <c r="J219"/>
  <c r="BK176"/>
  <c r="BK142"/>
  <c r="BK154"/>
  <c r="BK144"/>
  <c r="BK136"/>
  <c i="4" r="J149"/>
  <c r="J220"/>
  <c r="BK144"/>
  <c r="BK133"/>
  <c r="J194"/>
  <c r="BK139"/>
  <c r="J263"/>
  <c r="J193"/>
  <c r="BK198"/>
  <c r="BK276"/>
  <c r="BK166"/>
  <c r="BK263"/>
  <c r="BK137"/>
  <c i="5" r="BK138"/>
  <c r="J176"/>
  <c r="BK148"/>
  <c r="BK176"/>
  <c r="J128"/>
  <c r="BK134"/>
  <c i="6" r="BK128"/>
  <c r="J135"/>
  <c i="2" r="J389"/>
  <c r="J350"/>
  <c r="BK317"/>
  <c r="J224"/>
  <c r="BK163"/>
  <c r="F34"/>
  <c i="3" r="BK214"/>
  <c r="J175"/>
  <c r="BK172"/>
  <c r="J206"/>
  <c r="BK157"/>
  <c r="BK166"/>
  <c r="J182"/>
  <c r="J197"/>
  <c r="J221"/>
  <c r="BK156"/>
  <c r="BK155"/>
  <c r="BK145"/>
  <c r="BK129"/>
  <c i="4" r="J171"/>
  <c r="J214"/>
  <c r="BK147"/>
  <c r="BK221"/>
  <c r="J183"/>
  <c r="BK244"/>
  <c r="BK228"/>
  <c r="J202"/>
  <c r="BK142"/>
  <c r="J191"/>
  <c r="J250"/>
  <c r="BK261"/>
  <c r="J133"/>
  <c i="5" r="J133"/>
  <c r="BK167"/>
  <c r="J156"/>
  <c i="2" r="BK386"/>
  <c r="J345"/>
  <c r="J283"/>
  <c r="J151"/>
  <c r="J358"/>
  <c r="J291"/>
  <c r="BK263"/>
  <c r="BK230"/>
  <c r="BK135"/>
  <c r="BK368"/>
  <c r="BK313"/>
  <c r="BK297"/>
  <c r="BK275"/>
  <c r="BK239"/>
  <c r="J180"/>
  <c r="J131"/>
  <c r="J402"/>
  <c r="BK383"/>
  <c r="BK334"/>
  <c r="BK295"/>
  <c r="J187"/>
  <c r="J149"/>
  <c r="BK380"/>
  <c r="BK304"/>
  <c r="J285"/>
  <c r="BK234"/>
  <c r="BK187"/>
  <c r="BK131"/>
  <c i="3" r="J168"/>
  <c r="BK139"/>
  <c r="BK187"/>
  <c r="BK152"/>
  <c r="BK210"/>
  <c r="J165"/>
  <c r="J147"/>
  <c r="BK209"/>
  <c r="BK223"/>
  <c r="BK178"/>
  <c r="J178"/>
  <c r="BK201"/>
  <c r="J174"/>
  <c r="J157"/>
  <c r="J170"/>
  <c r="J208"/>
  <c r="BK148"/>
  <c r="J199"/>
  <c i="4" r="J192"/>
  <c r="J212"/>
  <c r="J257"/>
  <c r="J228"/>
  <c r="BK193"/>
  <c r="BK233"/>
  <c r="BK177"/>
  <c r="J147"/>
  <c r="J265"/>
  <c r="BK132"/>
  <c r="BK171"/>
  <c r="BK230"/>
  <c i="5" r="J182"/>
  <c r="BK173"/>
  <c r="BK171"/>
  <c r="J132"/>
  <c r="J146"/>
  <c i="6" r="J144"/>
  <c r="J148"/>
  <c r="BK133"/>
  <c i="2" r="J406"/>
  <c r="BK350"/>
  <c r="J272"/>
  <c r="J176"/>
  <c r="BK389"/>
  <c r="BK310"/>
  <c r="J289"/>
  <c r="J257"/>
  <c r="J237"/>
  <c r="BK160"/>
  <c r="J380"/>
  <c r="J365"/>
  <c r="BK308"/>
  <c r="BK285"/>
  <c r="J263"/>
  <c r="J247"/>
  <c r="BK200"/>
  <c r="BK155"/>
  <c r="J397"/>
  <c r="J337"/>
  <c r="J301"/>
  <c r="J254"/>
  <c r="BK224"/>
  <c r="J155"/>
  <c r="J376"/>
  <c r="J313"/>
  <c r="J281"/>
  <c r="BK257"/>
  <c r="J214"/>
  <c i="3" r="BK217"/>
  <c r="J156"/>
  <c r="J216"/>
  <c r="BK180"/>
  <c r="J139"/>
  <c r="J151"/>
  <c r="J133"/>
  <c r="J171"/>
  <c r="J204"/>
  <c r="BK167"/>
  <c r="BK183"/>
  <c r="BK194"/>
  <c r="BK218"/>
  <c r="BK153"/>
  <c r="J158"/>
  <c r="J214"/>
  <c r="J152"/>
  <c r="J213"/>
  <c i="4" r="BK202"/>
  <c r="BK257"/>
  <c r="J200"/>
  <c r="J253"/>
  <c r="BK195"/>
  <c r="BK161"/>
  <c r="J209"/>
  <c r="BK223"/>
  <c r="BK214"/>
  <c r="BK153"/>
  <c r="J259"/>
  <c r="BK268"/>
  <c r="J153"/>
  <c i="5" r="BK150"/>
  <c r="J161"/>
  <c r="J154"/>
  <c r="BK163"/>
  <c r="BK126"/>
  <c i="6" r="BK130"/>
  <c r="BK144"/>
  <c i="2" r="BK353"/>
  <c r="J308"/>
  <c r="BK221"/>
  <c r="J160"/>
  <c r="J371"/>
  <c r="J306"/>
  <c r="J287"/>
  <c r="J234"/>
  <c r="BK393"/>
  <c r="J368"/>
  <c r="BK301"/>
  <c r="BK272"/>
  <c r="BK251"/>
  <c r="BK207"/>
  <c r="F36"/>
  <c i="3" r="BK171"/>
  <c r="J188"/>
  <c r="BK193"/>
  <c r="J200"/>
  <c r="J223"/>
  <c r="BK181"/>
  <c r="J220"/>
  <c r="J129"/>
  <c r="BK133"/>
  <c i="4" r="J195"/>
  <c r="BK194"/>
  <c r="J198"/>
  <c r="J213"/>
  <c r="J208"/>
  <c r="J137"/>
  <c r="J190"/>
  <c r="J217"/>
  <c r="BK200"/>
  <c r="J218"/>
  <c r="J272"/>
  <c r="BK258"/>
  <c r="J135"/>
  <c i="5" r="BK182"/>
  <c r="J163"/>
  <c r="BK146"/>
  <c r="J138"/>
  <c r="BK136"/>
  <c i="6" r="J133"/>
  <c r="J130"/>
  <c r="BK137"/>
  <c i="2" r="J347"/>
  <c r="J304"/>
  <c r="J245"/>
  <c r="J163"/>
  <c r="BK406"/>
  <c r="BK329"/>
  <c r="J275"/>
  <c r="J221"/>
  <c r="BK145"/>
  <c i="3" r="BK211"/>
  <c r="J142"/>
  <c r="BK197"/>
  <c r="J148"/>
  <c r="BK189"/>
  <c r="BK185"/>
  <c r="J125"/>
  <c r="J180"/>
  <c r="J218"/>
  <c r="BK182"/>
  <c r="J123"/>
  <c r="J212"/>
  <c r="BK212"/>
  <c r="BK204"/>
  <c r="J155"/>
  <c r="J176"/>
  <c r="BK127"/>
  <c r="BK170"/>
  <c i="4" r="BK208"/>
  <c r="J238"/>
  <c r="BK220"/>
  <c r="BK196"/>
  <c r="J181"/>
  <c r="BK217"/>
  <c r="J246"/>
  <c r="BK183"/>
  <c r="J244"/>
  <c r="BK274"/>
  <c r="J270"/>
  <c r="J139"/>
  <c i="5" r="J152"/>
  <c r="J136"/>
  <c r="BK165"/>
  <c r="J171"/>
  <c r="J126"/>
  <c r="J148"/>
  <c r="J134"/>
  <c i="6" r="J140"/>
  <c r="BK148"/>
  <c i="2" r="J386"/>
  <c r="BK347"/>
  <c r="J293"/>
  <c r="BK214"/>
  <c r="J135"/>
  <c r="BK359"/>
  <c r="J295"/>
  <c r="BK281"/>
  <c r="BK245"/>
  <c r="J168"/>
  <c r="J393"/>
  <c r="BK320"/>
  <c r="BK293"/>
  <c r="J256"/>
  <c r="BK237"/>
  <c r="J184"/>
  <c r="BK397"/>
  <c r="BK345"/>
  <c r="J325"/>
  <c r="BK247"/>
  <c r="J207"/>
  <c r="BK141"/>
  <c r="J334"/>
  <c r="J297"/>
  <c r="BK270"/>
  <c r="J172"/>
  <c i="3" r="BK199"/>
  <c r="BK141"/>
  <c r="J196"/>
  <c r="J141"/>
  <c r="J191"/>
  <c r="J183"/>
  <c r="BK174"/>
  <c r="BK221"/>
  <c r="J192"/>
  <c r="BK191"/>
  <c r="BK196"/>
  <c r="BK168"/>
  <c r="J189"/>
  <c r="BK163"/>
  <c r="BK125"/>
  <c i="4" r="BK209"/>
  <c r="BK135"/>
  <c r="BK191"/>
  <c r="BK253"/>
  <c r="BK250"/>
  <c r="J223"/>
  <c r="J144"/>
  <c r="J230"/>
  <c r="J276"/>
  <c r="J233"/>
  <c i="5" r="BK179"/>
  <c r="BK161"/>
  <c r="BK159"/>
  <c r="BK131"/>
  <c r="J165"/>
  <c r="BK169"/>
  <c r="BK141"/>
  <c i="6" r="J128"/>
  <c r="BK126"/>
  <c i="2" r="J353"/>
  <c r="BK325"/>
  <c r="J227"/>
  <c r="BK168"/>
  <c r="F35"/>
  <c i="3" r="BK192"/>
  <c r="J210"/>
  <c r="BK219"/>
  <c r="J185"/>
  <c r="J136"/>
  <c r="BK208"/>
  <c r="BK220"/>
  <c r="J160"/>
  <c r="J187"/>
  <c r="BK213"/>
  <c r="J153"/>
  <c r="BK206"/>
  <c r="J127"/>
  <c i="4" r="BK190"/>
  <c r="BK149"/>
  <c r="BK265"/>
  <c r="BK246"/>
  <c r="BK192"/>
  <c r="BK259"/>
  <c r="J258"/>
  <c r="J215"/>
  <c r="BK164"/>
  <c r="J268"/>
  <c r="J142"/>
  <c r="J166"/>
  <c r="J196"/>
  <c i="5" r="J159"/>
  <c r="J141"/>
  <c r="J169"/>
  <c r="J131"/>
  <c r="BK143"/>
  <c r="BK128"/>
  <c i="6" r="J126"/>
  <c r="BK142"/>
  <c r="J124"/>
  <c i="2" l="1" r="T130"/>
  <c r="R274"/>
  <c r="P312"/>
  <c r="BK324"/>
  <c r="J324"/>
  <c r="J103"/>
  <c r="BK357"/>
  <c r="J357"/>
  <c r="J105"/>
  <c r="R382"/>
  <c i="3" r="P122"/>
  <c i="4" r="T189"/>
  <c r="BK256"/>
  <c i="5" r="R125"/>
  <c r="T158"/>
  <c i="2" r="P130"/>
  <c r="R303"/>
  <c r="R324"/>
  <c r="P357"/>
  <c i="3" r="T122"/>
  <c i="4" r="R189"/>
  <c r="BK262"/>
  <c r="J262"/>
  <c r="J109"/>
  <c i="5" r="T135"/>
  <c r="T140"/>
  <c i="2" r="T274"/>
  <c r="T312"/>
  <c r="T333"/>
  <c r="P382"/>
  <c i="3" r="BK138"/>
  <c r="J138"/>
  <c r="J100"/>
  <c i="4" r="T131"/>
  <c r="R176"/>
  <c r="R243"/>
  <c r="P262"/>
  <c i="5" r="BK125"/>
  <c r="R135"/>
  <c r="BK145"/>
  <c r="J145"/>
  <c r="J100"/>
  <c r="P125"/>
  <c r="R158"/>
  <c i="3" r="BK122"/>
  <c i="4" r="BK189"/>
  <c r="J189"/>
  <c r="J102"/>
  <c r="R262"/>
  <c i="5" r="P140"/>
  <c r="R145"/>
  <c i="2" r="R130"/>
  <c r="P303"/>
  <c r="BK333"/>
  <c r="J333"/>
  <c r="J104"/>
  <c r="R357"/>
  <c i="3" r="T138"/>
  <c i="4" r="R131"/>
  <c r="R130"/>
  <c r="P176"/>
  <c r="T243"/>
  <c r="P256"/>
  <c r="P255"/>
  <c i="5" r="BK135"/>
  <c r="J135"/>
  <c r="J98"/>
  <c r="P158"/>
  <c i="6" r="R123"/>
  <c i="2" r="BK274"/>
  <c r="J274"/>
  <c r="J99"/>
  <c r="T303"/>
  <c r="R333"/>
  <c r="BK382"/>
  <c r="J382"/>
  <c r="J107"/>
  <c i="3" r="P138"/>
  <c i="4" r="BK131"/>
  <c r="BK176"/>
  <c r="J176"/>
  <c r="J99"/>
  <c r="P243"/>
  <c r="R256"/>
  <c r="R255"/>
  <c i="5" r="P135"/>
  <c r="BK158"/>
  <c r="J158"/>
  <c r="J101"/>
  <c i="6" r="BK123"/>
  <c r="J123"/>
  <c r="J98"/>
  <c r="R132"/>
  <c i="2" r="BK130"/>
  <c r="BK303"/>
  <c r="J303"/>
  <c r="J100"/>
  <c r="BK312"/>
  <c r="J312"/>
  <c r="J101"/>
  <c r="P324"/>
  <c r="T324"/>
  <c r="T357"/>
  <c i="3" r="R122"/>
  <c i="4" r="P189"/>
  <c r="T262"/>
  <c i="5" r="T125"/>
  <c r="T124"/>
  <c r="R140"/>
  <c r="T145"/>
  <c i="6" r="P123"/>
  <c r="BK132"/>
  <c r="J132"/>
  <c r="J99"/>
  <c r="T132"/>
  <c i="2" r="P274"/>
  <c r="R312"/>
  <c r="P333"/>
  <c r="T382"/>
  <c i="3" r="R138"/>
  <c i="4" r="P131"/>
  <c r="P130"/>
  <c r="P129"/>
  <c i="1" r="AU97"/>
  <c i="4" r="T176"/>
  <c r="BK243"/>
  <c r="J243"/>
  <c r="J103"/>
  <c r="T256"/>
  <c r="T255"/>
  <c i="5" r="BK140"/>
  <c r="J140"/>
  <c r="J99"/>
  <c r="P145"/>
  <c i="6" r="T123"/>
  <c r="P132"/>
  <c r="BK139"/>
  <c r="J139"/>
  <c r="J100"/>
  <c r="P139"/>
  <c r="R139"/>
  <c r="T139"/>
  <c i="3" r="BK135"/>
  <c r="J135"/>
  <c r="J99"/>
  <c i="2" r="BK405"/>
  <c r="J405"/>
  <c r="J108"/>
  <c i="5" r="BK175"/>
  <c r="J175"/>
  <c r="J102"/>
  <c i="4" r="BK252"/>
  <c r="J252"/>
  <c r="J106"/>
  <c r="BK249"/>
  <c r="J249"/>
  <c r="J105"/>
  <c i="2" r="BK319"/>
  <c r="J319"/>
  <c r="J102"/>
  <c r="BK379"/>
  <c r="J379"/>
  <c r="J106"/>
  <c i="4" r="BK182"/>
  <c r="J182"/>
  <c r="J100"/>
  <c r="BK185"/>
  <c r="J185"/>
  <c r="J101"/>
  <c i="5" r="BK178"/>
  <c r="J178"/>
  <c r="J103"/>
  <c r="BK181"/>
  <c r="J181"/>
  <c r="J104"/>
  <c i="6" r="BK147"/>
  <c r="J147"/>
  <c r="J101"/>
  <c i="5" r="J125"/>
  <c r="J97"/>
  <c i="6" r="E85"/>
  <c r="BE135"/>
  <c r="BE144"/>
  <c r="F92"/>
  <c r="BE126"/>
  <c r="BE148"/>
  <c r="J89"/>
  <c r="BE142"/>
  <c r="BE128"/>
  <c r="BE130"/>
  <c r="BE137"/>
  <c r="BE124"/>
  <c r="BE133"/>
  <c r="BE140"/>
  <c i="4" r="BK248"/>
  <c r="J248"/>
  <c r="J104"/>
  <c i="5" r="E114"/>
  <c r="BE138"/>
  <c r="BE143"/>
  <c i="4" r="J131"/>
  <c r="J98"/>
  <c i="5" r="F92"/>
  <c r="BE132"/>
  <c r="BE136"/>
  <c r="BE150"/>
  <c r="BE159"/>
  <c i="4" r="J256"/>
  <c r="J108"/>
  <c i="5" r="BE148"/>
  <c r="BE154"/>
  <c r="BE129"/>
  <c r="BE134"/>
  <c r="BE161"/>
  <c r="BE165"/>
  <c r="BE128"/>
  <c r="BE141"/>
  <c r="BE146"/>
  <c r="BE156"/>
  <c r="BE182"/>
  <c r="J118"/>
  <c r="BE173"/>
  <c r="BE126"/>
  <c r="BE152"/>
  <c r="BE169"/>
  <c r="BE171"/>
  <c r="BE179"/>
  <c r="BE131"/>
  <c r="BE133"/>
  <c r="BE163"/>
  <c r="BE167"/>
  <c r="BE176"/>
  <c i="4" r="BE198"/>
  <c r="BE212"/>
  <c r="BE215"/>
  <c r="BE221"/>
  <c r="BE246"/>
  <c r="F126"/>
  <c r="BE147"/>
  <c r="BE153"/>
  <c r="BE183"/>
  <c r="BE195"/>
  <c r="BE206"/>
  <c r="BE213"/>
  <c r="BE263"/>
  <c r="BE270"/>
  <c r="BE274"/>
  <c r="E119"/>
  <c r="BE164"/>
  <c r="BE186"/>
  <c r="BE200"/>
  <c r="J89"/>
  <c r="BE144"/>
  <c r="BE171"/>
  <c r="BE180"/>
  <c r="BE250"/>
  <c r="BE261"/>
  <c r="BE272"/>
  <c r="BE276"/>
  <c i="3" r="J122"/>
  <c r="J98"/>
  <c i="4" r="BE137"/>
  <c r="BE177"/>
  <c r="BE220"/>
  <c r="BE225"/>
  <c r="BE230"/>
  <c r="BE233"/>
  <c r="BE238"/>
  <c r="BE258"/>
  <c r="BE135"/>
  <c r="BE161"/>
  <c r="BE194"/>
  <c r="BE208"/>
  <c r="BE259"/>
  <c r="BE133"/>
  <c r="BE149"/>
  <c r="BE191"/>
  <c r="BE218"/>
  <c r="BE228"/>
  <c r="BE257"/>
  <c r="BE132"/>
  <c r="BE217"/>
  <c r="BE265"/>
  <c r="BE202"/>
  <c r="BE209"/>
  <c r="BE214"/>
  <c r="BE223"/>
  <c r="BE244"/>
  <c r="BE253"/>
  <c r="BE166"/>
  <c r="BE268"/>
  <c r="BE139"/>
  <c r="BE142"/>
  <c r="BE181"/>
  <c r="BE190"/>
  <c r="BE192"/>
  <c r="BE173"/>
  <c r="BE193"/>
  <c r="BE196"/>
  <c i="3" r="J89"/>
  <c r="BE145"/>
  <c r="BE160"/>
  <c r="BE171"/>
  <c r="BE174"/>
  <c r="BE176"/>
  <c r="BE183"/>
  <c r="BE133"/>
  <c r="BE164"/>
  <c r="BE166"/>
  <c r="BE178"/>
  <c r="BE194"/>
  <c r="BE209"/>
  <c r="BE218"/>
  <c r="BE219"/>
  <c r="BE150"/>
  <c r="BE152"/>
  <c r="BE196"/>
  <c r="BE214"/>
  <c r="E85"/>
  <c r="BE131"/>
  <c r="BE136"/>
  <c r="BE161"/>
  <c r="BE180"/>
  <c r="BE182"/>
  <c r="BE191"/>
  <c r="BE213"/>
  <c r="BE220"/>
  <c r="BE221"/>
  <c i="2" r="J130"/>
  <c r="J98"/>
  <c i="3" r="BE123"/>
  <c r="BE142"/>
  <c r="BE155"/>
  <c r="BE210"/>
  <c r="BE148"/>
  <c r="BE170"/>
  <c r="BE185"/>
  <c r="BE192"/>
  <c r="BE200"/>
  <c r="F92"/>
  <c r="BE139"/>
  <c r="BE199"/>
  <c r="BE208"/>
  <c r="BE211"/>
  <c r="BE223"/>
  <c r="BE129"/>
  <c r="BE147"/>
  <c r="BE157"/>
  <c r="BE168"/>
  <c r="BE175"/>
  <c r="BE189"/>
  <c r="BE204"/>
  <c r="BE212"/>
  <c r="BE217"/>
  <c r="BE127"/>
  <c r="BE153"/>
  <c r="BE158"/>
  <c r="BE163"/>
  <c r="BE165"/>
  <c r="BE187"/>
  <c r="BE193"/>
  <c r="BE216"/>
  <c r="BE141"/>
  <c r="BE144"/>
  <c r="BE154"/>
  <c r="BE167"/>
  <c r="BE173"/>
  <c r="BE181"/>
  <c r="BE197"/>
  <c r="BE202"/>
  <c r="BE206"/>
  <c r="BE125"/>
  <c r="BE156"/>
  <c r="BE188"/>
  <c r="BE151"/>
  <c r="BE172"/>
  <c r="BE201"/>
  <c i="2" r="F92"/>
  <c r="BE207"/>
  <c r="BE227"/>
  <c r="BE230"/>
  <c r="BE272"/>
  <c r="BE283"/>
  <c r="BE310"/>
  <c r="BE325"/>
  <c r="BE380"/>
  <c r="BE383"/>
  <c i="1" r="BC95"/>
  <c i="2" r="BE135"/>
  <c r="BE145"/>
  <c r="BE176"/>
  <c r="BE184"/>
  <c r="BE291"/>
  <c r="BE293"/>
  <c r="BE341"/>
  <c r="BE345"/>
  <c r="BE393"/>
  <c r="BE397"/>
  <c r="BE402"/>
  <c i="1" r="BB95"/>
  <c i="2" r="J122"/>
  <c r="BE160"/>
  <c r="BE168"/>
  <c r="BE180"/>
  <c r="BE214"/>
  <c r="BE234"/>
  <c r="BE263"/>
  <c r="BE287"/>
  <c r="BE304"/>
  <c r="BE306"/>
  <c r="BE317"/>
  <c r="BE359"/>
  <c r="BE371"/>
  <c r="BE376"/>
  <c r="BE389"/>
  <c r="BE406"/>
  <c r="E85"/>
  <c r="BE141"/>
  <c r="BE149"/>
  <c r="BE163"/>
  <c r="BE172"/>
  <c r="BE187"/>
  <c r="BE193"/>
  <c r="BE221"/>
  <c r="BE251"/>
  <c r="BE254"/>
  <c r="BE257"/>
  <c r="BE266"/>
  <c r="BE275"/>
  <c r="BE279"/>
  <c r="BE281"/>
  <c r="BE289"/>
  <c r="BE297"/>
  <c r="BE301"/>
  <c r="BE308"/>
  <c r="BE368"/>
  <c i="1" r="AW95"/>
  <c r="BA95"/>
  <c i="2" r="BE131"/>
  <c r="BE151"/>
  <c r="BE155"/>
  <c r="BE200"/>
  <c r="BE224"/>
  <c r="BE237"/>
  <c r="BE239"/>
  <c r="BE242"/>
  <c r="BE245"/>
  <c r="BE247"/>
  <c r="BE256"/>
  <c r="BE270"/>
  <c r="BE285"/>
  <c r="BE295"/>
  <c r="BE299"/>
  <c r="BE313"/>
  <c r="BE320"/>
  <c r="BE329"/>
  <c r="BE334"/>
  <c r="BE337"/>
  <c r="BE347"/>
  <c r="BE350"/>
  <c r="BE353"/>
  <c r="BE355"/>
  <c r="BE358"/>
  <c r="BE365"/>
  <c r="BE386"/>
  <c i="1" r="BD95"/>
  <c i="4" r="F34"/>
  <c i="1" r="BA97"/>
  <c i="6" r="F35"/>
  <c i="1" r="BB99"/>
  <c i="3" r="J34"/>
  <c i="1" r="AW96"/>
  <c i="4" r="J34"/>
  <c i="1" r="AW97"/>
  <c i="6" r="F36"/>
  <c i="1" r="BC99"/>
  <c i="5" r="F34"/>
  <c i="1" r="BA98"/>
  <c i="5" r="F36"/>
  <c i="1" r="BC98"/>
  <c i="5" r="F37"/>
  <c i="1" r="BD98"/>
  <c i="3" r="F36"/>
  <c i="1" r="BC96"/>
  <c i="6" r="J34"/>
  <c i="1" r="AW99"/>
  <c i="3" r="F34"/>
  <c i="1" r="BA96"/>
  <c i="3" r="F37"/>
  <c i="1" r="BD96"/>
  <c i="6" r="F37"/>
  <c i="1" r="BD99"/>
  <c i="3" r="F35"/>
  <c i="1" r="BB96"/>
  <c i="4" r="F37"/>
  <c i="1" r="BD97"/>
  <c i="6" r="F34"/>
  <c i="1" r="BA99"/>
  <c i="4" r="F35"/>
  <c i="1" r="BB97"/>
  <c i="5" r="F35"/>
  <c i="1" r="BB98"/>
  <c i="4" r="F36"/>
  <c i="1" r="BC97"/>
  <c i="5" r="J34"/>
  <c i="1" r="AW98"/>
  <c i="3" l="1" r="R121"/>
  <c r="R120"/>
  <c i="2" r="R129"/>
  <c r="R128"/>
  <c r="P129"/>
  <c r="P128"/>
  <c i="1" r="AU95"/>
  <c i="3" r="BK121"/>
  <c r="BK120"/>
  <c r="J120"/>
  <c r="J96"/>
  <c i="5" r="BK124"/>
  <c r="J124"/>
  <c r="R124"/>
  <c i="6" r="T122"/>
  <c r="T121"/>
  <c i="4" r="BK130"/>
  <c r="J130"/>
  <c r="J97"/>
  <c i="6" r="R122"/>
  <c r="R121"/>
  <c i="3" r="P121"/>
  <c r="P120"/>
  <c i="1" r="AU96"/>
  <c i="4" r="T130"/>
  <c r="T129"/>
  <c r="BK255"/>
  <c r="J255"/>
  <c r="J107"/>
  <c r="R129"/>
  <c i="5" r="P124"/>
  <c i="1" r="AU98"/>
  <c i="3" r="T121"/>
  <c r="T120"/>
  <c i="6" r="P122"/>
  <c r="P121"/>
  <c i="1" r="AU99"/>
  <c i="2" r="BK129"/>
  <c r="BK128"/>
  <c r="J128"/>
  <c r="T129"/>
  <c r="T128"/>
  <c i="6" r="BK122"/>
  <c r="J122"/>
  <c r="J97"/>
  <c i="2" r="J30"/>
  <c i="1" r="AG95"/>
  <c i="4" r="F33"/>
  <c i="1" r="AZ97"/>
  <c i="3" r="F33"/>
  <c i="1" r="AZ96"/>
  <c i="5" r="J30"/>
  <c i="1" r="AG98"/>
  <c i="2" r="F33"/>
  <c i="1" r="AZ95"/>
  <c i="3" r="J33"/>
  <c i="1" r="AV96"/>
  <c r="AT96"/>
  <c i="5" r="J33"/>
  <c i="1" r="AV98"/>
  <c r="AT98"/>
  <c r="AN98"/>
  <c i="6" r="F33"/>
  <c i="1" r="AZ99"/>
  <c r="BD94"/>
  <c r="W33"/>
  <c i="4" r="J33"/>
  <c i="1" r="AV97"/>
  <c r="AT97"/>
  <c i="2" r="J33"/>
  <c i="1" r="AV95"/>
  <c r="AT95"/>
  <c r="AN95"/>
  <c i="5" r="F33"/>
  <c i="1" r="AZ98"/>
  <c r="BC94"/>
  <c r="W32"/>
  <c r="BA94"/>
  <c r="W30"/>
  <c i="6" r="J33"/>
  <c i="1" r="AV99"/>
  <c r="AT99"/>
  <c r="BB94"/>
  <c r="W31"/>
  <c i="5" l="1" r="J96"/>
  <c i="3" r="J121"/>
  <c r="J97"/>
  <c i="6" r="BK121"/>
  <c r="J121"/>
  <c r="J96"/>
  <c i="4" r="BK129"/>
  <c r="J129"/>
  <c i="2" r="J96"/>
  <c r="J129"/>
  <c r="J97"/>
  <c i="5" r="J39"/>
  <c i="2" r="J39"/>
  <c i="1" r="AU94"/>
  <c i="3" r="J30"/>
  <c i="1" r="AG96"/>
  <c r="AZ94"/>
  <c r="W29"/>
  <c i="4" r="J30"/>
  <c i="1" r="AG97"/>
  <c r="AY94"/>
  <c r="AW94"/>
  <c r="AK30"/>
  <c r="AX94"/>
  <c i="3" l="1" r="J39"/>
  <c i="4" r="J39"/>
  <c r="J96"/>
  <c i="1" r="AN96"/>
  <c r="AN97"/>
  <c r="AV94"/>
  <c r="AK29"/>
  <c i="6" r="J30"/>
  <c i="1" r="AG99"/>
  <c r="AG94"/>
  <c r="AK26"/>
  <c i="6" l="1" r="J39"/>
  <c i="1" r="AN99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<sst xmlns="http://schemas.openxmlformats.org/spreadsheetml/2006/main">
  <si>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</si>
  <si>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</si>
  <si>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</si>
  <si>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</si>
  <si>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</si>
  <si>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{bc64e5d3-5a4d-4806-95a2-c2707063a099}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</si>
  <si>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</si>
  <si>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</si>
  <si>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</si>
  <si>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</si>
  <si>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</si>
  <si>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</si>
  <si>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</si>
  <si>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</si>
  <si>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09K/2022-VII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</si>
  <si>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</si>
  <si>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</si>
  <si>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PASK Klatovy - revitalizace zahrady (REVIZE 01 - březen 2025)</t>
  </si>
  <si>
    <t>KSO:</t>
  </si>
  <si>
    <t>823 29 13</t>
  </si>
  <si>
    <t>CC-CZ:</t>
  </si>
  <si>
    <t>24208</t>
  </si>
  <si>
    <t>Místo:</t>
  </si>
  <si>
    <t>Klatovy</t>
  </si>
  <si>
    <t>Datum:</t>
  </si>
  <si>
    <t>20. 3. 2025</t>
  </si>
  <si>
    <t>CZ-CPV:</t>
  </si>
  <si>
    <t>77311000-3</t>
  </si>
  <si>
    <t>CZ-CPA:</t>
  </si>
  <si>
    <t>43.99.90</t>
  </si>
  <si>
    <t>Zadavatel:</t>
  </si>
  <si>
    <t>IČ:</t>
  </si>
  <si>
    <t>Město Klatovy</t>
  </si>
  <si>
    <t>DIČ:</t>
  </si>
  <si>
    <t>Uchazeč:</t>
  </si>
  <si>
    <t>Vyplň údaj</t>
  </si>
  <si>
    <t>Projektant:</t>
  </si>
  <si>
    <t>Land05 s.r.o.</t>
  </si>
  <si>
    <t>True</t>
  </si>
  <si>
    <t>Zpracovatel:</t>
  </si>
  <si>
    <t>Soloreal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</si>
  <si>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</si>
  <si>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</si>
  <si>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</si>
  <si>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</si>
  <si>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</si>
  <si>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</si>
  <si>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</si>
  <si>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</si>
  <si>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</si>
  <si>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</si>
  <si>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</si>
  <si>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</si>
  <si>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</si>
  <si>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</si>
  <si>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</si>
  <si>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</si>
  <si>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</si>
  <si>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</si>
  <si>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</si>
  <si>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</si>
  <si>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</si>
  <si>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</si>
  <si>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</si>
  <si>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</si>
  <si>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</si>
  <si>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</si>
  <si>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</si>
  <si>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</si>
  <si>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</si>
  <si>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</si>
  <si>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</si>
  <si>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</si>
  <si>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</si>
  <si>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</si>
  <si>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</si>
  <si>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</si>
  <si>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</si>
  <si>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</si>
  <si>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</si>
  <si>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</si>
  <si>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</si>
  <si>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</si>
  <si>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</si>
  <si>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</si>
  <si>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</si>
  <si>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</si>
  <si>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</si>
  <si>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Zahrada</t>
  </si>
  <si>
    <t>STA</t>
  </si>
  <si>
    <t>1</t>
  </si>
  <si>
    <t>{f96382c5-e970-40b9-98e1-cc95a5da1d81}</t>
  </si>
  <si>
    <t>2</t>
  </si>
  <si>
    <t>SO 02</t>
  </si>
  <si>
    <t>Automatický závlahový systém</t>
  </si>
  <si>
    <t>{ffbe86b6-ccce-43fc-b97f-3778b286648e}</t>
  </si>
  <si>
    <t>SO 03</t>
  </si>
  <si>
    <t>Akumulační nádrž</t>
  </si>
  <si>
    <t>{f6dcad53-07c0-4ced-8d8a-a23c21fb719e}</t>
  </si>
  <si>
    <t>SO 04</t>
  </si>
  <si>
    <t>Oplocení</t>
  </si>
  <si>
    <t>{1b24aee9-46be-4e35-9a5d-f928ffdf546a}</t>
  </si>
  <si>
    <t>VRN</t>
  </si>
  <si>
    <t>Vedlejší rozpočtové náklady</t>
  </si>
  <si>
    <t>{8759473f-462c-4731-8a25-f2c90cb24f19}</t>
  </si>
  <si>
    <t>KRYCÍ LIST SOUPISU PRACÍ</t>
  </si>
  <si>
    <t>Objekt:</t>
  </si>
  <si>
    <t>SO 01 - Zahrada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</si>
  <si>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</si>
  <si>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</si>
  <si>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</si>
  <si>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</si>
  <si>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</si>
  <si>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</si>
  <si>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</si>
  <si>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1.1 - Výsadba trvalek</t>
  </si>
  <si>
    <t xml:space="preserve">    1.2 - Výsadba cibulovin</t>
  </si>
  <si>
    <t xml:space="preserve">    1.3 - Výsadba trvalek mezi dlažbu</t>
  </si>
  <si>
    <t xml:space="preserve">    1.4 - Výsadba trvalek stávajících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</si>
  <si>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</si>
  <si>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</si>
  <si>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</si>
  <si>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</si>
  <si>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</si>
  <si>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</si>
  <si>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</si>
  <si>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</si>
  <si>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</si>
  <si>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</si>
  <si>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</si>
  <si>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</si>
  <si>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</si>
  <si>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</si>
  <si>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</si>
  <si>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</si>
  <si>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</si>
  <si>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</si>
  <si>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</si>
  <si>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</si>
  <si>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</si>
  <si>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</si>
  <si>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</si>
  <si>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</si>
  <si>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11111133R</t>
  </si>
  <si>
    <t>Odstranění drnu v hloubce 10 cm z celkové plochy trávníku</t>
  </si>
  <si>
    <t>m2</t>
  </si>
  <si>
    <t>4</t>
  </si>
  <si>
    <t>1554869353</t>
  </si>
  <si>
    <t>P</t>
  </si>
  <si>
    <t>Poznámka k položce:_x000d_
Odstranění drnu v hloubce 10 cm z celkové plochy trávníku.</t>
  </si>
  <si>
    <t>VV</t>
  </si>
  <si>
    <t xml:space="preserve">"Z celkové plochy 811 m2 je odečteno 80,0 m2 pod 2 stromy a 100,0 m2 távníku, které byly odstraněných Air Spade a přičteno 6 m2 u dešťových svodů" </t>
  </si>
  <si>
    <t xml:space="preserve"> 811-(80,0+100,0)+6</t>
  </si>
  <si>
    <t>111151121</t>
  </si>
  <si>
    <t>Pokosení trávníku parkového pl do 1000 m2 s odvozem do 20 km v rovině a svahu do 1:5</t>
  </si>
  <si>
    <t>-15972223</t>
  </si>
  <si>
    <t>Online PSC</t>
  </si>
  <si>
    <t>https://podminky.urs.cz/item/CS_URS_2025_01/111151121</t>
  </si>
  <si>
    <t>Poznámka k položce:_x000d_
Přesný popis viz dokumentace stavby PASK Klatovy - Revitalizace zahrady</t>
  </si>
  <si>
    <t>"637m2 rekonstr. trávníku+180m2 trávníku po AirSpade+163m2 nerekonstr. trávníku+156m2 trávníku v zatravňovací dlažbě x 2 seče"</t>
  </si>
  <si>
    <t>(637+180+163+156)*2</t>
  </si>
  <si>
    <t>Součet</t>
  </si>
  <si>
    <t>3</t>
  </si>
  <si>
    <t>113106121</t>
  </si>
  <si>
    <t>Rozebrání dlažeb z betonových nebo kamenných dlaždic komunikací pro pěší ručně</t>
  </si>
  <si>
    <t>-1125499059</t>
  </si>
  <si>
    <t>https://podminky.urs.cz/item/CS_URS_2025_01/113106121</t>
  </si>
  <si>
    <t>32,4</t>
  </si>
  <si>
    <t>113107113</t>
  </si>
  <si>
    <t>Odstranění podkladu z kameniva těženého tl přes 200 do 300 mm ručně</t>
  </si>
  <si>
    <t>-901296597</t>
  </si>
  <si>
    <t>https://podminky.urs.cz/item/CS_URS_2025_01/113107113</t>
  </si>
  <si>
    <t>Poznámka k položce:_x000d_
113107113</t>
  </si>
  <si>
    <t>5</t>
  </si>
  <si>
    <t>11320111R</t>
  </si>
  <si>
    <t xml:space="preserve">Vytrhání ocelových obrub  s vybouráním lože, s přemístěním hmot na skládku na vzdálenost do 3 m nebo s naložením na dopravní prostředek </t>
  </si>
  <si>
    <t>m</t>
  </si>
  <si>
    <t>296772136</t>
  </si>
  <si>
    <t>"ocelová obruba z pásoviny 22 m, váha cca 500 kg"22</t>
  </si>
  <si>
    <t>6</t>
  </si>
  <si>
    <t>121112003</t>
  </si>
  <si>
    <t>Sejmutí ornice tl vrstvy do 200 mm ručně</t>
  </si>
  <si>
    <t>-298640440</t>
  </si>
  <si>
    <t>https://podminky.urs.cz/item/CS_URS_2025_01/121112003</t>
  </si>
  <si>
    <t>0,6*0,8</t>
  </si>
  <si>
    <t>7</t>
  </si>
  <si>
    <t>122211101</t>
  </si>
  <si>
    <t>Odkopávky a prokopávky v hornině třídy těžitelnosti I, skupiny 3 ručně</t>
  </si>
  <si>
    <t>m3</t>
  </si>
  <si>
    <t>1854046547</t>
  </si>
  <si>
    <t>https://podminky.urs.cz/item/CS_URS_2025_01/122211101</t>
  </si>
  <si>
    <t>"pro schody "0,8*0,6*0,4</t>
  </si>
  <si>
    <t>"pro záhony 92 m2" 92*0,37</t>
  </si>
  <si>
    <t>8</t>
  </si>
  <si>
    <t>180405111</t>
  </si>
  <si>
    <t>Založení trávníku ve vegetačních prefabrikátech výsevem semene v rovině a ve svahu do 1:5</t>
  </si>
  <si>
    <t>1423986840</t>
  </si>
  <si>
    <t>https://podminky.urs.cz/item/CS_URS_2025_01/180405111</t>
  </si>
  <si>
    <t>"15m2 po odebrané a znovu položené zatravňovací dlažbě a 14m2 nové plochy zatravňovací dlažby" 15+14</t>
  </si>
  <si>
    <t>9</t>
  </si>
  <si>
    <t>M</t>
  </si>
  <si>
    <t>0057247R</t>
  </si>
  <si>
    <t xml:space="preserve">osivo pro vegetační dlažbu - směs travní speciálně připravená </t>
  </si>
  <si>
    <t>kg</t>
  </si>
  <si>
    <t>1720873138</t>
  </si>
  <si>
    <t>"osivo pro nově položenou vegetační dlažbu" 29*0,015</t>
  </si>
  <si>
    <t>"osivo pro původní vegetační dlažbu" 156*0,015</t>
  </si>
  <si>
    <t>10</t>
  </si>
  <si>
    <t>18111471R</t>
  </si>
  <si>
    <t>Odstranění kamene z pozemku sebráním kamene, jednotlivě a vyhrabání a sběr rostlinných zbytků z trávníku</t>
  </si>
  <si>
    <t>194264133</t>
  </si>
  <si>
    <t>11</t>
  </si>
  <si>
    <t>181151321</t>
  </si>
  <si>
    <t>Plošná úprava terénu přes 500 m2 zemina skupiny 1 až 4 nerovnosti přes 100 do 150 mm v rovinně a svahu do 1:5</t>
  </si>
  <si>
    <t>447883118</t>
  </si>
  <si>
    <t>https://podminky.urs.cz/item/CS_URS_2025_01/181151321</t>
  </si>
  <si>
    <t>12</t>
  </si>
  <si>
    <t>181311103</t>
  </si>
  <si>
    <t>Rozprostření ornice tl vrstvy do 200 mm v rovině nebo ve svahu do 1:5 ručně</t>
  </si>
  <si>
    <t>1655014620</t>
  </si>
  <si>
    <t>https://podminky.urs.cz/item/CS_URS_2025_01/181311103</t>
  </si>
  <si>
    <t>13</t>
  </si>
  <si>
    <t>181411131</t>
  </si>
  <si>
    <t>Založení parkového trávníku výsevem pl do 1000 m2 v rovině a ve svahu do 1:5</t>
  </si>
  <si>
    <t>-628734297</t>
  </si>
  <si>
    <t>https://podminky.urs.cz/item/CS_URS_2025_01/181411131</t>
  </si>
  <si>
    <t>14</t>
  </si>
  <si>
    <t>18345131R</t>
  </si>
  <si>
    <t>osivo směs travní RSM 2.4 bylinný trávník</t>
  </si>
  <si>
    <t>334390715</t>
  </si>
  <si>
    <t>"Potřeba 0,015kg/m2 = 0,015 x 637 = 9,465 kg x 1,04-koeficient množství" (0,015*637)*1,04</t>
  </si>
  <si>
    <t>10321100</t>
  </si>
  <si>
    <t>zahradní substrát pro výsadbu VL</t>
  </si>
  <si>
    <t>310535791</t>
  </si>
  <si>
    <t xml:space="preserve">"po Air Spade pod stromy borovice a douglaska : (hl. výkopu 0,1m) (35,0+45,0)=80,0*0,1 = 8,0m2"  (35,0+45,0)*0,1</t>
  </si>
  <si>
    <t xml:space="preserve">"po Air Spade 30m rýh pro strom š=0,2m, hl.=0,3m = 0,3x0,2x30=1,8x2stromy = 3,6m3"  0,3*0,2*30*2</t>
  </si>
  <si>
    <t xml:space="preserve">"substrát pro doplnění záhonů 39m3"  39,0</t>
  </si>
  <si>
    <t>16</t>
  </si>
  <si>
    <t>18230311R</t>
  </si>
  <si>
    <t>Doplnění zeminy nebo substrátu na travnatých plochách tloušťky do 400 mm v rovině nebo na svahu do 1:5 včetně rozprostření a urovnání hrabáním</t>
  </si>
  <si>
    <t>331559137</t>
  </si>
  <si>
    <t>"637m2 trávníku po stržení drnu hl. 10cm" 637*0,10</t>
  </si>
  <si>
    <t>"po Air Spade 156m2 vyfoukané zeminy mezi dlažbou hl. 7cm = 156 x 0,07 =11,3 m3" 156*0,07</t>
  </si>
  <si>
    <t>"po Air Spade 100m2 v kořenovém systému stromů, kde byl poškozen trávník hl. 10cm = 100x0,10 = 10,0 m3" 100*0,10</t>
  </si>
  <si>
    <t>"doplnění substrátu do děr při úpravě plochy 5m3" 5</t>
  </si>
  <si>
    <t>17</t>
  </si>
  <si>
    <t>10371500</t>
  </si>
  <si>
    <t>substrát pro trávníky VL</t>
  </si>
  <si>
    <t>-1846142559</t>
  </si>
  <si>
    <t>"po Air Spade 156-14m2 vyfoukané zeminy mezi dlažbou hl. 7cm = (156-14) x 0,07 =11,3 m3" (156-14)*0,07</t>
  </si>
  <si>
    <t>18</t>
  </si>
  <si>
    <t>183111111</t>
  </si>
  <si>
    <t>Hloubení jamek bez výměny půdy zeminy skupiny 1 až 4 obj do 0,002 m3 v rovině a svahu do 1:5</t>
  </si>
  <si>
    <t>kus</t>
  </si>
  <si>
    <t>1433281839</t>
  </si>
  <si>
    <t>https://podminky.urs.cz/item/CS_URS_2025_01/183111111</t>
  </si>
  <si>
    <t>"Trvalky" 560</t>
  </si>
  <si>
    <t>"Cibuloviny" 1500</t>
  </si>
  <si>
    <t>"Stávající trvalky-přesazení" 107</t>
  </si>
  <si>
    <t>"Trvalky mezi dlažbou" 145</t>
  </si>
  <si>
    <t>19</t>
  </si>
  <si>
    <t>18311701R</t>
  </si>
  <si>
    <t xml:space="preserve">Vyfoukání zemin stlačeným vzduchem-Technologie "Air Spade" </t>
  </si>
  <si>
    <t>-1793912556</t>
  </si>
  <si>
    <t>"pod stromy borovice a douglaska : (hl. výkopu 0,1m) (35,0+45,0)=80,0*0,1=8,0m3" 80*0,1</t>
  </si>
  <si>
    <t>"6 rýh pro každý strom - douglaska a borovice (hl. výkopu 0,3m; šířka výkopu 0,2m délka pro 1 strom 30m)=(0,3x0,2x30)=1,8x2=3,6m3" 1,8*2</t>
  </si>
  <si>
    <t>"(156-14=141m2 plochy mezi dlažbou do hl. 7 cm = 142 x 0,07 = 9,94 m3" 142*0,07</t>
  </si>
  <si>
    <t>"stržení drnu v plochách kořenů hl. 10 cm, 100 m2 = 100 x 0,10 = 10 m3" 100*0,1</t>
  </si>
  <si>
    <t>20</t>
  </si>
  <si>
    <t>Prokypření travnatých ploch hloubky do 150 mm, bez přísevu travního osiva, souvislé plochy do 1000 m2 v rovině nebo na svahu do 1:5</t>
  </si>
  <si>
    <t>-789006222</t>
  </si>
  <si>
    <t>184813511</t>
  </si>
  <si>
    <t>Chemické odplevelení před založením kultury postřikem na široko v rovině a svahu do 1:5 ručně</t>
  </si>
  <si>
    <t>598918926</t>
  </si>
  <si>
    <t>https://podminky.urs.cz/item/CS_URS_2025_01/184813511</t>
  </si>
  <si>
    <t>"Trávník 817m2+122m2 záhonů" 817+122</t>
  </si>
  <si>
    <t>22</t>
  </si>
  <si>
    <t>184813521</t>
  </si>
  <si>
    <t>Chemické odplevelení po založení kultury postřikem na široko v rovině a svahu do 1:5 ručně</t>
  </si>
  <si>
    <t>260289203</t>
  </si>
  <si>
    <t>https://podminky.urs.cz/item/CS_URS_2025_01/184813521</t>
  </si>
  <si>
    <t>811,0-(80,0+100,0)+6</t>
  </si>
  <si>
    <t>23</t>
  </si>
  <si>
    <t>184818231</t>
  </si>
  <si>
    <t>Ochrana kmene průměru do 300 mm bedněním výšky do 2 m</t>
  </si>
  <si>
    <t>-125109670</t>
  </si>
  <si>
    <t>https://podminky.urs.cz/item/CS_URS_2025_01/184818231</t>
  </si>
  <si>
    <t>24</t>
  </si>
  <si>
    <t>184818234</t>
  </si>
  <si>
    <t>Ochrana kmene průměru přes 700 do 900 mm bedněním výšky do 2 m</t>
  </si>
  <si>
    <t>1374764696</t>
  </si>
  <si>
    <t>https://podminky.urs.cz/item/CS_URS_2025_01/184818234</t>
  </si>
  <si>
    <t>25</t>
  </si>
  <si>
    <t>18481823R</t>
  </si>
  <si>
    <t>Ochrana koruny jejím vyvázáním</t>
  </si>
  <si>
    <t>1808945586</t>
  </si>
  <si>
    <t>26</t>
  </si>
  <si>
    <t>18481824R</t>
  </si>
  <si>
    <t>Péče o dřeviny v průběhu stavby</t>
  </si>
  <si>
    <t>kpl</t>
  </si>
  <si>
    <t>-647660127</t>
  </si>
  <si>
    <t>27</t>
  </si>
  <si>
    <t>184911161</t>
  </si>
  <si>
    <t>Mulčování záhonů kačírkem tl vrstvy přes 0,05 do 0,1 m v rovině a svahu do 1:5</t>
  </si>
  <si>
    <t>1711421169</t>
  </si>
  <si>
    <t>https://podminky.urs.cz/item/CS_URS_2025_01/184911161</t>
  </si>
  <si>
    <t>28</t>
  </si>
  <si>
    <t>58343865</t>
  </si>
  <si>
    <t>kamenivo drcené hrubé frakce 8/11</t>
  </si>
  <si>
    <t>t</t>
  </si>
  <si>
    <t>1622992716</t>
  </si>
  <si>
    <t>107*0,25 "Přepočtené koeficientem množství</t>
  </si>
  <si>
    <t>29</t>
  </si>
  <si>
    <t>185803111</t>
  </si>
  <si>
    <t>Ošetření trávníku shrabáním v rovině a svahu do 1:5</t>
  </si>
  <si>
    <t>664454165</t>
  </si>
  <si>
    <t>https://podminky.urs.cz/item/CS_URS_2025_01/185803111</t>
  </si>
  <si>
    <t>"637m2 rekonstr. trávníku+180m2 trávníku po AirSpade+163m2 nerekonstr. trávníku+156m2 trávníku v zatravňovací dlažbě" 637+180+163+156</t>
  </si>
  <si>
    <t>30</t>
  </si>
  <si>
    <t>185803211</t>
  </si>
  <si>
    <t>Uválcování trávníku v rovině a svahu do 1:5</t>
  </si>
  <si>
    <t>-1566465380</t>
  </si>
  <si>
    <t>https://podminky.urs.cz/item/CS_URS_2025_01/185803211</t>
  </si>
  <si>
    <t xml:space="preserve">"nový trávník 637 m2"  637</t>
  </si>
  <si>
    <t>31</t>
  </si>
  <si>
    <t>18580425R</t>
  </si>
  <si>
    <t>Vyjmutí 107 kusů trsů stávajících travin, jejich provizorní založení na zakládce péče o ně a příprava k další výsadbě</t>
  </si>
  <si>
    <t>703757362</t>
  </si>
  <si>
    <t>32</t>
  </si>
  <si>
    <t>18580426R</t>
  </si>
  <si>
    <t>Vyjmutí 350 kusů rostlin,převoz a uskladnění v depu pro jejich další použití</t>
  </si>
  <si>
    <t>682955968</t>
  </si>
  <si>
    <t>33</t>
  </si>
  <si>
    <t>185804312</t>
  </si>
  <si>
    <t>Zalití rostlin vodou plocha přes 20 m2</t>
  </si>
  <si>
    <t>698076184</t>
  </si>
  <si>
    <t>https://podminky.urs.cz/item/CS_URS_2025_01/185804312</t>
  </si>
  <si>
    <t>"Zalití trávníku 1136m2 = 1136x10 litrů/1m2=1136m2x10litrů=11360litrů=113,6hl=113,6m3 vody" 113,6</t>
  </si>
  <si>
    <t>"Zalití trvalek 107m2 a stávajících záhonů 55m2 = 162m2 = 162x20=3240 litrů=32,4hl=32,4m3 vody" 32,4</t>
  </si>
  <si>
    <t>34</t>
  </si>
  <si>
    <t>185804511</t>
  </si>
  <si>
    <t>Odplevelení záhonu květin v rovině a svahu do 1:5</t>
  </si>
  <si>
    <t>-743237043</t>
  </si>
  <si>
    <t>https://podminky.urs.cz/item/CS_URS_2025_01/185804511</t>
  </si>
  <si>
    <t>35</t>
  </si>
  <si>
    <t>185811211</t>
  </si>
  <si>
    <t>Vyhrabání trávníku souvislé pl do 1000 m2 v rovině a svahu do 1:5</t>
  </si>
  <si>
    <t>729718994</t>
  </si>
  <si>
    <t>https://podminky.urs.cz/item/CS_URS_2025_01/185811211</t>
  </si>
  <si>
    <t>36</t>
  </si>
  <si>
    <t>5912171R</t>
  </si>
  <si>
    <t xml:space="preserve">Osazení obrub z ocelové pásoviny 150 / 6 tř. oceli 10 s kotevními trny z betonářské oceli 10mm navařené po 1m </t>
  </si>
  <si>
    <t>1387221849</t>
  </si>
  <si>
    <t>37</t>
  </si>
  <si>
    <t>5912172R</t>
  </si>
  <si>
    <t xml:space="preserve">Obruba z ocelové pásoviny 150 / 6 tř. oceli 10 s kotevními trny z betonářské oceli 10mm navařené po 1m </t>
  </si>
  <si>
    <t>-241411344</t>
  </si>
  <si>
    <t>1.1</t>
  </si>
  <si>
    <t>Výsadba trvalek</t>
  </si>
  <si>
    <t>38</t>
  </si>
  <si>
    <t>183211312</t>
  </si>
  <si>
    <t>Výsadba trvalek prostokořenných</t>
  </si>
  <si>
    <t>258551344</t>
  </si>
  <si>
    <t>https://podminky.urs.cz/item/CS_URS_2025_01/183211312</t>
  </si>
  <si>
    <t>"Trvalky" 560,0</t>
  </si>
  <si>
    <t>39</t>
  </si>
  <si>
    <t>2650301R</t>
  </si>
  <si>
    <t>Anemone hupehensis var. japonica 'Bressingham Glow' - sasanka, velikost k11</t>
  </si>
  <si>
    <t>-168883146</t>
  </si>
  <si>
    <t>40</t>
  </si>
  <si>
    <t>2650302R</t>
  </si>
  <si>
    <t>Anemone japonica Whirlwind - sasanka, velikost k11</t>
  </si>
  <si>
    <t>592604131</t>
  </si>
  <si>
    <t>41</t>
  </si>
  <si>
    <t>2650303R</t>
  </si>
  <si>
    <t>Aster novae-angliae 'Violetta' - hvězdice, velikost k11</t>
  </si>
  <si>
    <t>-526136742</t>
  </si>
  <si>
    <t>42</t>
  </si>
  <si>
    <t>2650304R</t>
  </si>
  <si>
    <t>Aster dumosus 'Alice Haslam' - hvězdice, velikost k11</t>
  </si>
  <si>
    <t>-473402720</t>
  </si>
  <si>
    <t>43</t>
  </si>
  <si>
    <t>2650305R</t>
  </si>
  <si>
    <t>Dianthus plumarius 'Ine' - hvozdík, velikost k11</t>
  </si>
  <si>
    <t>1153797670</t>
  </si>
  <si>
    <t>44</t>
  </si>
  <si>
    <t>2650306R</t>
  </si>
  <si>
    <t>Dianthus plumarius 'Doris' - hvozdík, velikost k11</t>
  </si>
  <si>
    <t>1769249764</t>
  </si>
  <si>
    <t>45</t>
  </si>
  <si>
    <t>2650307R</t>
  </si>
  <si>
    <t>Dianthus plumarius 'Albus Plenus' - hvozdík, velikost k11</t>
  </si>
  <si>
    <t>-1133877220</t>
  </si>
  <si>
    <t>46</t>
  </si>
  <si>
    <t>2650308R</t>
  </si>
  <si>
    <t>Dianthus plumarius 'Maggie' - hvozdík, velikost k11</t>
  </si>
  <si>
    <t>-1825451730</t>
  </si>
  <si>
    <t>47</t>
  </si>
  <si>
    <t>2650309R</t>
  </si>
  <si>
    <t>Echinacea purpurea 'Pink Double DeLight' - třapatka, velikost k11</t>
  </si>
  <si>
    <t>-1404928290</t>
  </si>
  <si>
    <t>48</t>
  </si>
  <si>
    <t>2650310R</t>
  </si>
  <si>
    <t>Echinacea purpurea 'Primadona White' - třapatka, velikost k11</t>
  </si>
  <si>
    <t>-721108261</t>
  </si>
  <si>
    <t>49</t>
  </si>
  <si>
    <t>2650311R</t>
  </si>
  <si>
    <t>Geranium x cantabrigiense 'St. Ola' - kakost, velikost k9</t>
  </si>
  <si>
    <t>-1126732297</t>
  </si>
  <si>
    <t>50</t>
  </si>
  <si>
    <t>2650312R</t>
  </si>
  <si>
    <t>Knautia macedonica 'Melton Pastels' - chrastavec, velikost k9</t>
  </si>
  <si>
    <t>-96537978</t>
  </si>
  <si>
    <t>1.2</t>
  </si>
  <si>
    <t>Výsadba cibulovin</t>
  </si>
  <si>
    <t>51</t>
  </si>
  <si>
    <t>183211313</t>
  </si>
  <si>
    <t>Výsadba cibulí nebo hlíz</t>
  </si>
  <si>
    <t>1817238209</t>
  </si>
  <si>
    <t>https://podminky.urs.cz/item/CS_URS_2025_01/183211313</t>
  </si>
  <si>
    <t>52</t>
  </si>
  <si>
    <t>2650313R</t>
  </si>
  <si>
    <t>Allium sphaerocephalon - česnek, velikost I. jakost</t>
  </si>
  <si>
    <t>-2014872202</t>
  </si>
  <si>
    <t>53</t>
  </si>
  <si>
    <t>2650314R</t>
  </si>
  <si>
    <t>Allium aflatunense 'Purple Sensation' - česnek, velikost I. jakost</t>
  </si>
  <si>
    <t>1651608639</t>
  </si>
  <si>
    <t>54</t>
  </si>
  <si>
    <t>2650315R</t>
  </si>
  <si>
    <t>JUB - QUIET CONTRASTS - směs cibulovin, velikost I. jakost</t>
  </si>
  <si>
    <t>2077602541</t>
  </si>
  <si>
    <t>1.3</t>
  </si>
  <si>
    <t>Výsadba trvalek mezi dlažbu</t>
  </si>
  <si>
    <t>55</t>
  </si>
  <si>
    <t>1796901764</t>
  </si>
  <si>
    <t>"Trvalky mezi dlažbou" 145,0</t>
  </si>
  <si>
    <t>56</t>
  </si>
  <si>
    <t>2650316R</t>
  </si>
  <si>
    <t>Thymus serphyllum 'Magic Carpet' - mateřídouška, velikost k6</t>
  </si>
  <si>
    <t>-2007453090</t>
  </si>
  <si>
    <t>1.4</t>
  </si>
  <si>
    <t>Výsadba trvalek stávajících</t>
  </si>
  <si>
    <t>57</t>
  </si>
  <si>
    <t>1871193407</t>
  </si>
  <si>
    <t>"Stávající trvalky-přesazení" 107,0</t>
  </si>
  <si>
    <t>Zakládání</t>
  </si>
  <si>
    <t>58</t>
  </si>
  <si>
    <t>271532213</t>
  </si>
  <si>
    <t>Podsyp pod základové konstrukce se zhutněním z hrubého kameniva frakce 8 až 16 mm</t>
  </si>
  <si>
    <t>-204769390</t>
  </si>
  <si>
    <t>https://podminky.urs.cz/item/CS_URS_2025_01/271532213</t>
  </si>
  <si>
    <t>"Podsyp pod základy schodů" 0,6*0,8*0,3</t>
  </si>
  <si>
    <t>59</t>
  </si>
  <si>
    <t>273313711</t>
  </si>
  <si>
    <t>Základové desky z betonu tř. C 20/25</t>
  </si>
  <si>
    <t>1386693816</t>
  </si>
  <si>
    <t>https://podminky.urs.cz/item/CS_URS_2025_01/273313711</t>
  </si>
  <si>
    <t>0,6*0,8*0,1</t>
  </si>
  <si>
    <t>Vodorovné konstrukce</t>
  </si>
  <si>
    <t>60</t>
  </si>
  <si>
    <t>43032181R</t>
  </si>
  <si>
    <t>Schodišťové konstrukce a rampy z betonu železového (s výztuží včetně ukotvení roxory přes chemické kotvy) stupně, schodnice, ramena, podesty s nosníky tř. C 50/60</t>
  </si>
  <si>
    <t>-286868369</t>
  </si>
  <si>
    <t>(0,8*0,17*0,28)+(0,8*0,34*0,28)</t>
  </si>
  <si>
    <t>61</t>
  </si>
  <si>
    <t>434351141</t>
  </si>
  <si>
    <t>Zřízení bednění stupňů přímočarých schodišť</t>
  </si>
  <si>
    <t>-1463133216</t>
  </si>
  <si>
    <t>https://podminky.urs.cz/item/CS_URS_2025_01/434351141</t>
  </si>
  <si>
    <t>(0,17*0,28*2)+(0,28*0,34*2)+(0,8*0,17*2)</t>
  </si>
  <si>
    <t>62</t>
  </si>
  <si>
    <t>434351142</t>
  </si>
  <si>
    <t>Odstranění bednění stupňů přímočarých schodišť</t>
  </si>
  <si>
    <t>-1973810307</t>
  </si>
  <si>
    <t>https://podminky.urs.cz/item/CS_URS_2025_01/434351142</t>
  </si>
  <si>
    <t>63</t>
  </si>
  <si>
    <t>451577777</t>
  </si>
  <si>
    <t>Podklad nebo lože pod dlažbu vodorovný nebo do sklonu 1:5 z kameniva těženého tl přes 30 do 100 mm</t>
  </si>
  <si>
    <t>-1055408386</t>
  </si>
  <si>
    <t>https://podminky.urs.cz/item/CS_URS_2025_01/451577777</t>
  </si>
  <si>
    <t>64</t>
  </si>
  <si>
    <t>451577877</t>
  </si>
  <si>
    <t>Podklad nebo lože pod dlažbu vodorovný nebo do sklonu 1:5 ze štěrkopísku tl přes 30 do 100 mm</t>
  </si>
  <si>
    <t>-1240894099</t>
  </si>
  <si>
    <t>https://podminky.urs.cz/item/CS_URS_2025_01/451577877</t>
  </si>
  <si>
    <t>"18,8m2, navýšení o 0-4 cm = je prům 2 cm" 18,8</t>
  </si>
  <si>
    <t>65</t>
  </si>
  <si>
    <t>451579777</t>
  </si>
  <si>
    <t>Příplatek ZKD 10 mm tl u podkladu nebo lože pod dlažbu z kameniva těženého</t>
  </si>
  <si>
    <t>-1851443111</t>
  </si>
  <si>
    <t>https://podminky.urs.cz/item/CS_URS_2025_01/451579777</t>
  </si>
  <si>
    <t>18,8*20</t>
  </si>
  <si>
    <t>66</t>
  </si>
  <si>
    <t>93600421R</t>
  </si>
  <si>
    <t>očištění stávajícího mobiliáře po airspade</t>
  </si>
  <si>
    <t>446843400</t>
  </si>
  <si>
    <t>67</t>
  </si>
  <si>
    <t>95361111R</t>
  </si>
  <si>
    <t>Povrchová úprava, jemně stržené hrany, obarvení betonu, představení vzorků</t>
  </si>
  <si>
    <t>2127593824</t>
  </si>
  <si>
    <t>Komunikace pozemní</t>
  </si>
  <si>
    <t>68</t>
  </si>
  <si>
    <t>59631212R</t>
  </si>
  <si>
    <t>Kladení betonové dlažby pozemních komunikací tl 120 mm pl do 300 m2</t>
  </si>
  <si>
    <t>-1011318141</t>
  </si>
  <si>
    <t>69</t>
  </si>
  <si>
    <t>59246020</t>
  </si>
  <si>
    <t>dlažba velkoformátová betonová plochy do 0,5m2 tl 120mm přírodní</t>
  </si>
  <si>
    <t>-1634677250</t>
  </si>
  <si>
    <t>"22 ks dlažby 1200x400x120mm" 1,2*0,4*22</t>
  </si>
  <si>
    <t>"20 ks dlažby 800x400x120mm" 0,8*0,4*20</t>
  </si>
  <si>
    <t>"21 ks dlažby 600x400x120mm" 0,6*0,4*21</t>
  </si>
  <si>
    <t>22*1,12 "Přepočtené koeficientem množství</t>
  </si>
  <si>
    <t>70</t>
  </si>
  <si>
    <t>59641221R</t>
  </si>
  <si>
    <t>Kladení dlažby z betonových vegetačních dlaždic pozemních komunikací s ložem z kameniva těženého nebo drceného tl. do 200 mm, s vyplněním spár a vegetačních otvorů, s hutněním vibrováním, pro plochy do 50 m2</t>
  </si>
  <si>
    <t>1736955104</t>
  </si>
  <si>
    <t>71</t>
  </si>
  <si>
    <t>59641222R</t>
  </si>
  <si>
    <t>Příplatek za nadstandardní obtížnost kladení dlažby</t>
  </si>
  <si>
    <t>-855820130</t>
  </si>
  <si>
    <t>72</t>
  </si>
  <si>
    <t>5924601R</t>
  </si>
  <si>
    <t>dlažba plošná betonová vegetační 600 x 450 x 120 mm</t>
  </si>
  <si>
    <t>862652747</t>
  </si>
  <si>
    <t>"Použito 50% z 32,4 = 16,0m2 odstraněných veg. dlaždic, které byly poškozeny + 13m2 nové veg. dlažby x koef. prořezu 1,2"</t>
  </si>
  <si>
    <t>"Nových dlaždic bude pouze 13m2x1,2=15,6m2" 13,0</t>
  </si>
  <si>
    <t>13*1,2 "Přepočtené koeficientem množství</t>
  </si>
  <si>
    <t>73</t>
  </si>
  <si>
    <t>5833731R</t>
  </si>
  <si>
    <t>směs zeminy s kompostem a pískem v poměru 3:2 pro vyplnění spár</t>
  </si>
  <si>
    <t>-268534343</t>
  </si>
  <si>
    <t>Ostatní konstrukce a práce, bourání</t>
  </si>
  <si>
    <t>74</t>
  </si>
  <si>
    <t>9630428R</t>
  </si>
  <si>
    <t xml:space="preserve">Bourání schodišťových stupňů zhotovených na místě s naložením </t>
  </si>
  <si>
    <t>607325043</t>
  </si>
  <si>
    <t>997</t>
  </si>
  <si>
    <t>Doprava suti a vybouraných hmot</t>
  </si>
  <si>
    <t>75</t>
  </si>
  <si>
    <t>997013631</t>
  </si>
  <si>
    <t>Poplatek za uložení na skládce (skládkovné) stavebního odpadu směsného kód odpadu 17 09 04</t>
  </si>
  <si>
    <t>-280668229</t>
  </si>
  <si>
    <t>https://podminky.urs.cz/item/CS_URS_2025_01/997013631</t>
  </si>
  <si>
    <t>"5 schodů 45kg x 5 = 225 kg = 0,225t" 5*0,045</t>
  </si>
  <si>
    <t>76</t>
  </si>
  <si>
    <t>997221551</t>
  </si>
  <si>
    <t>Vodorovná doprava suti ze sypkých materiálů do 1 km</t>
  </si>
  <si>
    <t>-1736174752</t>
  </si>
  <si>
    <t>https://podminky.urs.cz/item/CS_URS_2025_01/997221551</t>
  </si>
  <si>
    <t xml:space="preserve">"1m3 zeminy = 1,5 t / 45 m3 x 1,5 = 67,5 t"  45*1,5</t>
  </si>
  <si>
    <t>77</t>
  </si>
  <si>
    <t>997221559</t>
  </si>
  <si>
    <t>Příplatek ZKD 1 km u vodorovné dopravy suti ze sypkých materiálů</t>
  </si>
  <si>
    <t>-2062328082</t>
  </si>
  <si>
    <t>https://podminky.urs.cz/item/CS_URS_2025_01/997221559</t>
  </si>
  <si>
    <t>"Vzdálenost 4 km, odečet 1 km za pol. Č. 9972221551" 3*67,5</t>
  </si>
  <si>
    <t>78</t>
  </si>
  <si>
    <t>997221561</t>
  </si>
  <si>
    <t>Vodorovná doprava suti z kusových materiálů do 1 km</t>
  </si>
  <si>
    <t>-603820419</t>
  </si>
  <si>
    <t>https://podminky.urs.cz/item/CS_URS_2025_01/997221561</t>
  </si>
  <si>
    <t>"Vzdálenost 4 km, Suť 1,5 tuny, ocelové obruby 0,5 tuny" 1,5+0,5+0,225</t>
  </si>
  <si>
    <t>79</t>
  </si>
  <si>
    <t>997221569</t>
  </si>
  <si>
    <t>Příplatek ZKD 1 km u vodorovné dopravy suti z kusových materiálů</t>
  </si>
  <si>
    <t>-285549131</t>
  </si>
  <si>
    <t>https://podminky.urs.cz/item/CS_URS_2025_01/997221569</t>
  </si>
  <si>
    <t>"Vzdálenost 4 km (odečten 1 km za pol. Č. 997221561), Suť 1,5 tuny, ocelové obruby 0,5 tuny "</t>
  </si>
  <si>
    <t>(1,5+0,5+0,225)*3</t>
  </si>
  <si>
    <t>80</t>
  </si>
  <si>
    <t>997221858</t>
  </si>
  <si>
    <t>Poplatek za uložení na recyklační skládce (skládkovné) odpadu z rostlinných pletiv kód odpadu 02 01 03</t>
  </si>
  <si>
    <t>188171166</t>
  </si>
  <si>
    <t>https://podminky.urs.cz/item/CS_URS_2025_01/997221858</t>
  </si>
  <si>
    <t>"0,03 t vyfrézované dřevní hmoty z pařezu a 0,0,1 t štěpků z větví = 0,13 t odpadu z rostlinných pletiv" 0,13</t>
  </si>
  <si>
    <t>998</t>
  </si>
  <si>
    <t>Přesun hmot</t>
  </si>
  <si>
    <t>81</t>
  </si>
  <si>
    <t>99823131R</t>
  </si>
  <si>
    <t>Přesun hmot pro sadovnické a krajinářské úpravy vodorovně do 5000 m</t>
  </si>
  <si>
    <t>24686669</t>
  </si>
  <si>
    <t>https://podminky.urs.cz/item/CS_URS_2025_01/99823131R</t>
  </si>
  <si>
    <t>SO 02 - Automatický závlahový systém</t>
  </si>
  <si>
    <t xml:space="preserve">    8 - Vedení trubní dálková a přípojná</t>
  </si>
  <si>
    <t>132153411</t>
  </si>
  <si>
    <t>Hloubení rýh pro závlahy rýhovačem pro potrubí do DN 100 v horninách třídy těžitelnosti I a II, skupiny 1 až 4 hloubky do 30 cm, šířky do 15 cm, délky přes 400 do 800 m</t>
  </si>
  <si>
    <t>-1527786687</t>
  </si>
  <si>
    <t>https://podminky.urs.cz/item/CS_URS_2025_01/132153411</t>
  </si>
  <si>
    <t>133212811</t>
  </si>
  <si>
    <t>Hloubení nezapažených šachet v hornině třídy těžitelnosti I skupiny 3 plocha výkopu do 4 m2 ručně</t>
  </si>
  <si>
    <t>-685162214</t>
  </si>
  <si>
    <t>https://podminky.urs.cz/item/CS_URS_2025_01/133212811</t>
  </si>
  <si>
    <t>174111101</t>
  </si>
  <si>
    <t>Zásyp sypaninou z jakékoliv horniny ručně s uložením výkopku ve vrstvách se zhutněním jam, šachet, rýh nebo kolem objektů v těchto vykopávkách</t>
  </si>
  <si>
    <t>-1834051090</t>
  </si>
  <si>
    <t>https://podminky.urs.cz/item/CS_URS_2025_01/174111101</t>
  </si>
  <si>
    <t>174111109</t>
  </si>
  <si>
    <t>Zásyp sypaninou z jakékoliv horniny ručně Příplatek k ceně za prohození sypaniny sítem</t>
  </si>
  <si>
    <t>1302269565</t>
  </si>
  <si>
    <t>https://podminky.urs.cz/item/CS_URS_2025_01/174111109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</si>
  <si>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</si>
  <si>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</si>
  <si>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-1548991451</t>
  </si>
  <si>
    <t>https://podminky.urs.cz/item/CS_URS_2025_01/175111101</t>
  </si>
  <si>
    <t>175111109</t>
  </si>
  <si>
    <t>Obsypání potrubí ručně sypaninou z vhodných hornin třídy těžitelnosti I a II, skupiny 1 až 4 nebo materiálem připraveným podél výkopu ve vzdálenosti do 3 m od jeho kraje pro jakoukoliv hloubku výkopu a míru zhutnění Příplatek k ceně za prohození sypaniny</t>
  </si>
  <si>
    <t>-1814226216</t>
  </si>
  <si>
    <t>https://podminky.urs.cz/item/CS_URS_2025_01/175111109</t>
  </si>
  <si>
    <t>451595111</t>
  </si>
  <si>
    <t>Podkladní a vedlejší konstrukce, lože pod potrubí, stoky a drobné objekty v otevřeném výkopu z prohozeného výkopku</t>
  </si>
  <si>
    <t>1154014080</t>
  </si>
  <si>
    <t>https://podminky.urs.cz/item/CS_URS_2025_01/451595111</t>
  </si>
  <si>
    <t>Vedení trubní dálková a přípojná</t>
  </si>
  <si>
    <t>871172201</t>
  </si>
  <si>
    <t>Montáž potrubí pro závlahy v otevřeném výkopu HDPE 100 SDR17 PN10 PE 32x2,0</t>
  </si>
  <si>
    <t>844928264</t>
  </si>
  <si>
    <t>https://podminky.urs.cz/item/CS_URS_2025_01/871172201</t>
  </si>
  <si>
    <t>8PCD01</t>
  </si>
  <si>
    <t>Trubka tlaková PE HD (PE80) d 32 x 2,0 mm PN 8</t>
  </si>
  <si>
    <t>-1007091258</t>
  </si>
  <si>
    <t>877162001</t>
  </si>
  <si>
    <t>Montáž svěrných (mechanických) spojek na vodovodním potrubí spojek, kolen 90° nebo redukcí d 32</t>
  </si>
  <si>
    <t>656101669</t>
  </si>
  <si>
    <t>https://podminky.urs.cz/item/CS_URS_2025_01/877162001</t>
  </si>
  <si>
    <t>8PCD02</t>
  </si>
  <si>
    <t>Svěrné šroubovací tvarovky pro PE32</t>
  </si>
  <si>
    <t>sada</t>
  </si>
  <si>
    <t>1150705747</t>
  </si>
  <si>
    <t>871143101</t>
  </si>
  <si>
    <t>Montáž kapkové závlahy osazené na povrchu</t>
  </si>
  <si>
    <t>-337581007</t>
  </si>
  <si>
    <t>https://podminky.urs.cz/item/CS_URS_2025_01/871143101</t>
  </si>
  <si>
    <t>8PCD03</t>
  </si>
  <si>
    <t>Nadzemní kapk. potrubí 16mm, 2.2l/h, 33cm, s komp. tlaku, 100m role</t>
  </si>
  <si>
    <t>-480866748</t>
  </si>
  <si>
    <t>871143212</t>
  </si>
  <si>
    <t>Montáž regulátoru tlaku pro elektromagnetické ventily</t>
  </si>
  <si>
    <t>666110185</t>
  </si>
  <si>
    <t>https://podminky.urs.cz/item/CS_URS_2025_01/871143212</t>
  </si>
  <si>
    <t>8PCD04</t>
  </si>
  <si>
    <t>Regulátor tlaku - 3,50 atm výstup (0,45-5m3/hod)</t>
  </si>
  <si>
    <t>-46467381</t>
  </si>
  <si>
    <t>8PCD05</t>
  </si>
  <si>
    <t>Koncovka pro 16mm potrubí</t>
  </si>
  <si>
    <t>-347172752</t>
  </si>
  <si>
    <t>8PCD06</t>
  </si>
  <si>
    <t>Zajišť. spona pro tvarovky na 16 mm potrubí</t>
  </si>
  <si>
    <t>-1238797673</t>
  </si>
  <si>
    <t>8PCD07</t>
  </si>
  <si>
    <t>Zajišť. bod. pro 16-17mm DripLine, 15cm hnědý</t>
  </si>
  <si>
    <t>1150457301</t>
  </si>
  <si>
    <t>8PCD08</t>
  </si>
  <si>
    <t>Nástrčná spojka (17mm) pro XF Dripline a SDI</t>
  </si>
  <si>
    <t>664691485</t>
  </si>
  <si>
    <t>8PCD09</t>
  </si>
  <si>
    <t>Kolínko (17mm) pro XF Dripline a SDI</t>
  </si>
  <si>
    <t>-1321645653</t>
  </si>
  <si>
    <t>8PCD10</t>
  </si>
  <si>
    <t>T-kus (17mm) pro XF Dripline a SDI</t>
  </si>
  <si>
    <t>-1559847686</t>
  </si>
  <si>
    <t>8PCD11</t>
  </si>
  <si>
    <t>Tvarovka 17mm x 3/4"AG pro XF Dripline a SDI</t>
  </si>
  <si>
    <t>-449965013</t>
  </si>
  <si>
    <t>879311101</t>
  </si>
  <si>
    <t>Montáž a nastavení postřikovače včetně napojení na rozvodné potrubí rozprašovacího napojení 1/2"</t>
  </si>
  <si>
    <t>-675816451</t>
  </si>
  <si>
    <t>https://podminky.urs.cz/item/CS_URS_2025_01/879311101</t>
  </si>
  <si>
    <t>8PCD12</t>
  </si>
  <si>
    <t>Výsuvný postřikovač,3,1bar, jen pouzdra, zp. ventil</t>
  </si>
  <si>
    <t>-797880462</t>
  </si>
  <si>
    <t>879311102</t>
  </si>
  <si>
    <t>Montáž a nastavení postřikovače včetně napojení na rozvodné potrubí trysky pro rotační postřikovač</t>
  </si>
  <si>
    <t>-47517120</t>
  </si>
  <si>
    <t>https://podminky.urs.cz/item/CS_URS_2025_01/879311102</t>
  </si>
  <si>
    <t>8PCD13</t>
  </si>
  <si>
    <t>Rotační tryska 3,1bar, dostřik 5,5m; 45°-270°</t>
  </si>
  <si>
    <t>1181434558</t>
  </si>
  <si>
    <t>8PCD14</t>
  </si>
  <si>
    <t>Rotační tryska, 3,1bar, dostřik 5,5m; 360°</t>
  </si>
  <si>
    <t>1592828680</t>
  </si>
  <si>
    <t>8PCD15</t>
  </si>
  <si>
    <t>Rotační tryska, 3,1bar, dostřik 7,3m; 45°-270°</t>
  </si>
  <si>
    <t>796592778</t>
  </si>
  <si>
    <t>8PCD16</t>
  </si>
  <si>
    <t>Rotační tryska levý roh, 3,1bar, dostřik 1,5x4,6m</t>
  </si>
  <si>
    <t>-2068208803</t>
  </si>
  <si>
    <t>8PCD17</t>
  </si>
  <si>
    <t>Rotační tryska pravý roh, 3,1 bar, dostřik 1,5x4,6m</t>
  </si>
  <si>
    <t>-1292742761</t>
  </si>
  <si>
    <t>879311201</t>
  </si>
  <si>
    <t>Montáž a nastavení postřikovače včetně napojení na rozvodné potrubí rotorového napojení 3/4"</t>
  </si>
  <si>
    <t>1541389077</t>
  </si>
  <si>
    <t>https://podminky.urs.cz/item/CS_URS_2025_01/879311201</t>
  </si>
  <si>
    <t>8PCD18</t>
  </si>
  <si>
    <t>3/4" výs. postř.s převod.mechanizmem, výsuv 100 mm</t>
  </si>
  <si>
    <t>-533951319</t>
  </si>
  <si>
    <t>8PCD19</t>
  </si>
  <si>
    <t>Hadicová spojka koleno, 1/2"</t>
  </si>
  <si>
    <t>1851339248</t>
  </si>
  <si>
    <t>8PCD20</t>
  </si>
  <si>
    <t>Hadicová spojka koleno, 3/4"</t>
  </si>
  <si>
    <t>16368362</t>
  </si>
  <si>
    <t>8PCD21</t>
  </si>
  <si>
    <t>Hadicová spojka rovná,3/4"</t>
  </si>
  <si>
    <t>-1628268682</t>
  </si>
  <si>
    <t>8PCD22</t>
  </si>
  <si>
    <t>Integrovaný připojovací pas 32mm s nástrčnou koncovkou na flexibilní potrubí</t>
  </si>
  <si>
    <t>-415610236</t>
  </si>
  <si>
    <t>8PCD23</t>
  </si>
  <si>
    <t>Flexibilní potrubí, 30m role</t>
  </si>
  <si>
    <t>-1759174676</t>
  </si>
  <si>
    <t>899921112</t>
  </si>
  <si>
    <t>Montáž elektromagnetického ventilu G 1" sestava dvou ventilů</t>
  </si>
  <si>
    <t>soubor</t>
  </si>
  <si>
    <t>164144108</t>
  </si>
  <si>
    <t>https://podminky.urs.cz/item/CS_URS_2025_01/899921112</t>
  </si>
  <si>
    <t>899921114</t>
  </si>
  <si>
    <t>Montáž elektromagnetického ventilu G 1" sestava čtyř ventilů</t>
  </si>
  <si>
    <t>-2056031592</t>
  </si>
  <si>
    <t>https://podminky.urs.cz/item/CS_URS_2025_01/899921114</t>
  </si>
  <si>
    <t>8PCD24</t>
  </si>
  <si>
    <t>Elmag. ventil 1", 24V solenoid</t>
  </si>
  <si>
    <t>471089726</t>
  </si>
  <si>
    <t>8PCD25</t>
  </si>
  <si>
    <t>32x1" navrtávací pas/PN16</t>
  </si>
  <si>
    <t>-1963155904</t>
  </si>
  <si>
    <t>BPCD26</t>
  </si>
  <si>
    <t>Vodotěsné konektory, max. 3x4,0 mm2</t>
  </si>
  <si>
    <t>-177181126</t>
  </si>
  <si>
    <t>899923101</t>
  </si>
  <si>
    <t>Doplňky závlahovho systému sestava pro zazimování (hlavní sestavy)</t>
  </si>
  <si>
    <t>2009857000</t>
  </si>
  <si>
    <t>https://podminky.urs.cz/item/CS_URS_2025_01/899923101</t>
  </si>
  <si>
    <t>899921149</t>
  </si>
  <si>
    <t>Filtr závlahového systému montáž filtru ostatních typů</t>
  </si>
  <si>
    <t>1225555147</t>
  </si>
  <si>
    <t>https://podminky.urs.cz/item/CS_URS_2025_01/899921149</t>
  </si>
  <si>
    <t>8PCD27</t>
  </si>
  <si>
    <t>Filtr 1" AG síťový, 120 mesh, PN10</t>
  </si>
  <si>
    <t>-989750309</t>
  </si>
  <si>
    <t>8PCD28</t>
  </si>
  <si>
    <t>Kulový ventil 1" vnitřní závit, bez vypouštění / PN16</t>
  </si>
  <si>
    <t>763121019</t>
  </si>
  <si>
    <t>899922192</t>
  </si>
  <si>
    <t>Montáž čerpadla pro čerpání závlahové vody napojení 5/4"</t>
  </si>
  <si>
    <t>1711607506</t>
  </si>
  <si>
    <t>https://podminky.urs.cz/item/CS_URS_2025_01/899922192</t>
  </si>
  <si>
    <t>8PCD29</t>
  </si>
  <si>
    <t>Mosazná vsuvka 1" vnější závit, PN 16</t>
  </si>
  <si>
    <t>-1670164369</t>
  </si>
  <si>
    <t>8PCD30</t>
  </si>
  <si>
    <t>Mosazná zpětná klapka 5/4" (klapka mosaz)</t>
  </si>
  <si>
    <t>-1531001049</t>
  </si>
  <si>
    <t>8PCD31</t>
  </si>
  <si>
    <t>VN 3/7,5" ponorné čerpadlo 0,9kW 230V, kabel 20m, spín. skříň</t>
  </si>
  <si>
    <t>-879236173</t>
  </si>
  <si>
    <t>899922311</t>
  </si>
  <si>
    <t>Presscontrol pro ovládání závlahového čerpadla napojení 1"</t>
  </si>
  <si>
    <t>1203342813</t>
  </si>
  <si>
    <t>https://podminky.urs.cz/item/CS_URS_2025_01/899922311</t>
  </si>
  <si>
    <t>8PCD32</t>
  </si>
  <si>
    <t>PRESS PC-10PAM 5/4" IP68 pro čerpadla o výkonu do 1,5kW, 16A</t>
  </si>
  <si>
    <t>1122711637</t>
  </si>
  <si>
    <t>893812101</t>
  </si>
  <si>
    <t>Montáž ventilové šachty standardní kruhového půdorysu, velká, do průměru 35cm</t>
  </si>
  <si>
    <t>881836839</t>
  </si>
  <si>
    <t>https://podminky.urs.cz/item/CS_URS_2025_01/893812101</t>
  </si>
  <si>
    <t>8PCD33</t>
  </si>
  <si>
    <t>Rychlospojný ventil 3/4" IG, mosaz</t>
  </si>
  <si>
    <t>1949517895</t>
  </si>
  <si>
    <t>8PCD34</t>
  </si>
  <si>
    <t>Klíč pro rychlospojný ventil 3/4", mosaz</t>
  </si>
  <si>
    <t>-1932428571</t>
  </si>
  <si>
    <t>8PCD35</t>
  </si>
  <si>
    <t>Otočná koncovka hadice pro klíč 3/4", mosaz</t>
  </si>
  <si>
    <t>1208161423</t>
  </si>
  <si>
    <t>893812225</t>
  </si>
  <si>
    <t>Montáž ventilové šachty zátěžové obdélníkové, výšky 30cm rozměru do 50x38cm</t>
  </si>
  <si>
    <t>-155990653</t>
  </si>
  <si>
    <t>https://podminky.urs.cz/item/CS_URS_2025_01/893812225</t>
  </si>
  <si>
    <t>893812226</t>
  </si>
  <si>
    <t>Montáž ventilové šachty zátěžové obdélníkové, výšky 30cm rozměru do 64x50cm</t>
  </si>
  <si>
    <t>483357218</t>
  </si>
  <si>
    <t>https://podminky.urs.cz/item/CS_URS_2025_01/893812226</t>
  </si>
  <si>
    <t>899922521</t>
  </si>
  <si>
    <t>Montáž a nastavení řídicí jednotky závlahového systému bateriové venkovní vodotěsné - IP68 do 4 sekcí</t>
  </si>
  <si>
    <t>-1300054432</t>
  </si>
  <si>
    <t>https://podminky.urs.cz/item/CS_URS_2025_01/899922521</t>
  </si>
  <si>
    <t>8PCD39</t>
  </si>
  <si>
    <t>Základní el. ovl. jednotka 230V, WiFi, 4 sekce, max. kapacita až 22 sekcí</t>
  </si>
  <si>
    <t>1460983816</t>
  </si>
  <si>
    <t>8PCD40</t>
  </si>
  <si>
    <t>Rozšiřující modul pro 6 sekcí-(max. kapacita 22 sekcí)</t>
  </si>
  <si>
    <t>503577939</t>
  </si>
  <si>
    <t>8PCD41</t>
  </si>
  <si>
    <t>LNK WiFi modul pro komunikaci řes internet</t>
  </si>
  <si>
    <t>432940743</t>
  </si>
  <si>
    <t>8PCD42</t>
  </si>
  <si>
    <t>CYKY 5x1,5mm2</t>
  </si>
  <si>
    <t>-374097723</t>
  </si>
  <si>
    <t>8PCD43</t>
  </si>
  <si>
    <t>Montáž lišty pro kabely</t>
  </si>
  <si>
    <t>2098676041</t>
  </si>
  <si>
    <t>8PCD44</t>
  </si>
  <si>
    <t>Lišta na kabely LO 50 délka 2m, bílá</t>
  </si>
  <si>
    <t>-624657065</t>
  </si>
  <si>
    <t>899922701</t>
  </si>
  <si>
    <t>Montáž senzoru srážek připojeného kabelem</t>
  </si>
  <si>
    <t>-655269138</t>
  </si>
  <si>
    <t>https://podminky.urs.cz/item/CS_URS_2025_01/899922701</t>
  </si>
  <si>
    <t>8PCD45</t>
  </si>
  <si>
    <t>Kabelové čidlo srážek</t>
  </si>
  <si>
    <t>521608726</t>
  </si>
  <si>
    <t>8PCD46</t>
  </si>
  <si>
    <t>Nástavec pro čidlo srážek</t>
  </si>
  <si>
    <t>-735378745</t>
  </si>
  <si>
    <t>8PCD47</t>
  </si>
  <si>
    <t>Montáž chránícího potrubí</t>
  </si>
  <si>
    <t>320358726</t>
  </si>
  <si>
    <t>8PCD48</t>
  </si>
  <si>
    <t>Chránící potrubí ocelové 89x3,6mm</t>
  </si>
  <si>
    <t>-1329057375</t>
  </si>
  <si>
    <t>8PCD49</t>
  </si>
  <si>
    <t>Řízený zemní protlak Ø110</t>
  </si>
  <si>
    <t>268926441</t>
  </si>
  <si>
    <t>899924111</t>
  </si>
  <si>
    <t>Tlaková zkouška závlahového potrubí z LDPE nebo HDPE do DN32</t>
  </si>
  <si>
    <t>-1129586119</t>
  </si>
  <si>
    <t>https://podminky.urs.cz/item/CS_URS_2025_01/899924111</t>
  </si>
  <si>
    <t>899924202</t>
  </si>
  <si>
    <t>Zprovoznění a odzkoušení závlahy přes 500 m2 zavlažované plochy</t>
  </si>
  <si>
    <t>916500804</t>
  </si>
  <si>
    <t>https://podminky.urs.cz/item/CS_URS_2025_01/899924202</t>
  </si>
  <si>
    <t>SO 03 - Akumulační nádrž</t>
  </si>
  <si>
    <t xml:space="preserve">    3 - Svislé a kompletní konstrukce</t>
  </si>
  <si>
    <t xml:space="preserve">    6 - Úpravy povrchů, podlahy a osazování výplní</t>
  </si>
  <si>
    <t>PSV - Práce a dodávky PSV</t>
  </si>
  <si>
    <t xml:space="preserve">    721 - Zdravotechnika - vnitřní kanalizace</t>
  </si>
  <si>
    <t xml:space="preserve">    722 - Zdravotechnika - vnitřní vodovod</t>
  </si>
  <si>
    <t>M - Práce a dodávky M</t>
  </si>
  <si>
    <t xml:space="preserve">    21-M - Elektromontáže</t>
  </si>
  <si>
    <t xml:space="preserve">    46-M - Zemní práce při extr.mont.pracích</t>
  </si>
  <si>
    <t>130100</t>
  </si>
  <si>
    <t>Vytzýčení podzemních sítí</t>
  </si>
  <si>
    <t>Kč</t>
  </si>
  <si>
    <t>-923542680</t>
  </si>
  <si>
    <t>131351103</t>
  </si>
  <si>
    <t>Hloubení nezapažených jam a zářezů strojně s urovnáním dna do předepsaného profilu a spádu v hornině třídy těžitelnosti II skupiny 4 přes 50 do 100 m3</t>
  </si>
  <si>
    <t>673094814</t>
  </si>
  <si>
    <t>https://podminky.urs.cz/item/CS_URS_2025_01/131351103</t>
  </si>
  <si>
    <t>132354104</t>
  </si>
  <si>
    <t>Hloubení zapažených rýh šířky do 800 mm strojně s urovnáním dna do předepsaného profilu a spádu v hornině třídy těžitelnosti II skupiny 4 přes 100 m3</t>
  </si>
  <si>
    <t>-1229134597</t>
  </si>
  <si>
    <t>https://podminky.urs.cz/item/CS_URS_2025_01/132354104</t>
  </si>
  <si>
    <t>133354101</t>
  </si>
  <si>
    <t>Hloubení zapažených šachet strojně v hornině třídy těžitelnosti II skupiny 4 do 20 m3</t>
  </si>
  <si>
    <t>600093063</t>
  </si>
  <si>
    <t>https://podminky.urs.cz/item/CS_URS_2025_01/133354101</t>
  </si>
  <si>
    <t>151101101</t>
  </si>
  <si>
    <t>Zřízení pažení a rozepření stěn rýh pro podzemní vedení příložné pro jakoukoliv mezerovitost, hloubky do 2 m</t>
  </si>
  <si>
    <t>1832854990</t>
  </si>
  <si>
    <t>https://podminky.urs.cz/item/CS_URS_2025_01/151101101</t>
  </si>
  <si>
    <t>"vododvod"38,00*1,50*2</t>
  </si>
  <si>
    <t>151101102</t>
  </si>
  <si>
    <t>Zřízení pažení a rozepření stěn rýh pro podzemní vedení příložné pro jakoukoliv mezerovitost, hloubky přes 2 do 4 m</t>
  </si>
  <si>
    <t>1232871977</t>
  </si>
  <si>
    <t>https://podminky.urs.cz/item/CS_URS_2025_01/151101102</t>
  </si>
  <si>
    <t>151101111</t>
  </si>
  <si>
    <t>Odstranění pažení a rozepření stěn rýh pro podzemní vedení s uložením materiálu na vzdálenost do 3 m od kraje výkopu příložné, hloubky do 2 m</t>
  </si>
  <si>
    <t>1282700392</t>
  </si>
  <si>
    <t>https://podminky.urs.cz/item/CS_URS_2025_01/151101111</t>
  </si>
  <si>
    <t>151101112</t>
  </si>
  <si>
    <t>Odstranění pažení a rozepření stěn rýh pro podzemní vedení s uložením materiálu na vzdálenost do 3 m od kraje výkopu příložné, hloubky přes 2 do 4 m</t>
  </si>
  <si>
    <t>183717651</t>
  </si>
  <si>
    <t>https://podminky.urs.cz/item/CS_URS_2025_01/151101112</t>
  </si>
  <si>
    <t>162251121</t>
  </si>
  <si>
    <t>Vodorovné přemístění výkopku nebo sypaniny po suchu na obvyklém dopravním prostředku, bez naložení výkopku, avšak se složením bez rozhrnutí z horniny třídy těžitelnosti II skupiny 4 a 5 na vzdálenost do 20 m</t>
  </si>
  <si>
    <t>-1429394630</t>
  </si>
  <si>
    <t>https://podminky.urs.cz/item/CS_URS_2025_01/162251121</t>
  </si>
  <si>
    <t>"zásyp na meziskládku"194,39</t>
  </si>
  <si>
    <t>"zpět na zásyp"194,39</t>
  </si>
  <si>
    <t>162751133</t>
  </si>
  <si>
    <t>Vodorovné přemístění výkopku nebo sypaniny po suchu na obvyklém dopravním prostředku, bez naložení výkopku, avšak se složením bez rozhrnutí z horniny třídy těžitelnosti II skupiny 4 a 5 na vzdálenost přes 5 000 do 6 000 m</t>
  </si>
  <si>
    <t>-562545559</t>
  </si>
  <si>
    <t>https://podminky.urs.cz/item/CS_URS_2025_01/162751133</t>
  </si>
  <si>
    <t>přebytečný výkopek</t>
  </si>
  <si>
    <t>"podssyp potrubí"11,97</t>
  </si>
  <si>
    <t>"obsyp potrubí"49,86</t>
  </si>
  <si>
    <t>"akumulařní jímka"16,00</t>
  </si>
  <si>
    <t>"čerpací šachta"2,50</t>
  </si>
  <si>
    <t>167151112</t>
  </si>
  <si>
    <t>Nakládání, skládání a překládání neulehlého výkopku nebo sypaniny strojně nakládání, množství přes 100 m3, z hornin třídy těžitelnosti II, skupiny 4 a 5</t>
  </si>
  <si>
    <t>1331937261</t>
  </si>
  <si>
    <t>https://podminky.urs.cz/item/CS_URS_2025_01/167151112</t>
  </si>
  <si>
    <t>"zásyp"194,39</t>
  </si>
  <si>
    <t>171201221</t>
  </si>
  <si>
    <t>Poplatek za uložení stavebního odpadu na skládce (skládkovné) zeminy a kamení zatříděného do Katalogu odpadů pod kódem 17 05 04</t>
  </si>
  <si>
    <t>-1402327397</t>
  </si>
  <si>
    <t>https://podminky.urs.cz/item/CS_URS_2025_01/171201221</t>
  </si>
  <si>
    <t>174151101</t>
  </si>
  <si>
    <t>Zásyp sypaninou z jakékoliv horniny strojně s uložením výkopku ve vrstvách se zhutněním jam, šachet, rýh nebo kolem objektů v těchto vykopávkách</t>
  </si>
  <si>
    <t>1129230890</t>
  </si>
  <si>
    <t>https://podminky.urs.cz/item/CS_URS_2025_01/174151101</t>
  </si>
  <si>
    <t>99,56+168,12+15,04</t>
  </si>
  <si>
    <t>"odpočet vytlačené zeminy"-88,33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</si>
  <si>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</si>
  <si>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</si>
  <si>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-1226575958</t>
  </si>
  <si>
    <t>https://podminky.urs.cz/item/CS_URS_2025_01/175151101</t>
  </si>
  <si>
    <t>58337308</t>
  </si>
  <si>
    <t>štěrkopísek frakce 0/2</t>
  </si>
  <si>
    <t>-1382856497</t>
  </si>
  <si>
    <t>49,86</t>
  </si>
  <si>
    <t>49,86*2 "Přepočtené koeficientem množství</t>
  </si>
  <si>
    <t>Svislé a kompletní konstrukce</t>
  </si>
  <si>
    <t>382413121</t>
  </si>
  <si>
    <t>Osazení plastové jímky z polypropylenu PP na obetonování objemu 16000 l</t>
  </si>
  <si>
    <t>-2120163885</t>
  </si>
  <si>
    <t>https://podminky.urs.cz/item/CS_URS_2025_01/382413121</t>
  </si>
  <si>
    <t>"akumulační náddrž"1</t>
  </si>
  <si>
    <t>56230028.R</t>
  </si>
  <si>
    <t>jímka plastová objem 16m3, válcovitého tvaru s žebrováním, vstupní komín pr, 600 mm. poklop D 400, otvory 5x DN 150, teleskop DN 600</t>
  </si>
  <si>
    <t>-289476454</t>
  </si>
  <si>
    <t>582101</t>
  </si>
  <si>
    <t>D+M betonový prdtenec pr. 6250 mm</t>
  </si>
  <si>
    <t>ks</t>
  </si>
  <si>
    <t>712908497</t>
  </si>
  <si>
    <t>451572111</t>
  </si>
  <si>
    <t>Lože pod potrubí, stoky a drobné objekty v otevřeném výkopu z kameniva drobného těženého 0 až 4 mm</t>
  </si>
  <si>
    <t>-217560922</t>
  </si>
  <si>
    <t>https://podminky.urs.cz/item/CS_URS_2025_01/451572111</t>
  </si>
  <si>
    <t>Úpravy povrchů, podlahy a osazování výplní</t>
  </si>
  <si>
    <t>635111215</t>
  </si>
  <si>
    <t>Násyp ze štěrkopísku, písku nebo kameniva pod podlahy se zhutněním ze štěrkopísku</t>
  </si>
  <si>
    <t>-934415423</t>
  </si>
  <si>
    <t>https://podminky.urs.cz/item/CS_URS_2025_01/635111215</t>
  </si>
  <si>
    <t>"pod akumulační nádrž"4,70*2,50*0,20</t>
  </si>
  <si>
    <t>870100</t>
  </si>
  <si>
    <t>D+M filtrační šachta plastová pr, 425 mm, odnimatelný filtrační koš a kalové dno, plastový poklop minimálně D 400</t>
  </si>
  <si>
    <t>-1536045314</t>
  </si>
  <si>
    <t>870101</t>
  </si>
  <si>
    <t>D+M zažízení pro doplňování vody akumulační nádrže parametry dle projektu</t>
  </si>
  <si>
    <t>358663080</t>
  </si>
  <si>
    <t>870102</t>
  </si>
  <si>
    <t>D+M chránička potrzbí vodovodu DN 65</t>
  </si>
  <si>
    <t>787422680</t>
  </si>
  <si>
    <t>870103</t>
  </si>
  <si>
    <t>D+M betonová čerpací šachta o vnitřním pr. 1,2m, hloubka 3,82 m, poklop D 400</t>
  </si>
  <si>
    <t>-2135626389</t>
  </si>
  <si>
    <t>870106</t>
  </si>
  <si>
    <t>D+M revizní plastová šachta pr. 425</t>
  </si>
  <si>
    <t>850133508</t>
  </si>
  <si>
    <t>870107</t>
  </si>
  <si>
    <t>D+M revizní plastová šachta pr. 315</t>
  </si>
  <si>
    <t>-1499702143</t>
  </si>
  <si>
    <t>871161141</t>
  </si>
  <si>
    <t>Montáž vodovodního potrubí z plastů v otevřeném výkopu z polyetylenu PE 100 svařovaných na tupo SDR 11/PN16 D 32 x 3,0 mm</t>
  </si>
  <si>
    <t>131459254</t>
  </si>
  <si>
    <t>https://podminky.urs.cz/item/CS_URS_2025_01/871161141</t>
  </si>
  <si>
    <t>28613170</t>
  </si>
  <si>
    <t>trubka vodovodní PE100 SDR11 se signalizační vrstvou 32x3,0mm</t>
  </si>
  <si>
    <t>1045598245</t>
  </si>
  <si>
    <t>38*1,015 "Přepočtené koeficientem množství</t>
  </si>
  <si>
    <t>871265231</t>
  </si>
  <si>
    <t>Kanalizační potrubí z tvrdého PVC v otevřeném výkopu ve sklonu do 20 %, hladkého plnostěnného jednovrstvého, tuhost třídy SN 10 DN 110</t>
  </si>
  <si>
    <t>511427376</t>
  </si>
  <si>
    <t>https://podminky.urs.cz/item/CS_URS_2023_02/871265231</t>
  </si>
  <si>
    <t>871315231.R</t>
  </si>
  <si>
    <t>Kanalizační potrubí z tvrdého PVC v otevřeném výkopu ve sklonu do 20 %, hladkého plnostěnného jednovrstvého, tuhost třídy SN 10 DN 125</t>
  </si>
  <si>
    <t>913038963</t>
  </si>
  <si>
    <t>"dešťová kanalikzace"63,8</t>
  </si>
  <si>
    <t>"bezpečnostní přeliv"19,10</t>
  </si>
  <si>
    <t>877260310</t>
  </si>
  <si>
    <t>Montáž tvarovek na kanalizačním plastovém potrubí z polypropylenu PP nebo tvrdého PVC hladkého plnostěnného kolen, víček nebo hrdlových uzávěrů DN 100</t>
  </si>
  <si>
    <t>735712389</t>
  </si>
  <si>
    <t>https://podminky.urs.cz/item/CS_URS_2025_01/877260310</t>
  </si>
  <si>
    <t>28617180</t>
  </si>
  <si>
    <t>koleno kanalizační PP SN16 45° DN 100</t>
  </si>
  <si>
    <t>-1586534096</t>
  </si>
  <si>
    <t>877270310</t>
  </si>
  <si>
    <t>Montáž tvarovek na kanalizačním plastovém potrubí z polypropylenu PP nebo tvrdého PVC hladkého plnostěnného kolen, víček nebo hrdlových uzávěrů DN 125</t>
  </si>
  <si>
    <t>2120395297</t>
  </si>
  <si>
    <t>https://podminky.urs.cz/item/CS_URS_2025_01/877270310</t>
  </si>
  <si>
    <t>8+1+7</t>
  </si>
  <si>
    <t>28617181</t>
  </si>
  <si>
    <t>koleno kanalizační PP SN16 45° DN 125</t>
  </si>
  <si>
    <t>2091376819</t>
  </si>
  <si>
    <t>28617171</t>
  </si>
  <si>
    <t>koleno kanalizační PP SN16 30° DN 125</t>
  </si>
  <si>
    <t>2120368462</t>
  </si>
  <si>
    <t>28617161</t>
  </si>
  <si>
    <t>koleno kanalizační PP SN16 15° DN 125</t>
  </si>
  <si>
    <t>-824328596</t>
  </si>
  <si>
    <t>877270320</t>
  </si>
  <si>
    <t>Montáž tvarovek na kanalizačním plastovém potrubí z polypropylenu PP nebo tvrdého PVC hladkého plnostěnného odboček DN 125</t>
  </si>
  <si>
    <t>1969169956</t>
  </si>
  <si>
    <t>https://podminky.urs.cz/item/CS_URS_2025_01/877270320</t>
  </si>
  <si>
    <t>28617202</t>
  </si>
  <si>
    <t>odbočka kanalizační PP SN16 45° DN 125/125</t>
  </si>
  <si>
    <t>1151753938</t>
  </si>
  <si>
    <t>877310330</t>
  </si>
  <si>
    <t>Montáž tvarovek na kanalizačním plastovém potrubí z polypropylenu PP nebo tvrdého PVC hladkého plnostěnného spojek nebo redukcí DN 150</t>
  </si>
  <si>
    <t>-156717515</t>
  </si>
  <si>
    <t>https://podminky.urs.cz/item/CS_URS_2025_01/877310330</t>
  </si>
  <si>
    <t>28617244</t>
  </si>
  <si>
    <t>redukce kanalizační PP DN 150/125</t>
  </si>
  <si>
    <t>739372781</t>
  </si>
  <si>
    <t>892233122</t>
  </si>
  <si>
    <t>Proplach a dezinfekce vodovodního potrubí DN od 40 do 70</t>
  </si>
  <si>
    <t>943317129</t>
  </si>
  <si>
    <t>https://podminky.urs.cz/item/CS_URS_2025_01/892233122</t>
  </si>
  <si>
    <t>892241111</t>
  </si>
  <si>
    <t>Tlakové zkoušky vodou na potrubí DN do 80</t>
  </si>
  <si>
    <t>-1433978810</t>
  </si>
  <si>
    <t>https://podminky.urs.cz/item/CS_URS_2025_01/892241111</t>
  </si>
  <si>
    <t>892271111</t>
  </si>
  <si>
    <t>Tlakové zkoušky vodou na potrubí DN 100 nebo 125</t>
  </si>
  <si>
    <t>-1196570730</t>
  </si>
  <si>
    <t>https://podminky.urs.cz/item/CS_URS_2025_01/892271111</t>
  </si>
  <si>
    <t>18,80+82,90</t>
  </si>
  <si>
    <t>892372111</t>
  </si>
  <si>
    <t>Tlakové zkoušky vodou zabezpečení konců potrubí při tlakových zkouškách DN do 300</t>
  </si>
  <si>
    <t>-547795125</t>
  </si>
  <si>
    <t>https://podminky.urs.cz/item/CS_URS_2025_01/892372111</t>
  </si>
  <si>
    <t>899620151</t>
  </si>
  <si>
    <t>Obetonování plastových šachet z polypropylenu betonem prostým v otevřeném výkopu, beton tř. C 25/30</t>
  </si>
  <si>
    <t>-901397789</t>
  </si>
  <si>
    <t>https://podminky.urs.cz/item/CS_URS_2025_01/899620151</t>
  </si>
  <si>
    <t>"obetonování teleskopu akumulační nádrže"0,30</t>
  </si>
  <si>
    <t>899721111</t>
  </si>
  <si>
    <t>Signalizační vodič na potrubí DN do 150 mm</t>
  </si>
  <si>
    <t>-646425869</t>
  </si>
  <si>
    <t>https://podminky.urs.cz/item/CS_URS_2025_01/899721111</t>
  </si>
  <si>
    <t>"vodovod"38,00</t>
  </si>
  <si>
    <t>"kanalizace"18,80+82,90</t>
  </si>
  <si>
    <t>899722114</t>
  </si>
  <si>
    <t>Krytí potrubí z plastů výstražnou fólií z PVC šířky 40 cm</t>
  </si>
  <si>
    <t>-691996963</t>
  </si>
  <si>
    <t>https://podminky.urs.cz/item/CS_URS_2025_01/899722114</t>
  </si>
  <si>
    <t>"kanalizace"18,00+82,10</t>
  </si>
  <si>
    <t>998276101</t>
  </si>
  <si>
    <t>Přesun hmot pro trubní vedení hloubené z trub z plastických hmot nebo sklolaminátových pro vodovody, kanalizace, teplovody, produktovody v otevřeném výkopu dopravní vzdálenost do 15 m</t>
  </si>
  <si>
    <t>-371953370</t>
  </si>
  <si>
    <t>https://podminky.urs.cz/item/CS_URS_2025_01/998276101</t>
  </si>
  <si>
    <t>998276124</t>
  </si>
  <si>
    <t>Přesun hmot pro trubní vedení hloubené z trub z plastických hmot nebo sklolaminátových Příplatek k cenám za zvětšený přesun přes vymezenou největší dopravní vzdálenost do 500 m</t>
  </si>
  <si>
    <t>1750057653</t>
  </si>
  <si>
    <t>https://podminky.urs.cz/item/CS_URS_2025_01/998276124</t>
  </si>
  <si>
    <t>PSV</t>
  </si>
  <si>
    <t>Práce a dodávky PSV</t>
  </si>
  <si>
    <t>721</t>
  </si>
  <si>
    <t>Zdravotechnika - vnitřní kanalizace</t>
  </si>
  <si>
    <t>721242106</t>
  </si>
  <si>
    <t>Lapače střešních splavenin polypropylenové (PP) se svislým odtokem DN 125</t>
  </si>
  <si>
    <t>-2019624965</t>
  </si>
  <si>
    <t>https://podminky.urs.cz/item/CS_URS_2025_01/721242106</t>
  </si>
  <si>
    <t>722</t>
  </si>
  <si>
    <t>Zdravotechnika - vnitřní vodovod</t>
  </si>
  <si>
    <t>722240124</t>
  </si>
  <si>
    <t>Armatury z plastických hmot kohouty (PPR) kulové DN 32</t>
  </si>
  <si>
    <t>-1959345039</t>
  </si>
  <si>
    <t>https://podminky.urs.cz/item/CS_URS_2025_01/722240124</t>
  </si>
  <si>
    <t>Práce a dodávky M</t>
  </si>
  <si>
    <t>21-M</t>
  </si>
  <si>
    <t>Elektromontáže</t>
  </si>
  <si>
    <t>210100</t>
  </si>
  <si>
    <t>D+M chránička kabelu DN 50</t>
  </si>
  <si>
    <t>-214887269</t>
  </si>
  <si>
    <t>210102</t>
  </si>
  <si>
    <t>D+M elektroinstalační lišta pro vedení elektro kabelů 60x40 mm bílá, krytí IP 40</t>
  </si>
  <si>
    <t>-1347534475</t>
  </si>
  <si>
    <t>210801311</t>
  </si>
  <si>
    <t>Montáž izolovaných vodičů měděných do 1 kV bez ukončení uložených volně plných nebo laněných s PVC pláštěm, bezhalogenových, ohniodolných (např. CY, CHAH-V) průřezu žíly 1,5 až 16 mm2</t>
  </si>
  <si>
    <t>1589685639</t>
  </si>
  <si>
    <t>https://podminky.urs.cz/item/CS_URS_2025_01/210801311</t>
  </si>
  <si>
    <t>34111030</t>
  </si>
  <si>
    <t>kabel instalační jádro Cu plné izolace PVC plášť PVC 450/750V (CYKY) 3x1,5mm2</t>
  </si>
  <si>
    <t>256</t>
  </si>
  <si>
    <t>149210539</t>
  </si>
  <si>
    <t>46-M</t>
  </si>
  <si>
    <t>Zemní práce při extr.mont.pracích</t>
  </si>
  <si>
    <t>460010011</t>
  </si>
  <si>
    <t>Vytyčení trasy vedení vzdušného (nadzemního) silového v terénu přehledném nn</t>
  </si>
  <si>
    <t>km</t>
  </si>
  <si>
    <t>-960670447</t>
  </si>
  <si>
    <t>https://podminky.urs.cz/item/CS_URS_2025_01/460010011</t>
  </si>
  <si>
    <t>460171273</t>
  </si>
  <si>
    <t>Hloubení nezapažených kabelových rýh strojně včetně urovnání dna s přemístěním výkopku do vzdálenosti 3 m od okraje jámy nebo s naložením na dopravní prostředek šířky 50 cm hloubky 80 cm v hornině třídy těžitelnosti II skupiny 4</t>
  </si>
  <si>
    <t>-575320634</t>
  </si>
  <si>
    <t>https://podminky.urs.cz/item/CS_URS_2025_01/460171273</t>
  </si>
  <si>
    <t>"pro kabel"88,00*0,40*0,80</t>
  </si>
  <si>
    <t>460451283</t>
  </si>
  <si>
    <t>Zásyp kabelových rýh strojně s přemístěním sypaniny ze vzdálenosti do 10 m, s uložením výkopku ve vrstvách včetně zhutnění a urovnání povrchu šířky 50 cm hloubky 80 cm z horniny třídy těžitelnosti II skupiny 4</t>
  </si>
  <si>
    <t>1316646161</t>
  </si>
  <si>
    <t>https://podminky.urs.cz/item/CS_URS_2025_01/460451283</t>
  </si>
  <si>
    <t>460661112</t>
  </si>
  <si>
    <t>Kabelové lože z písku včetně podsypu, zhutnění a urovnání povrchu pro kabely nn bez zakrytí, šířky přes 35 do 50 cm</t>
  </si>
  <si>
    <t>-123755915</t>
  </si>
  <si>
    <t>https://podminky.urs.cz/item/CS_URS_2025_01/460661112</t>
  </si>
  <si>
    <t>460661314</t>
  </si>
  <si>
    <t>Kabelové lože z písku včetně podsypu, zhutnění a urovnání povrchu pro kabely nn zakryté betonovými deskami (materiál ve specifikaci), šířky přes 50 do 60 cm</t>
  </si>
  <si>
    <t>-95900452</t>
  </si>
  <si>
    <t>https://podminky.urs.cz/item/CS_URS_2025_01/460661314</t>
  </si>
  <si>
    <t>59213005</t>
  </si>
  <si>
    <t>deska krycí betonová 500x230/154x45mm</t>
  </si>
  <si>
    <t>128</t>
  </si>
  <si>
    <t>-462989618</t>
  </si>
  <si>
    <t>14,6666666666667*6 "Přepočtené koeficientem množství</t>
  </si>
  <si>
    <t>460671114</t>
  </si>
  <si>
    <t>Výstražná fólie z PVC pro krytí kabelů včetně vyrovnání povrchu rýhy, rozvinutí a uložení fólie šířky do 40 cm</t>
  </si>
  <si>
    <t>1895396584</t>
  </si>
  <si>
    <t>https://podminky.urs.cz/item/CS_URS_2025_01/460671114</t>
  </si>
  <si>
    <t>SO 04 - Oplocení</t>
  </si>
  <si>
    <t>Jaroslav Čermák</t>
  </si>
  <si>
    <t>D1 - 003: Svislé a kompletní konstrukce</t>
  </si>
  <si>
    <t>006 - Úpravy povrchů, podlahy a osazovaní výplní</t>
  </si>
  <si>
    <t>009 - Ostatní konstrukce a práce, bourání</t>
  </si>
  <si>
    <t>099 - Přesun hmot a manipulace se sutí</t>
  </si>
  <si>
    <t>783 - Dokončovací práce - nátěry</t>
  </si>
  <si>
    <t>V03 - Zařízení staveniště</t>
  </si>
  <si>
    <t>V09 - Ostatní náklady</t>
  </si>
  <si>
    <t>VRN - Vedlejší rozpočtové náklady</t>
  </si>
  <si>
    <t>D1</t>
  </si>
  <si>
    <t>003: Svislé a kompletní konstrukce</t>
  </si>
  <si>
    <t>348171310</t>
  </si>
  <si>
    <t>Montáž oplocení z profilové oceli, trubek nebo tenkostěnných profilů do 15 kg na 1 m oplocení</t>
  </si>
  <si>
    <t>https://podminky.urs.cz/item/CS_URS_2025_01/348171310</t>
  </si>
  <si>
    <t>Pol2</t>
  </si>
  <si>
    <t>příčník 60x40x3 - povrchová úprava Pz</t>
  </si>
  <si>
    <t>348501212</t>
  </si>
  <si>
    <t>Osazení oplocení z dřevěných latí výšky přes 1 do 2 m</t>
  </si>
  <si>
    <t>https://podminky.urs.cz/item/CS_URS_2025_01/348501212</t>
  </si>
  <si>
    <t>Pol4</t>
  </si>
  <si>
    <t>plotovka 60x28x1400 mm - modřín</t>
  </si>
  <si>
    <t>Pol5</t>
  </si>
  <si>
    <t>Spojovací prostředky pro montáž oplocení</t>
  </si>
  <si>
    <t>Pol6</t>
  </si>
  <si>
    <t>Příplatek k montáži oplocení za vrátka</t>
  </si>
  <si>
    <t>Pol7</t>
  </si>
  <si>
    <t>Úprava a ukotvení stávající výplně oplocení</t>
  </si>
  <si>
    <t>006</t>
  </si>
  <si>
    <t>Úpravy povrchů, podlahy a osazovaní výplní</t>
  </si>
  <si>
    <t>628195001</t>
  </si>
  <si>
    <t>Očištění zdiva nebo betonu zdí a valů před započetím oprav ručně</t>
  </si>
  <si>
    <t>https://podminky.urs.cz/item/CS_URS_2025_01/628195001</t>
  </si>
  <si>
    <t>619991001</t>
  </si>
  <si>
    <t>Zakrytí podlahy PE fólií</t>
  </si>
  <si>
    <t>https://podminky.urs.cz/item/CS_URS_2025_01/619991001</t>
  </si>
  <si>
    <t>009</t>
  </si>
  <si>
    <t>966003818</t>
  </si>
  <si>
    <t>Rozebrání oplocení s příčníky a ocelovými sloupky z prken a latí</t>
  </si>
  <si>
    <t>https://podminky.urs.cz/item/CS_URS_2025_01/966003818</t>
  </si>
  <si>
    <t>952902491</t>
  </si>
  <si>
    <t>Čištění budov vyhrabání nezpevněných ploch</t>
  </si>
  <si>
    <t>https://podminky.urs.cz/item/CS_URS_2025_01/952902491</t>
  </si>
  <si>
    <t>099</t>
  </si>
  <si>
    <t>Přesun hmot a manipulace se sutí</t>
  </si>
  <si>
    <t>997013211</t>
  </si>
  <si>
    <t>Vnitrostaveništní doprava suti a vybouraných hmot pro budovy v do 6 m ručně</t>
  </si>
  <si>
    <t>https://podminky.urs.cz/item/CS_URS_2025_01/997013211</t>
  </si>
  <si>
    <t>997231511</t>
  </si>
  <si>
    <t>Nakládání vybouraných hmot na dopravní prostředky pro vodorovnou dopravu</t>
  </si>
  <si>
    <t>https://podminky.urs.cz/item/CS_URS_2025_01/997231511</t>
  </si>
  <si>
    <t>997131511</t>
  </si>
  <si>
    <t>Odvoz na skládku demontovaných konstrukcí dřevěných do 1 km</t>
  </si>
  <si>
    <t>https://podminky.urs.cz/item/CS_URS_2025_01/997131511</t>
  </si>
  <si>
    <t>997131519</t>
  </si>
  <si>
    <t>Příplatek ZKD 1 km u odvozu na skládku demontovaných konstrukcí dřevěných</t>
  </si>
  <si>
    <t>https://podminky.urs.cz/item/CS_URS_2025_01/997131519</t>
  </si>
  <si>
    <t>997013811</t>
  </si>
  <si>
    <t>Poplatek za uložení na skládce (skládkovné) stavebního odpadu dřevěného kód odpadu 17 02 01</t>
  </si>
  <si>
    <t>https://podminky.urs.cz/item/CS_URS_2025_01/997013811</t>
  </si>
  <si>
    <t>998018001</t>
  </si>
  <si>
    <t>Přesun hmot pro budovy ruční pro budovy v do 6 m</t>
  </si>
  <si>
    <t>https://podminky.urs.cz/item/CS_URS_2025_01/998018001</t>
  </si>
  <si>
    <t>783</t>
  </si>
  <si>
    <t>Dokončovací práce - nátěry</t>
  </si>
  <si>
    <t>783301401</t>
  </si>
  <si>
    <t>Ometení zámečnických konstrukcí</t>
  </si>
  <si>
    <t>https://podminky.urs.cz/item/CS_URS_2025_01/783301401</t>
  </si>
  <si>
    <t>783306809</t>
  </si>
  <si>
    <t>Odstranění nátěru ze zámečnických konstrukcí okartáčováním</t>
  </si>
  <si>
    <t>https://podminky.urs.cz/item/CS_URS_2025_01/783306809</t>
  </si>
  <si>
    <t>783324101</t>
  </si>
  <si>
    <t>Základní jednonásobný akrylátový nátěr zámečnických konstrukcí</t>
  </si>
  <si>
    <t>https://podminky.urs.cz/item/CS_URS_2025_01/783324101</t>
  </si>
  <si>
    <t>783327101</t>
  </si>
  <si>
    <t>Krycí jednonásobný akrylátový nátěr zámečnických konstrukcí</t>
  </si>
  <si>
    <t>https://podminky.urs.cz/item/CS_URS_2025_01/783327101</t>
  </si>
  <si>
    <t>783101203</t>
  </si>
  <si>
    <t>Jemné obroušení podkladu truhlářských konstrukcí před provedením nátěru</t>
  </si>
  <si>
    <t>https://podminky.urs.cz/item/CS_URS_2025_01/783101203</t>
  </si>
  <si>
    <t>783101403</t>
  </si>
  <si>
    <t>Oprášení podkladu truhlářských konstrukcí před provedením nátěru</t>
  </si>
  <si>
    <t>https://podminky.urs.cz/item/CS_URS_2025_01/783101403</t>
  </si>
  <si>
    <t>783000000R.01</t>
  </si>
  <si>
    <t>Ruční nátěr dřevěných prvků oplocení dvouvrstvý</t>
  </si>
  <si>
    <t>262,755*2 'Přepočtené koeficientem množství</t>
  </si>
  <si>
    <t>284000000R.01</t>
  </si>
  <si>
    <t>UV ochranný olej bezrbarvý extra</t>
  </si>
  <si>
    <t>litr</t>
  </si>
  <si>
    <t>-1847422717</t>
  </si>
  <si>
    <t>15*2 'Přepočtené koeficientem množství</t>
  </si>
  <si>
    <t>V03</t>
  </si>
  <si>
    <t>Zařízení staveniště</t>
  </si>
  <si>
    <t>030001000</t>
  </si>
  <si>
    <t>%</t>
  </si>
  <si>
    <t>https://podminky.urs.cz/item/CS_URS_2025_01/030001000</t>
  </si>
  <si>
    <t>V09</t>
  </si>
  <si>
    <t>Ostatní náklady</t>
  </si>
  <si>
    <t>090001000</t>
  </si>
  <si>
    <t>https://podminky.urs.cz/item/CS_URS_2025_01/090001000</t>
  </si>
  <si>
    <t>065002000</t>
  </si>
  <si>
    <t>Mimostaveništní doprava</t>
  </si>
  <si>
    <t>https://podminky.urs.cz/item/CS_URS_2025_01/065002000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</si>
  <si>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</si>
  <si>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</si>
  <si>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</si>
  <si>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</si>
  <si>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</si>
  <si>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</si>
  <si>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012103000</t>
  </si>
  <si>
    <t>Geodetické práce před výstavbou</t>
  </si>
  <si>
    <t>1024</t>
  </si>
  <si>
    <t>1572829032</t>
  </si>
  <si>
    <t>https://podminky.urs.cz/item/CS_URS_2025_01/012103000</t>
  </si>
  <si>
    <t>012203000</t>
  </si>
  <si>
    <t>Geodetické práce při provádění stavby</t>
  </si>
  <si>
    <t>685014037</t>
  </si>
  <si>
    <t>https://podminky.urs.cz/item/CS_URS_2025_01/012203000</t>
  </si>
  <si>
    <t>012303000</t>
  </si>
  <si>
    <t>Geodetické práce po výstavbě</t>
  </si>
  <si>
    <t>-1105158838</t>
  </si>
  <si>
    <t>https://podminky.urs.cz/item/CS_URS_2025_01/012303000</t>
  </si>
  <si>
    <t>013254000</t>
  </si>
  <si>
    <t>Dokumentace skutečného provedení stavby</t>
  </si>
  <si>
    <t>744319710</t>
  </si>
  <si>
    <t>https://podminky.urs.cz/item/CS_URS_2025_01/013254000</t>
  </si>
  <si>
    <t>VRN3</t>
  </si>
  <si>
    <t>-1431269788</t>
  </si>
  <si>
    <t>032803000</t>
  </si>
  <si>
    <t>Ostatní vybavení staveniště</t>
  </si>
  <si>
    <t>-731154576</t>
  </si>
  <si>
    <t>https://podminky.urs.cz/item/CS_URS_2025_01/032803000</t>
  </si>
  <si>
    <t>034103000</t>
  </si>
  <si>
    <t>Oplocení staveniště</t>
  </si>
  <si>
    <t>-1539318135</t>
  </si>
  <si>
    <t>https://podminky.urs.cz/item/CS_URS_2025_01/034103000</t>
  </si>
  <si>
    <t>VRN4</t>
  </si>
  <si>
    <t>Inženýrská činnost</t>
  </si>
  <si>
    <t>045203000</t>
  </si>
  <si>
    <t>Kompletační činnost</t>
  </si>
  <si>
    <t>-1983444978</t>
  </si>
  <si>
    <t>https://podminky.urs.cz/item/CS_URS_2025_01/045203000</t>
  </si>
  <si>
    <t>045303000</t>
  </si>
  <si>
    <t>Koordinační činnost</t>
  </si>
  <si>
    <t>-735759777</t>
  </si>
  <si>
    <t>https://podminky.urs.cz/item/CS_URS_2025_01/045303000</t>
  </si>
  <si>
    <t>049103000</t>
  </si>
  <si>
    <t>Náklady vzniklé v souvislosti s realizací stavby</t>
  </si>
  <si>
    <t>1708414353</t>
  </si>
  <si>
    <t>https://podminky.urs.cz/item/CS_URS_2025_01/049103000</t>
  </si>
  <si>
    <t>Poznámka k položce:_x000d_
Vytyčení sítí</t>
  </si>
  <si>
    <t>VRN7</t>
  </si>
  <si>
    <t>Provozní vlivy</t>
  </si>
  <si>
    <t>070001000</t>
  </si>
  <si>
    <t>-374805167</t>
  </si>
  <si>
    <t>https://podminky.urs.cz/item/CS_URS_2025_01/070001000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</si>
</sst>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151121" TargetMode="External" /><Relationship Id="rId2" Type="http://schemas.openxmlformats.org/officeDocument/2006/relationships/hyperlink" Target="https://podminky.urs.cz/item/CS_URS_2025_01/113106121" TargetMode="External" /><Relationship Id="rId3" Type="http://schemas.openxmlformats.org/officeDocument/2006/relationships/hyperlink" Target="https://podminky.urs.cz/item/CS_URS_2025_01/113107113" TargetMode="External" /><Relationship Id="rId4" Type="http://schemas.openxmlformats.org/officeDocument/2006/relationships/hyperlink" Target="https://podminky.urs.cz/item/CS_URS_2025_01/121112003" TargetMode="External" /><Relationship Id="rId5" Type="http://schemas.openxmlformats.org/officeDocument/2006/relationships/hyperlink" Target="https://podminky.urs.cz/item/CS_URS_2025_01/122211101" TargetMode="External" /><Relationship Id="rId6" Type="http://schemas.openxmlformats.org/officeDocument/2006/relationships/hyperlink" Target="https://podminky.urs.cz/item/CS_URS_2025_01/180405111" TargetMode="External" /><Relationship Id="rId7" Type="http://schemas.openxmlformats.org/officeDocument/2006/relationships/hyperlink" Target="https://podminky.urs.cz/item/CS_URS_2025_01/181151321" TargetMode="External" /><Relationship Id="rId8" Type="http://schemas.openxmlformats.org/officeDocument/2006/relationships/hyperlink" Target="https://podminky.urs.cz/item/CS_URS_2025_01/181311103" TargetMode="External" /><Relationship Id="rId9" Type="http://schemas.openxmlformats.org/officeDocument/2006/relationships/hyperlink" Target="https://podminky.urs.cz/item/CS_URS_2025_01/181411131" TargetMode="External" /><Relationship Id="rId10" Type="http://schemas.openxmlformats.org/officeDocument/2006/relationships/hyperlink" Target="https://podminky.urs.cz/item/CS_URS_2025_01/183111111" TargetMode="External" /><Relationship Id="rId11" Type="http://schemas.openxmlformats.org/officeDocument/2006/relationships/hyperlink" Target="https://podminky.urs.cz/item/CS_URS_2025_01/184813511" TargetMode="External" /><Relationship Id="rId12" Type="http://schemas.openxmlformats.org/officeDocument/2006/relationships/hyperlink" Target="https://podminky.urs.cz/item/CS_URS_2025_01/184813521" TargetMode="External" /><Relationship Id="rId13" Type="http://schemas.openxmlformats.org/officeDocument/2006/relationships/hyperlink" Target="https://podminky.urs.cz/item/CS_URS_2025_01/184818231" TargetMode="External" /><Relationship Id="rId14" Type="http://schemas.openxmlformats.org/officeDocument/2006/relationships/hyperlink" Target="https://podminky.urs.cz/item/CS_URS_2025_01/184818234" TargetMode="External" /><Relationship Id="rId15" Type="http://schemas.openxmlformats.org/officeDocument/2006/relationships/hyperlink" Target="https://podminky.urs.cz/item/CS_URS_2025_01/184911161" TargetMode="External" /><Relationship Id="rId16" Type="http://schemas.openxmlformats.org/officeDocument/2006/relationships/hyperlink" Target="https://podminky.urs.cz/item/CS_URS_2025_01/185803111" TargetMode="External" /><Relationship Id="rId17" Type="http://schemas.openxmlformats.org/officeDocument/2006/relationships/hyperlink" Target="https://podminky.urs.cz/item/CS_URS_2025_01/185803211" TargetMode="External" /><Relationship Id="rId18" Type="http://schemas.openxmlformats.org/officeDocument/2006/relationships/hyperlink" Target="https://podminky.urs.cz/item/CS_URS_2025_01/185804312" TargetMode="External" /><Relationship Id="rId19" Type="http://schemas.openxmlformats.org/officeDocument/2006/relationships/hyperlink" Target="https://podminky.urs.cz/item/CS_URS_2025_01/185804511" TargetMode="External" /><Relationship Id="rId20" Type="http://schemas.openxmlformats.org/officeDocument/2006/relationships/hyperlink" Target="https://podminky.urs.cz/item/CS_URS_2025_01/185811211" TargetMode="External" /><Relationship Id="rId21" Type="http://schemas.openxmlformats.org/officeDocument/2006/relationships/hyperlink" Target="https://podminky.urs.cz/item/CS_URS_2025_01/183211312" TargetMode="External" /><Relationship Id="rId22" Type="http://schemas.openxmlformats.org/officeDocument/2006/relationships/hyperlink" Target="https://podminky.urs.cz/item/CS_URS_2025_01/183211313" TargetMode="External" /><Relationship Id="rId23" Type="http://schemas.openxmlformats.org/officeDocument/2006/relationships/hyperlink" Target="https://podminky.urs.cz/item/CS_URS_2025_01/183211312" TargetMode="External" /><Relationship Id="rId24" Type="http://schemas.openxmlformats.org/officeDocument/2006/relationships/hyperlink" Target="https://podminky.urs.cz/item/CS_URS_2025_01/183211312" TargetMode="External" /><Relationship Id="rId25" Type="http://schemas.openxmlformats.org/officeDocument/2006/relationships/hyperlink" Target="https://podminky.urs.cz/item/CS_URS_2025_01/271532213" TargetMode="External" /><Relationship Id="rId26" Type="http://schemas.openxmlformats.org/officeDocument/2006/relationships/hyperlink" Target="https://podminky.urs.cz/item/CS_URS_2025_01/273313711" TargetMode="External" /><Relationship Id="rId27" Type="http://schemas.openxmlformats.org/officeDocument/2006/relationships/hyperlink" Target="https://podminky.urs.cz/item/CS_URS_2025_01/434351141" TargetMode="External" /><Relationship Id="rId28" Type="http://schemas.openxmlformats.org/officeDocument/2006/relationships/hyperlink" Target="https://podminky.urs.cz/item/CS_URS_2025_01/434351142" TargetMode="External" /><Relationship Id="rId29" Type="http://schemas.openxmlformats.org/officeDocument/2006/relationships/hyperlink" Target="https://podminky.urs.cz/item/CS_URS_2025_01/451577777" TargetMode="External" /><Relationship Id="rId30" Type="http://schemas.openxmlformats.org/officeDocument/2006/relationships/hyperlink" Target="https://podminky.urs.cz/item/CS_URS_2025_01/451577877" TargetMode="External" /><Relationship Id="rId31" Type="http://schemas.openxmlformats.org/officeDocument/2006/relationships/hyperlink" Target="https://podminky.urs.cz/item/CS_URS_2025_01/451579777" TargetMode="External" /><Relationship Id="rId32" Type="http://schemas.openxmlformats.org/officeDocument/2006/relationships/hyperlink" Target="https://podminky.urs.cz/item/CS_URS_2025_01/997013631" TargetMode="External" /><Relationship Id="rId33" Type="http://schemas.openxmlformats.org/officeDocument/2006/relationships/hyperlink" Target="https://podminky.urs.cz/item/CS_URS_2025_01/997221551" TargetMode="External" /><Relationship Id="rId34" Type="http://schemas.openxmlformats.org/officeDocument/2006/relationships/hyperlink" Target="https://podminky.urs.cz/item/CS_URS_2025_01/997221559" TargetMode="External" /><Relationship Id="rId35" Type="http://schemas.openxmlformats.org/officeDocument/2006/relationships/hyperlink" Target="https://podminky.urs.cz/item/CS_URS_2025_01/997221561" TargetMode="External" /><Relationship Id="rId36" Type="http://schemas.openxmlformats.org/officeDocument/2006/relationships/hyperlink" Target="https://podminky.urs.cz/item/CS_URS_2025_01/997221569" TargetMode="External" /><Relationship Id="rId37" Type="http://schemas.openxmlformats.org/officeDocument/2006/relationships/hyperlink" Target="https://podminky.urs.cz/item/CS_URS_2025_01/997221858" TargetMode="External" /><Relationship Id="rId38" Type="http://schemas.openxmlformats.org/officeDocument/2006/relationships/hyperlink" Target="https://podminky.urs.cz/item/CS_URS_2025_01/99823131R" TargetMode="External" /><Relationship Id="rId3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153411" TargetMode="External" /><Relationship Id="rId2" Type="http://schemas.openxmlformats.org/officeDocument/2006/relationships/hyperlink" Target="https://podminky.urs.cz/item/CS_URS_2025_01/133212811" TargetMode="External" /><Relationship Id="rId3" Type="http://schemas.openxmlformats.org/officeDocument/2006/relationships/hyperlink" Target="https://podminky.urs.cz/item/CS_URS_2025_01/174111101" TargetMode="External" /><Relationship Id="rId4" Type="http://schemas.openxmlformats.org/officeDocument/2006/relationships/hyperlink" Target="https://podminky.urs.cz/item/CS_URS_2025_01/174111109" TargetMode="External" /><Relationship Id="rId5" Type="http://schemas.openxmlformats.org/officeDocument/2006/relationships/hyperlink" Target="https://podminky.urs.cz/item/CS_URS_2025_01/175111101" TargetMode="External" /><Relationship Id="rId6" Type="http://schemas.openxmlformats.org/officeDocument/2006/relationships/hyperlink" Target="https://podminky.urs.cz/item/CS_URS_2025_01/175111109" TargetMode="External" /><Relationship Id="rId7" Type="http://schemas.openxmlformats.org/officeDocument/2006/relationships/hyperlink" Target="https://podminky.urs.cz/item/CS_URS_2025_01/451595111" TargetMode="External" /><Relationship Id="rId8" Type="http://schemas.openxmlformats.org/officeDocument/2006/relationships/hyperlink" Target="https://podminky.urs.cz/item/CS_URS_2025_01/871172201" TargetMode="External" /><Relationship Id="rId9" Type="http://schemas.openxmlformats.org/officeDocument/2006/relationships/hyperlink" Target="https://podminky.urs.cz/item/CS_URS_2025_01/877162001" TargetMode="External" /><Relationship Id="rId10" Type="http://schemas.openxmlformats.org/officeDocument/2006/relationships/hyperlink" Target="https://podminky.urs.cz/item/CS_URS_2025_01/871143101" TargetMode="External" /><Relationship Id="rId11" Type="http://schemas.openxmlformats.org/officeDocument/2006/relationships/hyperlink" Target="https://podminky.urs.cz/item/CS_URS_2025_01/871143212" TargetMode="External" /><Relationship Id="rId12" Type="http://schemas.openxmlformats.org/officeDocument/2006/relationships/hyperlink" Target="https://podminky.urs.cz/item/CS_URS_2025_01/879311101" TargetMode="External" /><Relationship Id="rId13" Type="http://schemas.openxmlformats.org/officeDocument/2006/relationships/hyperlink" Target="https://podminky.urs.cz/item/CS_URS_2025_01/879311102" TargetMode="External" /><Relationship Id="rId14" Type="http://schemas.openxmlformats.org/officeDocument/2006/relationships/hyperlink" Target="https://podminky.urs.cz/item/CS_URS_2025_01/879311201" TargetMode="External" /><Relationship Id="rId15" Type="http://schemas.openxmlformats.org/officeDocument/2006/relationships/hyperlink" Target="https://podminky.urs.cz/item/CS_URS_2025_01/899921112" TargetMode="External" /><Relationship Id="rId16" Type="http://schemas.openxmlformats.org/officeDocument/2006/relationships/hyperlink" Target="https://podminky.urs.cz/item/CS_URS_2025_01/899921114" TargetMode="External" /><Relationship Id="rId17" Type="http://schemas.openxmlformats.org/officeDocument/2006/relationships/hyperlink" Target="https://podminky.urs.cz/item/CS_URS_2025_01/899923101" TargetMode="External" /><Relationship Id="rId18" Type="http://schemas.openxmlformats.org/officeDocument/2006/relationships/hyperlink" Target="https://podminky.urs.cz/item/CS_URS_2025_01/899921149" TargetMode="External" /><Relationship Id="rId19" Type="http://schemas.openxmlformats.org/officeDocument/2006/relationships/hyperlink" Target="https://podminky.urs.cz/item/CS_URS_2025_01/899922192" TargetMode="External" /><Relationship Id="rId20" Type="http://schemas.openxmlformats.org/officeDocument/2006/relationships/hyperlink" Target="https://podminky.urs.cz/item/CS_URS_2025_01/899922311" TargetMode="External" /><Relationship Id="rId21" Type="http://schemas.openxmlformats.org/officeDocument/2006/relationships/hyperlink" Target="https://podminky.urs.cz/item/CS_URS_2025_01/893812101" TargetMode="External" /><Relationship Id="rId22" Type="http://schemas.openxmlformats.org/officeDocument/2006/relationships/hyperlink" Target="https://podminky.urs.cz/item/CS_URS_2025_01/893812225" TargetMode="External" /><Relationship Id="rId23" Type="http://schemas.openxmlformats.org/officeDocument/2006/relationships/hyperlink" Target="https://podminky.urs.cz/item/CS_URS_2025_01/893812226" TargetMode="External" /><Relationship Id="rId24" Type="http://schemas.openxmlformats.org/officeDocument/2006/relationships/hyperlink" Target="https://podminky.urs.cz/item/CS_URS_2025_01/899922521" TargetMode="External" /><Relationship Id="rId25" Type="http://schemas.openxmlformats.org/officeDocument/2006/relationships/hyperlink" Target="https://podminky.urs.cz/item/CS_URS_2025_01/899922701" TargetMode="External" /><Relationship Id="rId26" Type="http://schemas.openxmlformats.org/officeDocument/2006/relationships/hyperlink" Target="https://podminky.urs.cz/item/CS_URS_2025_01/899924111" TargetMode="External" /><Relationship Id="rId27" Type="http://schemas.openxmlformats.org/officeDocument/2006/relationships/hyperlink" Target="https://podminky.urs.cz/item/CS_URS_2025_01/899924202" TargetMode="External" /><Relationship Id="rId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351103" TargetMode="External" /><Relationship Id="rId2" Type="http://schemas.openxmlformats.org/officeDocument/2006/relationships/hyperlink" Target="https://podminky.urs.cz/item/CS_URS_2025_01/132354104" TargetMode="External" /><Relationship Id="rId3" Type="http://schemas.openxmlformats.org/officeDocument/2006/relationships/hyperlink" Target="https://podminky.urs.cz/item/CS_URS_2025_01/133354101" TargetMode="External" /><Relationship Id="rId4" Type="http://schemas.openxmlformats.org/officeDocument/2006/relationships/hyperlink" Target="https://podminky.urs.cz/item/CS_URS_2025_01/151101101" TargetMode="External" /><Relationship Id="rId5" Type="http://schemas.openxmlformats.org/officeDocument/2006/relationships/hyperlink" Target="https://podminky.urs.cz/item/CS_URS_2025_01/151101102" TargetMode="External" /><Relationship Id="rId6" Type="http://schemas.openxmlformats.org/officeDocument/2006/relationships/hyperlink" Target="https://podminky.urs.cz/item/CS_URS_2025_01/151101111" TargetMode="External" /><Relationship Id="rId7" Type="http://schemas.openxmlformats.org/officeDocument/2006/relationships/hyperlink" Target="https://podminky.urs.cz/item/CS_URS_2025_01/151101112" TargetMode="External" /><Relationship Id="rId8" Type="http://schemas.openxmlformats.org/officeDocument/2006/relationships/hyperlink" Target="https://podminky.urs.cz/item/CS_URS_2025_01/162251121" TargetMode="External" /><Relationship Id="rId9" Type="http://schemas.openxmlformats.org/officeDocument/2006/relationships/hyperlink" Target="https://podminky.urs.cz/item/CS_URS_2025_01/162751133" TargetMode="External" /><Relationship Id="rId10" Type="http://schemas.openxmlformats.org/officeDocument/2006/relationships/hyperlink" Target="https://podminky.urs.cz/item/CS_URS_2025_01/167151112" TargetMode="External" /><Relationship Id="rId11" Type="http://schemas.openxmlformats.org/officeDocument/2006/relationships/hyperlink" Target="https://podminky.urs.cz/item/CS_URS_2025_01/171201221" TargetMode="External" /><Relationship Id="rId12" Type="http://schemas.openxmlformats.org/officeDocument/2006/relationships/hyperlink" Target="https://podminky.urs.cz/item/CS_URS_2025_01/174151101" TargetMode="External" /><Relationship Id="rId13" Type="http://schemas.openxmlformats.org/officeDocument/2006/relationships/hyperlink" Target="https://podminky.urs.cz/item/CS_URS_2025_01/175151101" TargetMode="External" /><Relationship Id="rId14" Type="http://schemas.openxmlformats.org/officeDocument/2006/relationships/hyperlink" Target="https://podminky.urs.cz/item/CS_URS_2025_01/382413121" TargetMode="External" /><Relationship Id="rId15" Type="http://schemas.openxmlformats.org/officeDocument/2006/relationships/hyperlink" Target="https://podminky.urs.cz/item/CS_URS_2025_01/451572111" TargetMode="External" /><Relationship Id="rId16" Type="http://schemas.openxmlformats.org/officeDocument/2006/relationships/hyperlink" Target="https://podminky.urs.cz/item/CS_URS_2025_01/635111215" TargetMode="External" /><Relationship Id="rId17" Type="http://schemas.openxmlformats.org/officeDocument/2006/relationships/hyperlink" Target="https://podminky.urs.cz/item/CS_URS_2025_01/871161141" TargetMode="External" /><Relationship Id="rId18" Type="http://schemas.openxmlformats.org/officeDocument/2006/relationships/hyperlink" Target="https://podminky.urs.cz/item/CS_URS_2023_02/871265231" TargetMode="External" /><Relationship Id="rId19" Type="http://schemas.openxmlformats.org/officeDocument/2006/relationships/hyperlink" Target="https://podminky.urs.cz/item/CS_URS_2025_01/877260310" TargetMode="External" /><Relationship Id="rId20" Type="http://schemas.openxmlformats.org/officeDocument/2006/relationships/hyperlink" Target="https://podminky.urs.cz/item/CS_URS_2025_01/877270310" TargetMode="External" /><Relationship Id="rId21" Type="http://schemas.openxmlformats.org/officeDocument/2006/relationships/hyperlink" Target="https://podminky.urs.cz/item/CS_URS_2025_01/877270320" TargetMode="External" /><Relationship Id="rId22" Type="http://schemas.openxmlformats.org/officeDocument/2006/relationships/hyperlink" Target="https://podminky.urs.cz/item/CS_URS_2025_01/877310330" TargetMode="External" /><Relationship Id="rId23" Type="http://schemas.openxmlformats.org/officeDocument/2006/relationships/hyperlink" Target="https://podminky.urs.cz/item/CS_URS_2025_01/892233122" TargetMode="External" /><Relationship Id="rId24" Type="http://schemas.openxmlformats.org/officeDocument/2006/relationships/hyperlink" Target="https://podminky.urs.cz/item/CS_URS_2025_01/892241111" TargetMode="External" /><Relationship Id="rId25" Type="http://schemas.openxmlformats.org/officeDocument/2006/relationships/hyperlink" Target="https://podminky.urs.cz/item/CS_URS_2025_01/892271111" TargetMode="External" /><Relationship Id="rId26" Type="http://schemas.openxmlformats.org/officeDocument/2006/relationships/hyperlink" Target="https://podminky.urs.cz/item/CS_URS_2025_01/892372111" TargetMode="External" /><Relationship Id="rId27" Type="http://schemas.openxmlformats.org/officeDocument/2006/relationships/hyperlink" Target="https://podminky.urs.cz/item/CS_URS_2025_01/899620151" TargetMode="External" /><Relationship Id="rId28" Type="http://schemas.openxmlformats.org/officeDocument/2006/relationships/hyperlink" Target="https://podminky.urs.cz/item/CS_URS_2025_01/899721111" TargetMode="External" /><Relationship Id="rId29" Type="http://schemas.openxmlformats.org/officeDocument/2006/relationships/hyperlink" Target="https://podminky.urs.cz/item/CS_URS_2025_01/899722114" TargetMode="External" /><Relationship Id="rId30" Type="http://schemas.openxmlformats.org/officeDocument/2006/relationships/hyperlink" Target="https://podminky.urs.cz/item/CS_URS_2025_01/998276101" TargetMode="External" /><Relationship Id="rId31" Type="http://schemas.openxmlformats.org/officeDocument/2006/relationships/hyperlink" Target="https://podminky.urs.cz/item/CS_URS_2025_01/998276124" TargetMode="External" /><Relationship Id="rId32" Type="http://schemas.openxmlformats.org/officeDocument/2006/relationships/hyperlink" Target="https://podminky.urs.cz/item/CS_URS_2025_01/721242106" TargetMode="External" /><Relationship Id="rId33" Type="http://schemas.openxmlformats.org/officeDocument/2006/relationships/hyperlink" Target="https://podminky.urs.cz/item/CS_URS_2025_01/722240124" TargetMode="External" /><Relationship Id="rId34" Type="http://schemas.openxmlformats.org/officeDocument/2006/relationships/hyperlink" Target="https://podminky.urs.cz/item/CS_URS_2025_01/210801311" TargetMode="External" /><Relationship Id="rId35" Type="http://schemas.openxmlformats.org/officeDocument/2006/relationships/hyperlink" Target="https://podminky.urs.cz/item/CS_URS_2025_01/460010011" TargetMode="External" /><Relationship Id="rId36" Type="http://schemas.openxmlformats.org/officeDocument/2006/relationships/hyperlink" Target="https://podminky.urs.cz/item/CS_URS_2025_01/460171273" TargetMode="External" /><Relationship Id="rId37" Type="http://schemas.openxmlformats.org/officeDocument/2006/relationships/hyperlink" Target="https://podminky.urs.cz/item/CS_URS_2025_01/460451283" TargetMode="External" /><Relationship Id="rId38" Type="http://schemas.openxmlformats.org/officeDocument/2006/relationships/hyperlink" Target="https://podminky.urs.cz/item/CS_URS_2025_01/460661112" TargetMode="External" /><Relationship Id="rId39" Type="http://schemas.openxmlformats.org/officeDocument/2006/relationships/hyperlink" Target="https://podminky.urs.cz/item/CS_URS_2025_01/460661314" TargetMode="External" /><Relationship Id="rId40" Type="http://schemas.openxmlformats.org/officeDocument/2006/relationships/hyperlink" Target="https://podminky.urs.cz/item/CS_URS_2025_01/460671114" TargetMode="External" /><Relationship Id="rId4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8171310" TargetMode="External" /><Relationship Id="rId2" Type="http://schemas.openxmlformats.org/officeDocument/2006/relationships/hyperlink" Target="https://podminky.urs.cz/item/CS_URS_2025_01/348501212" TargetMode="External" /><Relationship Id="rId3" Type="http://schemas.openxmlformats.org/officeDocument/2006/relationships/hyperlink" Target="https://podminky.urs.cz/item/CS_URS_2025_01/628195001" TargetMode="External" /><Relationship Id="rId4" Type="http://schemas.openxmlformats.org/officeDocument/2006/relationships/hyperlink" Target="https://podminky.urs.cz/item/CS_URS_2025_01/619991001" TargetMode="External" /><Relationship Id="rId5" Type="http://schemas.openxmlformats.org/officeDocument/2006/relationships/hyperlink" Target="https://podminky.urs.cz/item/CS_URS_2025_01/966003818" TargetMode="External" /><Relationship Id="rId6" Type="http://schemas.openxmlformats.org/officeDocument/2006/relationships/hyperlink" Target="https://podminky.urs.cz/item/CS_URS_2025_01/952902491" TargetMode="External" /><Relationship Id="rId7" Type="http://schemas.openxmlformats.org/officeDocument/2006/relationships/hyperlink" Target="https://podminky.urs.cz/item/CS_URS_2025_01/997013211" TargetMode="External" /><Relationship Id="rId8" Type="http://schemas.openxmlformats.org/officeDocument/2006/relationships/hyperlink" Target="https://podminky.urs.cz/item/CS_URS_2025_01/997231511" TargetMode="External" /><Relationship Id="rId9" Type="http://schemas.openxmlformats.org/officeDocument/2006/relationships/hyperlink" Target="https://podminky.urs.cz/item/CS_URS_2025_01/997131511" TargetMode="External" /><Relationship Id="rId10" Type="http://schemas.openxmlformats.org/officeDocument/2006/relationships/hyperlink" Target="https://podminky.urs.cz/item/CS_URS_2025_01/997131519" TargetMode="External" /><Relationship Id="rId11" Type="http://schemas.openxmlformats.org/officeDocument/2006/relationships/hyperlink" Target="https://podminky.urs.cz/item/CS_URS_2025_01/997013811" TargetMode="External" /><Relationship Id="rId12" Type="http://schemas.openxmlformats.org/officeDocument/2006/relationships/hyperlink" Target="https://podminky.urs.cz/item/CS_URS_2025_01/998018001" TargetMode="External" /><Relationship Id="rId13" Type="http://schemas.openxmlformats.org/officeDocument/2006/relationships/hyperlink" Target="https://podminky.urs.cz/item/CS_URS_2025_01/783301401" TargetMode="External" /><Relationship Id="rId14" Type="http://schemas.openxmlformats.org/officeDocument/2006/relationships/hyperlink" Target="https://podminky.urs.cz/item/CS_URS_2025_01/783306809" TargetMode="External" /><Relationship Id="rId15" Type="http://schemas.openxmlformats.org/officeDocument/2006/relationships/hyperlink" Target="https://podminky.urs.cz/item/CS_URS_2025_01/783324101" TargetMode="External" /><Relationship Id="rId16" Type="http://schemas.openxmlformats.org/officeDocument/2006/relationships/hyperlink" Target="https://podminky.urs.cz/item/CS_URS_2025_01/783327101" TargetMode="External" /><Relationship Id="rId17" Type="http://schemas.openxmlformats.org/officeDocument/2006/relationships/hyperlink" Target="https://podminky.urs.cz/item/CS_URS_2025_01/783101203" TargetMode="External" /><Relationship Id="rId18" Type="http://schemas.openxmlformats.org/officeDocument/2006/relationships/hyperlink" Target="https://podminky.urs.cz/item/CS_URS_2025_01/783101403" TargetMode="External" /><Relationship Id="rId19" Type="http://schemas.openxmlformats.org/officeDocument/2006/relationships/hyperlink" Target="https://podminky.urs.cz/item/CS_URS_2025_01/030001000" TargetMode="External" /><Relationship Id="rId20" Type="http://schemas.openxmlformats.org/officeDocument/2006/relationships/hyperlink" Target="https://podminky.urs.cz/item/CS_URS_2025_01/090001000" TargetMode="External" /><Relationship Id="rId21" Type="http://schemas.openxmlformats.org/officeDocument/2006/relationships/hyperlink" Target="https://podminky.urs.cz/item/CS_URS_2025_01/065002000" TargetMode="External" /><Relationship Id="rId2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03000" TargetMode="External" /><Relationship Id="rId2" Type="http://schemas.openxmlformats.org/officeDocument/2006/relationships/hyperlink" Target="https://podminky.urs.cz/item/CS_URS_2025_01/0122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3254000" TargetMode="External" /><Relationship Id="rId5" Type="http://schemas.openxmlformats.org/officeDocument/2006/relationships/hyperlink" Target="https://podminky.urs.cz/item/CS_URS_2025_01/030001000" TargetMode="External" /><Relationship Id="rId6" Type="http://schemas.openxmlformats.org/officeDocument/2006/relationships/hyperlink" Target="https://podminky.urs.cz/item/CS_URS_2025_01/032803000" TargetMode="External" /><Relationship Id="rId7" Type="http://schemas.openxmlformats.org/officeDocument/2006/relationships/hyperlink" Target="https://podminky.urs.cz/item/CS_URS_2025_01/034103000" TargetMode="External" /><Relationship Id="rId8" Type="http://schemas.openxmlformats.org/officeDocument/2006/relationships/hyperlink" Target="https://podminky.urs.cz/item/CS_URS_2025_01/045203000" TargetMode="External" /><Relationship Id="rId9" Type="http://schemas.openxmlformats.org/officeDocument/2006/relationships/hyperlink" Target="https://podminky.urs.cz/item/CS_URS_2025_01/045303000" TargetMode="External" /><Relationship Id="rId10" Type="http://schemas.openxmlformats.org/officeDocument/2006/relationships/hyperlink" Target="https://podminky.urs.cz/item/CS_URS_2025_01/049103000" TargetMode="External" /><Relationship Id="rId11" Type="http://schemas.openxmlformats.org/officeDocument/2006/relationships/hyperlink" Target="https://podminky.urs.cz/item/CS_URS_2025_01/070001000" TargetMode="External" /><Relationship Id="rId12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21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22</v>
      </c>
      <c r="E8" s="22"/>
      <c r="F8" s="22"/>
      <c r="G8" s="22"/>
      <c r="H8" s="22"/>
      <c r="I8" s="22"/>
      <c r="J8" s="22"/>
      <c r="K8" s="27" t="s">
        <v>23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24</v>
      </c>
      <c r="AL8" s="22"/>
      <c r="AM8" s="22"/>
      <c r="AN8" s="33" t="s">
        <v>25</v>
      </c>
      <c r="AO8" s="22"/>
      <c r="AP8" s="22"/>
      <c r="AQ8" s="22"/>
      <c r="AR8" s="20"/>
      <c r="BE8" s="31"/>
      <c r="BS8" s="17" t="s">
        <v>6</v>
      </c>
    </row>
    <row r="9" s="1" customFormat="1" ht="29.28" customHeight="1">
      <c r="B9" s="21"/>
      <c r="C9" s="22"/>
      <c r="D9" s="26" t="s">
        <v>26</v>
      </c>
      <c r="E9" s="22"/>
      <c r="F9" s="22"/>
      <c r="G9" s="22"/>
      <c r="H9" s="22"/>
      <c r="I9" s="22"/>
      <c r="J9" s="22"/>
      <c r="K9" s="34" t="s">
        <v>27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6" t="s">
        <v>28</v>
      </c>
      <c r="AL9" s="22"/>
      <c r="AM9" s="22"/>
      <c r="AN9" s="34" t="s">
        <v>29</v>
      </c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30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31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32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33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31</v>
      </c>
      <c r="AL13" s="22"/>
      <c r="AM13" s="22"/>
      <c r="AN13" s="35" t="s">
        <v>35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5" t="s">
        <v>35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2" t="s">
        <v>33</v>
      </c>
      <c r="AL14" s="22"/>
      <c r="AM14" s="22"/>
      <c r="AN14" s="35" t="s">
        <v>35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36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31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37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33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38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39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31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40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33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38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2"/>
      <c r="AQ25" s="22"/>
      <c r="AR25" s="20"/>
      <c r="BE25" s="31"/>
    </row>
    <row r="26" s="2" customFormat="1" ht="25.92" customHeight="1">
      <c r="A26" s="39"/>
      <c r="B26" s="40"/>
      <c r="C26" s="41"/>
      <c r="D26" s="42" t="s">
        <v>42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1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1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43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44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45</v>
      </c>
      <c r="AL28" s="46"/>
      <c r="AM28" s="46"/>
      <c r="AN28" s="46"/>
      <c r="AO28" s="46"/>
      <c r="AP28" s="41"/>
      <c r="AQ28" s="41"/>
      <c r="AR28" s="45"/>
      <c r="BE28" s="31"/>
    </row>
    <row r="29" s="3" customFormat="1" ht="14.4" customHeight="1">
      <c r="A29" s="3"/>
      <c r="B29" s="47"/>
      <c r="C29" s="48"/>
      <c r="D29" s="32" t="s">
        <v>46</v>
      </c>
      <c r="E29" s="48"/>
      <c r="F29" s="32" t="s">
        <v>47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2" t="s">
        <v>48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2" t="s">
        <v>49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2" t="s">
        <v>50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2" t="s">
        <v>51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1"/>
    </row>
    <row r="35" s="2" customFormat="1" ht="25.92" customHeight="1">
      <c r="A35" s="39"/>
      <c r="B35" s="40"/>
      <c r="C35" s="53"/>
      <c r="D35" s="54" t="s">
        <v>52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53</v>
      </c>
      <c r="U35" s="55"/>
      <c r="V35" s="55"/>
      <c r="W35" s="55"/>
      <c r="X35" s="57" t="s">
        <v>54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0"/>
      <c r="C49" s="61"/>
      <c r="D49" s="62" t="s">
        <v>55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56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9"/>
      <c r="B60" s="40"/>
      <c r="C60" s="41"/>
      <c r="D60" s="65" t="s">
        <v>57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58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57</v>
      </c>
      <c r="AI60" s="43"/>
      <c r="AJ60" s="43"/>
      <c r="AK60" s="43"/>
      <c r="AL60" s="43"/>
      <c r="AM60" s="65" t="s">
        <v>58</v>
      </c>
      <c r="AN60" s="43"/>
      <c r="AO60" s="43"/>
      <c r="AP60" s="41"/>
      <c r="AQ60" s="41"/>
      <c r="AR60" s="45"/>
      <c r="BE60" s="39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9"/>
      <c r="B64" s="40"/>
      <c r="C64" s="41"/>
      <c r="D64" s="62" t="s">
        <v>59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60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9"/>
      <c r="B75" s="40"/>
      <c r="C75" s="41"/>
      <c r="D75" s="65" t="s">
        <v>57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58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57</v>
      </c>
      <c r="AI75" s="43"/>
      <c r="AJ75" s="43"/>
      <c r="AK75" s="43"/>
      <c r="AL75" s="43"/>
      <c r="AM75" s="65" t="s">
        <v>58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3" t="s">
        <v>61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2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09K/2022-VII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PASK Klatovy - revitalizace zahrady (REVIZE 01 - březen 2025)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2" t="s">
        <v>22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Klatovy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2" t="s">
        <v>24</v>
      </c>
      <c r="AJ87" s="41"/>
      <c r="AK87" s="41"/>
      <c r="AL87" s="41"/>
      <c r="AM87" s="80" t="str">
        <f>IF(AN8= "","",AN8)</f>
        <v>20. 3. 2025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2" t="s">
        <v>30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Klatovy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2" t="s">
        <v>36</v>
      </c>
      <c r="AJ89" s="41"/>
      <c r="AK89" s="41"/>
      <c r="AL89" s="41"/>
      <c r="AM89" s="81" t="str">
        <f>IF(E17="","",E17)</f>
        <v>Land05 s.r.o.</v>
      </c>
      <c r="AN89" s="72"/>
      <c r="AO89" s="72"/>
      <c r="AP89" s="72"/>
      <c r="AQ89" s="41"/>
      <c r="AR89" s="45"/>
      <c r="AS89" s="82" t="s">
        <v>62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2" t="s">
        <v>34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2" t="s">
        <v>39</v>
      </c>
      <c r="AJ90" s="41"/>
      <c r="AK90" s="41"/>
      <c r="AL90" s="41"/>
      <c r="AM90" s="81" t="str">
        <f>IF(E20="","",E20)</f>
        <v>Soloreal s.r.o.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63</v>
      </c>
      <c r="D92" s="95"/>
      <c r="E92" s="95"/>
      <c r="F92" s="95"/>
      <c r="G92" s="95"/>
      <c r="H92" s="96"/>
      <c r="I92" s="97" t="s">
        <v>64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65</v>
      </c>
      <c r="AH92" s="95"/>
      <c r="AI92" s="95"/>
      <c r="AJ92" s="95"/>
      <c r="AK92" s="95"/>
      <c r="AL92" s="95"/>
      <c r="AM92" s="95"/>
      <c r="AN92" s="97" t="s">
        <v>66</v>
      </c>
      <c r="AO92" s="95"/>
      <c r="AP92" s="99"/>
      <c r="AQ92" s="100" t="s">
        <v>67</v>
      </c>
      <c r="AR92" s="45"/>
      <c r="AS92" s="101" t="s">
        <v>68</v>
      </c>
      <c r="AT92" s="102" t="s">
        <v>69</v>
      </c>
      <c r="AU92" s="102" t="s">
        <v>70</v>
      </c>
      <c r="AV92" s="102" t="s">
        <v>71</v>
      </c>
      <c r="AW92" s="102" t="s">
        <v>72</v>
      </c>
      <c r="AX92" s="102" t="s">
        <v>73</v>
      </c>
      <c r="AY92" s="102" t="s">
        <v>74</v>
      </c>
      <c r="AZ92" s="102" t="s">
        <v>75</v>
      </c>
      <c r="BA92" s="102" t="s">
        <v>76</v>
      </c>
      <c r="BB92" s="102" t="s">
        <v>77</v>
      </c>
      <c r="BC92" s="102" t="s">
        <v>78</v>
      </c>
      <c r="BD92" s="103" t="s">
        <v>79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80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ROUND(SUM(AG95:AG99),2)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ROUND(SUM(AS95:AS99),2)</f>
        <v>0</v>
      </c>
      <c r="AT94" s="115">
        <f>ROUND(SUM(AV94:AW94),2)</f>
        <v>0</v>
      </c>
      <c r="AU94" s="116">
        <f>ROUND(SUM(AU95:AU99),5)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ROUND(SUM(AZ95:AZ99),2)</f>
        <v>0</v>
      </c>
      <c r="BA94" s="115">
        <f>ROUND(SUM(BA95:BA99),2)</f>
        <v>0</v>
      </c>
      <c r="BB94" s="115">
        <f>ROUND(SUM(BB95:BB99),2)</f>
        <v>0</v>
      </c>
      <c r="BC94" s="115">
        <f>ROUND(SUM(BC95:BC99),2)</f>
        <v>0</v>
      </c>
      <c r="BD94" s="117">
        <f>ROUND(SUM(BD95:BD99),2)</f>
        <v>0</v>
      </c>
      <c r="BE94" s="6"/>
      <c r="BS94" s="118" t="s">
        <v>81</v>
      </c>
      <c r="BT94" s="118" t="s">
        <v>82</v>
      </c>
      <c r="BU94" s="119" t="s">
        <v>83</v>
      </c>
      <c r="BV94" s="118" t="s">
        <v>84</v>
      </c>
      <c r="BW94" s="118" t="s">
        <v>5</v>
      </c>
      <c r="BX94" s="118" t="s">
        <v>85</v>
      </c>
      <c r="CL94" s="118" t="s">
        <v>19</v>
      </c>
    </row>
    <row r="95" s="7" customFormat="1" ht="16.5" customHeight="1">
      <c r="A95" s="120" t="s">
        <v>86</v>
      </c>
      <c r="B95" s="121"/>
      <c r="C95" s="122"/>
      <c r="D95" s="123" t="s">
        <v>87</v>
      </c>
      <c r="E95" s="123"/>
      <c r="F95" s="123"/>
      <c r="G95" s="123"/>
      <c r="H95" s="123"/>
      <c r="I95" s="124"/>
      <c r="J95" s="123" t="s">
        <v>88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01 - Zahrada'!J30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89</v>
      </c>
      <c r="AR95" s="127"/>
      <c r="AS95" s="128">
        <v>0</v>
      </c>
      <c r="AT95" s="129">
        <f>ROUND(SUM(AV95:AW95),2)</f>
        <v>0</v>
      </c>
      <c r="AU95" s="130">
        <f>'SO 01 - Zahrada'!P128</f>
        <v>0</v>
      </c>
      <c r="AV95" s="129">
        <f>'SO 01 - Zahrada'!J33</f>
        <v>0</v>
      </c>
      <c r="AW95" s="129">
        <f>'SO 01 - Zahrada'!J34</f>
        <v>0</v>
      </c>
      <c r="AX95" s="129">
        <f>'SO 01 - Zahrada'!J35</f>
        <v>0</v>
      </c>
      <c r="AY95" s="129">
        <f>'SO 01 - Zahrada'!J36</f>
        <v>0</v>
      </c>
      <c r="AZ95" s="129">
        <f>'SO 01 - Zahrada'!F33</f>
        <v>0</v>
      </c>
      <c r="BA95" s="129">
        <f>'SO 01 - Zahrada'!F34</f>
        <v>0</v>
      </c>
      <c r="BB95" s="129">
        <f>'SO 01 - Zahrada'!F35</f>
        <v>0</v>
      </c>
      <c r="BC95" s="129">
        <f>'SO 01 - Zahrada'!F36</f>
        <v>0</v>
      </c>
      <c r="BD95" s="131">
        <f>'SO 01 - Zahrada'!F37</f>
        <v>0</v>
      </c>
      <c r="BE95" s="7"/>
      <c r="BT95" s="132" t="s">
        <v>90</v>
      </c>
      <c r="BV95" s="132" t="s">
        <v>84</v>
      </c>
      <c r="BW95" s="132" t="s">
        <v>91</v>
      </c>
      <c r="BX95" s="132" t="s">
        <v>5</v>
      </c>
      <c r="CL95" s="132" t="s">
        <v>1</v>
      </c>
      <c r="CM95" s="132" t="s">
        <v>92</v>
      </c>
    </row>
    <row r="96" s="7" customFormat="1" ht="16.5" customHeight="1">
      <c r="A96" s="120" t="s">
        <v>86</v>
      </c>
      <c r="B96" s="121"/>
      <c r="C96" s="122"/>
      <c r="D96" s="123" t="s">
        <v>93</v>
      </c>
      <c r="E96" s="123"/>
      <c r="F96" s="123"/>
      <c r="G96" s="123"/>
      <c r="H96" s="123"/>
      <c r="I96" s="124"/>
      <c r="J96" s="123" t="s">
        <v>94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02 - Automatický závla...'!J30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89</v>
      </c>
      <c r="AR96" s="127"/>
      <c r="AS96" s="128">
        <v>0</v>
      </c>
      <c r="AT96" s="129">
        <f>ROUND(SUM(AV96:AW96),2)</f>
        <v>0</v>
      </c>
      <c r="AU96" s="130">
        <f>'SO 02 - Automatický závla...'!P120</f>
        <v>0</v>
      </c>
      <c r="AV96" s="129">
        <f>'SO 02 - Automatický závla...'!J33</f>
        <v>0</v>
      </c>
      <c r="AW96" s="129">
        <f>'SO 02 - Automatický závla...'!J34</f>
        <v>0</v>
      </c>
      <c r="AX96" s="129">
        <f>'SO 02 - Automatický závla...'!J35</f>
        <v>0</v>
      </c>
      <c r="AY96" s="129">
        <f>'SO 02 - Automatický závla...'!J36</f>
        <v>0</v>
      </c>
      <c r="AZ96" s="129">
        <f>'SO 02 - Automatický závla...'!F33</f>
        <v>0</v>
      </c>
      <c r="BA96" s="129">
        <f>'SO 02 - Automatický závla...'!F34</f>
        <v>0</v>
      </c>
      <c r="BB96" s="129">
        <f>'SO 02 - Automatický závla...'!F35</f>
        <v>0</v>
      </c>
      <c r="BC96" s="129">
        <f>'SO 02 - Automatický závla...'!F36</f>
        <v>0</v>
      </c>
      <c r="BD96" s="131">
        <f>'SO 02 - Automatický závla...'!F37</f>
        <v>0</v>
      </c>
      <c r="BE96" s="7"/>
      <c r="BT96" s="132" t="s">
        <v>90</v>
      </c>
      <c r="BV96" s="132" t="s">
        <v>84</v>
      </c>
      <c r="BW96" s="132" t="s">
        <v>95</v>
      </c>
      <c r="BX96" s="132" t="s">
        <v>5</v>
      </c>
      <c r="CL96" s="132" t="s">
        <v>1</v>
      </c>
      <c r="CM96" s="132" t="s">
        <v>92</v>
      </c>
    </row>
    <row r="97" s="7" customFormat="1" ht="16.5" customHeight="1">
      <c r="A97" s="120" t="s">
        <v>86</v>
      </c>
      <c r="B97" s="121"/>
      <c r="C97" s="122"/>
      <c r="D97" s="123" t="s">
        <v>96</v>
      </c>
      <c r="E97" s="123"/>
      <c r="F97" s="123"/>
      <c r="G97" s="123"/>
      <c r="H97" s="123"/>
      <c r="I97" s="124"/>
      <c r="J97" s="123" t="s">
        <v>97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03 - Akumulační nádrž'!J30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89</v>
      </c>
      <c r="AR97" s="127"/>
      <c r="AS97" s="128">
        <v>0</v>
      </c>
      <c r="AT97" s="129">
        <f>ROUND(SUM(AV97:AW97),2)</f>
        <v>0</v>
      </c>
      <c r="AU97" s="130">
        <f>'SO 03 - Akumulační nádrž'!P129</f>
        <v>0</v>
      </c>
      <c r="AV97" s="129">
        <f>'SO 03 - Akumulační nádrž'!J33</f>
        <v>0</v>
      </c>
      <c r="AW97" s="129">
        <f>'SO 03 - Akumulační nádrž'!J34</f>
        <v>0</v>
      </c>
      <c r="AX97" s="129">
        <f>'SO 03 - Akumulační nádrž'!J35</f>
        <v>0</v>
      </c>
      <c r="AY97" s="129">
        <f>'SO 03 - Akumulační nádrž'!J36</f>
        <v>0</v>
      </c>
      <c r="AZ97" s="129">
        <f>'SO 03 - Akumulační nádrž'!F33</f>
        <v>0</v>
      </c>
      <c r="BA97" s="129">
        <f>'SO 03 - Akumulační nádrž'!F34</f>
        <v>0</v>
      </c>
      <c r="BB97" s="129">
        <f>'SO 03 - Akumulační nádrž'!F35</f>
        <v>0</v>
      </c>
      <c r="BC97" s="129">
        <f>'SO 03 - Akumulační nádrž'!F36</f>
        <v>0</v>
      </c>
      <c r="BD97" s="131">
        <f>'SO 03 - Akumulační nádrž'!F37</f>
        <v>0</v>
      </c>
      <c r="BE97" s="7"/>
      <c r="BT97" s="132" t="s">
        <v>90</v>
      </c>
      <c r="BV97" s="132" t="s">
        <v>84</v>
      </c>
      <c r="BW97" s="132" t="s">
        <v>98</v>
      </c>
      <c r="BX97" s="132" t="s">
        <v>5</v>
      </c>
      <c r="CL97" s="132" t="s">
        <v>1</v>
      </c>
      <c r="CM97" s="132" t="s">
        <v>92</v>
      </c>
    </row>
    <row r="98" s="7" customFormat="1" ht="16.5" customHeight="1">
      <c r="A98" s="120" t="s">
        <v>86</v>
      </c>
      <c r="B98" s="121"/>
      <c r="C98" s="122"/>
      <c r="D98" s="123" t="s">
        <v>99</v>
      </c>
      <c r="E98" s="123"/>
      <c r="F98" s="123"/>
      <c r="G98" s="123"/>
      <c r="H98" s="123"/>
      <c r="I98" s="124"/>
      <c r="J98" s="123" t="s">
        <v>100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 04 - Oplocení'!J30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89</v>
      </c>
      <c r="AR98" s="127"/>
      <c r="AS98" s="128">
        <v>0</v>
      </c>
      <c r="AT98" s="129">
        <f>ROUND(SUM(AV98:AW98),2)</f>
        <v>0</v>
      </c>
      <c r="AU98" s="130">
        <f>'SO 04 - Oplocení'!P124</f>
        <v>0</v>
      </c>
      <c r="AV98" s="129">
        <f>'SO 04 - Oplocení'!J33</f>
        <v>0</v>
      </c>
      <c r="AW98" s="129">
        <f>'SO 04 - Oplocení'!J34</f>
        <v>0</v>
      </c>
      <c r="AX98" s="129">
        <f>'SO 04 - Oplocení'!J35</f>
        <v>0</v>
      </c>
      <c r="AY98" s="129">
        <f>'SO 04 - Oplocení'!J36</f>
        <v>0</v>
      </c>
      <c r="AZ98" s="129">
        <f>'SO 04 - Oplocení'!F33</f>
        <v>0</v>
      </c>
      <c r="BA98" s="129">
        <f>'SO 04 - Oplocení'!F34</f>
        <v>0</v>
      </c>
      <c r="BB98" s="129">
        <f>'SO 04 - Oplocení'!F35</f>
        <v>0</v>
      </c>
      <c r="BC98" s="129">
        <f>'SO 04 - Oplocení'!F36</f>
        <v>0</v>
      </c>
      <c r="BD98" s="131">
        <f>'SO 04 - Oplocení'!F37</f>
        <v>0</v>
      </c>
      <c r="BE98" s="7"/>
      <c r="BT98" s="132" t="s">
        <v>90</v>
      </c>
      <c r="BV98" s="132" t="s">
        <v>84</v>
      </c>
      <c r="BW98" s="132" t="s">
        <v>101</v>
      </c>
      <c r="BX98" s="132" t="s">
        <v>5</v>
      </c>
      <c r="CL98" s="132" t="s">
        <v>1</v>
      </c>
      <c r="CM98" s="132" t="s">
        <v>92</v>
      </c>
    </row>
    <row r="99" s="7" customFormat="1" ht="16.5" customHeight="1">
      <c r="A99" s="120" t="s">
        <v>86</v>
      </c>
      <c r="B99" s="121"/>
      <c r="C99" s="122"/>
      <c r="D99" s="123" t="s">
        <v>102</v>
      </c>
      <c r="E99" s="123"/>
      <c r="F99" s="123"/>
      <c r="G99" s="123"/>
      <c r="H99" s="123"/>
      <c r="I99" s="124"/>
      <c r="J99" s="123" t="s">
        <v>103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'VRN - Vedlejší rozpočtové...'!J30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89</v>
      </c>
      <c r="AR99" s="127"/>
      <c r="AS99" s="133">
        <v>0</v>
      </c>
      <c r="AT99" s="134">
        <f>ROUND(SUM(AV99:AW99),2)</f>
        <v>0</v>
      </c>
      <c r="AU99" s="135">
        <f>'VRN - Vedlejší rozpočtové...'!P121</f>
        <v>0</v>
      </c>
      <c r="AV99" s="134">
        <f>'VRN - Vedlejší rozpočtové...'!J33</f>
        <v>0</v>
      </c>
      <c r="AW99" s="134">
        <f>'VRN - Vedlejší rozpočtové...'!J34</f>
        <v>0</v>
      </c>
      <c r="AX99" s="134">
        <f>'VRN - Vedlejší rozpočtové...'!J35</f>
        <v>0</v>
      </c>
      <c r="AY99" s="134">
        <f>'VRN - Vedlejší rozpočtové...'!J36</f>
        <v>0</v>
      </c>
      <c r="AZ99" s="134">
        <f>'VRN - Vedlejší rozpočtové...'!F33</f>
        <v>0</v>
      </c>
      <c r="BA99" s="134">
        <f>'VRN - Vedlejší rozpočtové...'!F34</f>
        <v>0</v>
      </c>
      <c r="BB99" s="134">
        <f>'VRN - Vedlejší rozpočtové...'!F35</f>
        <v>0</v>
      </c>
      <c r="BC99" s="134">
        <f>'VRN - Vedlejší rozpočtové...'!F36</f>
        <v>0</v>
      </c>
      <c r="BD99" s="136">
        <f>'VRN - Vedlejší rozpočtové...'!F37</f>
        <v>0</v>
      </c>
      <c r="BE99" s="7"/>
      <c r="BT99" s="132" t="s">
        <v>90</v>
      </c>
      <c r="BV99" s="132" t="s">
        <v>84</v>
      </c>
      <c r="BW99" s="132" t="s">
        <v>104</v>
      </c>
      <c r="BX99" s="132" t="s">
        <v>5</v>
      </c>
      <c r="CL99" s="132" t="s">
        <v>1</v>
      </c>
      <c r="CM99" s="132" t="s">
        <v>92</v>
      </c>
    </row>
    <row r="100" s="2" customFormat="1" ht="30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</sheetData>
  <sheetProtection sheet="1" formatColumns="0" formatRows="0" objects="1" scenarios="1" spinCount="100000" saltValue="0oGxGuSz88bachJkI2lK5clkIl4w7NMP2EcSU+D/1LsFeRwf4ddcz2y52kzqRL7CF92krn5RqB8i6C2cLph7Aw==" hashValue="UgYTYJ9lIz+LQYTj1EERBsL5ovhBhpiF4L98qXL2isMQkjZYwz+2oJZ8XJdgeEYs47LxFsP2cx2bXcRjd3n9LQ==" algorithmName="SHA-512" password="C9C3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Zahrada'!C2" display="/"/>
    <hyperlink ref="A96" location="'SO 02 - Automatický závla...'!C2" display="/"/>
    <hyperlink ref="A97" location="'SO 03 - Akumulační nádrž'!C2" display="/"/>
    <hyperlink ref="A98" location="'SO 04 - Oplocení'!C2" display="/"/>
    <hyperlink ref="A9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92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PASK Klatovy - revitalizace zahrady (REVIZE 01 - březen 2025)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22</v>
      </c>
      <c r="E12" s="39"/>
      <c r="F12" s="144" t="s">
        <v>23</v>
      </c>
      <c r="G12" s="39"/>
      <c r="H12" s="39"/>
      <c r="I12" s="141" t="s">
        <v>24</v>
      </c>
      <c r="J12" s="145" t="str">
        <f>'Rekapitulace stavby'!AN8</f>
        <v>20. 3. 2025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30</v>
      </c>
      <c r="E14" s="39"/>
      <c r="F14" s="39"/>
      <c r="G14" s="39"/>
      <c r="H14" s="39"/>
      <c r="I14" s="141" t="s">
        <v>31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32</v>
      </c>
      <c r="F15" s="39"/>
      <c r="G15" s="39"/>
      <c r="H15" s="39"/>
      <c r="I15" s="141" t="s">
        <v>33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34</v>
      </c>
      <c r="E17" s="39"/>
      <c r="F17" s="39"/>
      <c r="G17" s="39"/>
      <c r="H17" s="39"/>
      <c r="I17" s="141" t="s">
        <v>31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33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36</v>
      </c>
      <c r="E20" s="39"/>
      <c r="F20" s="39"/>
      <c r="G20" s="39"/>
      <c r="H20" s="39"/>
      <c r="I20" s="141" t="s">
        <v>31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37</v>
      </c>
      <c r="F21" s="39"/>
      <c r="G21" s="39"/>
      <c r="H21" s="39"/>
      <c r="I21" s="141" t="s">
        <v>33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39</v>
      </c>
      <c r="E23" s="39"/>
      <c r="F23" s="39"/>
      <c r="G23" s="39"/>
      <c r="H23" s="39"/>
      <c r="I23" s="141" t="s">
        <v>31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40</v>
      </c>
      <c r="F24" s="39"/>
      <c r="G24" s="39"/>
      <c r="H24" s="39"/>
      <c r="I24" s="141" t="s">
        <v>33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41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42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44</v>
      </c>
      <c r="G32" s="39"/>
      <c r="H32" s="39"/>
      <c r="I32" s="153" t="s">
        <v>43</v>
      </c>
      <c r="J32" s="153" t="s">
        <v>45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46</v>
      </c>
      <c r="E33" s="141" t="s">
        <v>47</v>
      </c>
      <c r="F33" s="155">
        <f>ROUND((SUM(BE128:BE407)),  2)</f>
        <v>0</v>
      </c>
      <c r="G33" s="39"/>
      <c r="H33" s="39"/>
      <c r="I33" s="156">
        <v>0.20999999999999999</v>
      </c>
      <c r="J33" s="155">
        <f>ROUND(((SUM(BE128:BE407))*I33),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48</v>
      </c>
      <c r="F34" s="155">
        <f>ROUND((SUM(BF128:BF407)),  2)</f>
        <v>0</v>
      </c>
      <c r="G34" s="39"/>
      <c r="H34" s="39"/>
      <c r="I34" s="156">
        <v>0.14999999999999999</v>
      </c>
      <c r="J34" s="155">
        <f>ROUND(((SUM(BF128:BF407))*I34),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49</v>
      </c>
      <c r="F35" s="155">
        <f>ROUND((SUM(BG128:BG407)),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50</v>
      </c>
      <c r="F36" s="155">
        <f>ROUND((SUM(BH128:BH407)),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51</v>
      </c>
      <c r="F37" s="155">
        <f>ROUND((SUM(BI128:BI407)),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52</v>
      </c>
      <c r="E39" s="159"/>
      <c r="F39" s="159"/>
      <c r="G39" s="160" t="s">
        <v>53</v>
      </c>
      <c r="H39" s="161" t="s">
        <v>54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55</v>
      </c>
      <c r="E50" s="165"/>
      <c r="F50" s="165"/>
      <c r="G50" s="164" t="s">
        <v>56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57</v>
      </c>
      <c r="E61" s="167"/>
      <c r="F61" s="168" t="s">
        <v>58</v>
      </c>
      <c r="G61" s="166" t="s">
        <v>57</v>
      </c>
      <c r="H61" s="167"/>
      <c r="I61" s="167"/>
      <c r="J61" s="169" t="s">
        <v>58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59</v>
      </c>
      <c r="E65" s="170"/>
      <c r="F65" s="170"/>
      <c r="G65" s="164" t="s">
        <v>60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57</v>
      </c>
      <c r="E76" s="167"/>
      <c r="F76" s="168" t="s">
        <v>58</v>
      </c>
      <c r="G76" s="166" t="s">
        <v>57</v>
      </c>
      <c r="H76" s="167"/>
      <c r="I76" s="167"/>
      <c r="J76" s="169" t="s">
        <v>58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PASK Klatovy - revitalizace zahrady (REVIZE 01 - březen 2025)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01 - Zahrada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22</v>
      </c>
      <c r="D89" s="41"/>
      <c r="E89" s="41"/>
      <c r="F89" s="27" t="str">
        <f>F12</f>
        <v>Klatovy</v>
      </c>
      <c r="G89" s="41"/>
      <c r="H89" s="41"/>
      <c r="I89" s="32" t="s">
        <v>24</v>
      </c>
      <c r="J89" s="80" t="str">
        <f>IF(J12="","",J12)</f>
        <v>20. 3. 2025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30</v>
      </c>
      <c r="D91" s="41"/>
      <c r="E91" s="41"/>
      <c r="F91" s="27" t="str">
        <f>E15</f>
        <v>Město Klatovy</v>
      </c>
      <c r="G91" s="41"/>
      <c r="H91" s="41"/>
      <c r="I91" s="32" t="s">
        <v>36</v>
      </c>
      <c r="J91" s="37" t="str">
        <f>E21</f>
        <v>Land05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34</v>
      </c>
      <c r="D92" s="41"/>
      <c r="E92" s="41"/>
      <c r="F92" s="27" t="str">
        <f>IF(E18="","",E18)</f>
        <v>Vyplň údaj</v>
      </c>
      <c r="G92" s="41"/>
      <c r="H92" s="41"/>
      <c r="I92" s="32" t="s">
        <v>39</v>
      </c>
      <c r="J92" s="37" t="str">
        <f>E24</f>
        <v>Soloreal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112</v>
      </c>
    </row>
    <row r="97" s="9" customFormat="1" ht="24.96" customHeight="1">
      <c r="A97" s="9"/>
      <c r="B97" s="180"/>
      <c r="C97" s="181"/>
      <c r="D97" s="182" t="s">
        <v>113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114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115</v>
      </c>
      <c r="E99" s="189"/>
      <c r="F99" s="189"/>
      <c r="G99" s="189"/>
      <c r="H99" s="189"/>
      <c r="I99" s="189"/>
      <c r="J99" s="190">
        <f>J274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116</v>
      </c>
      <c r="E100" s="189"/>
      <c r="F100" s="189"/>
      <c r="G100" s="189"/>
      <c r="H100" s="189"/>
      <c r="I100" s="189"/>
      <c r="J100" s="190">
        <f>J303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117</v>
      </c>
      <c r="E101" s="189"/>
      <c r="F101" s="189"/>
      <c r="G101" s="189"/>
      <c r="H101" s="189"/>
      <c r="I101" s="189"/>
      <c r="J101" s="190">
        <f>J312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118</v>
      </c>
      <c r="E102" s="189"/>
      <c r="F102" s="189"/>
      <c r="G102" s="189"/>
      <c r="H102" s="189"/>
      <c r="I102" s="189"/>
      <c r="J102" s="190">
        <f>J319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119</v>
      </c>
      <c r="E103" s="189"/>
      <c r="F103" s="189"/>
      <c r="G103" s="189"/>
      <c r="H103" s="189"/>
      <c r="I103" s="189"/>
      <c r="J103" s="190">
        <f>J324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120</v>
      </c>
      <c r="E104" s="189"/>
      <c r="F104" s="189"/>
      <c r="G104" s="189"/>
      <c r="H104" s="189"/>
      <c r="I104" s="189"/>
      <c r="J104" s="190">
        <f>J333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121</v>
      </c>
      <c r="E105" s="189"/>
      <c r="F105" s="189"/>
      <c r="G105" s="189"/>
      <c r="H105" s="189"/>
      <c r="I105" s="189"/>
      <c r="J105" s="190">
        <f>J357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122</v>
      </c>
      <c r="E106" s="189"/>
      <c r="F106" s="189"/>
      <c r="G106" s="189"/>
      <c r="H106" s="189"/>
      <c r="I106" s="189"/>
      <c r="J106" s="190">
        <f>J379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123</v>
      </c>
      <c r="E107" s="189"/>
      <c r="F107" s="189"/>
      <c r="G107" s="189"/>
      <c r="H107" s="189"/>
      <c r="I107" s="189"/>
      <c r="J107" s="190">
        <f>J382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124</v>
      </c>
      <c r="E108" s="189"/>
      <c r="F108" s="189"/>
      <c r="G108" s="189"/>
      <c r="H108" s="189"/>
      <c r="I108" s="189"/>
      <c r="J108" s="190">
        <f>J405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3" t="s">
        <v>125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2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5" t="str">
        <f>E7</f>
        <v>PASK Klatovy - revitalizace zahrady (REVIZE 01 - březen 2025)</v>
      </c>
      <c r="F118" s="32"/>
      <c r="G118" s="32"/>
      <c r="H118" s="32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2" t="s">
        <v>106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SO 01 - Zahrada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2" t="s">
        <v>22</v>
      </c>
      <c r="D122" s="41"/>
      <c r="E122" s="41"/>
      <c r="F122" s="27" t="str">
        <f>F12</f>
        <v>Klatovy</v>
      </c>
      <c r="G122" s="41"/>
      <c r="H122" s="41"/>
      <c r="I122" s="32" t="s">
        <v>24</v>
      </c>
      <c r="J122" s="80" t="str">
        <f>IF(J12="","",J12)</f>
        <v>20. 3. 2025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2" t="s">
        <v>30</v>
      </c>
      <c r="D124" s="41"/>
      <c r="E124" s="41"/>
      <c r="F124" s="27" t="str">
        <f>E15</f>
        <v>Město Klatovy</v>
      </c>
      <c r="G124" s="41"/>
      <c r="H124" s="41"/>
      <c r="I124" s="32" t="s">
        <v>36</v>
      </c>
      <c r="J124" s="37" t="str">
        <f>E21</f>
        <v>Land05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2" t="s">
        <v>34</v>
      </c>
      <c r="D125" s="41"/>
      <c r="E125" s="41"/>
      <c r="F125" s="27" t="str">
        <f>IF(E18="","",E18)</f>
        <v>Vyplň údaj</v>
      </c>
      <c r="G125" s="41"/>
      <c r="H125" s="41"/>
      <c r="I125" s="32" t="s">
        <v>39</v>
      </c>
      <c r="J125" s="37" t="str">
        <f>E24</f>
        <v>Soloreal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126</v>
      </c>
      <c r="D127" s="195" t="s">
        <v>67</v>
      </c>
      <c r="E127" s="195" t="s">
        <v>63</v>
      </c>
      <c r="F127" s="195" t="s">
        <v>64</v>
      </c>
      <c r="G127" s="195" t="s">
        <v>127</v>
      </c>
      <c r="H127" s="195" t="s">
        <v>128</v>
      </c>
      <c r="I127" s="195" t="s">
        <v>129</v>
      </c>
      <c r="J127" s="196" t="s">
        <v>110</v>
      </c>
      <c r="K127" s="197" t="s">
        <v>130</v>
      </c>
      <c r="L127" s="198"/>
      <c r="M127" s="101" t="s">
        <v>1</v>
      </c>
      <c r="N127" s="102" t="s">
        <v>46</v>
      </c>
      <c r="O127" s="102" t="s">
        <v>131</v>
      </c>
      <c r="P127" s="102" t="s">
        <v>132</v>
      </c>
      <c r="Q127" s="102" t="s">
        <v>133</v>
      </c>
      <c r="R127" s="102" t="s">
        <v>134</v>
      </c>
      <c r="S127" s="102" t="s">
        <v>135</v>
      </c>
      <c r="T127" s="103" t="s">
        <v>136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137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</f>
        <v>0</v>
      </c>
      <c r="Q128" s="105"/>
      <c r="R128" s="201">
        <f>R129</f>
        <v>80.985561120791999</v>
      </c>
      <c r="S128" s="105"/>
      <c r="T128" s="202">
        <f>T129</f>
        <v>24.812000000000001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7" t="s">
        <v>81</v>
      </c>
      <c r="AU128" s="17" t="s">
        <v>112</v>
      </c>
      <c r="BK128" s="203">
        <f>BK129</f>
        <v>0</v>
      </c>
    </row>
    <row r="129" s="12" customFormat="1" ht="25.92" customHeight="1">
      <c r="A129" s="12"/>
      <c r="B129" s="204"/>
      <c r="C129" s="205"/>
      <c r="D129" s="206" t="s">
        <v>81</v>
      </c>
      <c r="E129" s="207" t="s">
        <v>138</v>
      </c>
      <c r="F129" s="207" t="s">
        <v>139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P130+P274+P303+P312+P319+P324+P333+P357+P379+P382+P405</f>
        <v>0</v>
      </c>
      <c r="Q129" s="212"/>
      <c r="R129" s="213">
        <f>R130+R274+R303+R312+R319+R324+R333+R357+R379+R382+R405</f>
        <v>80.985561120791999</v>
      </c>
      <c r="S129" s="212"/>
      <c r="T129" s="214">
        <f>T130+T274+T303+T312+T319+T324+T333+T357+T379+T382+T405</f>
        <v>24.812000000000001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90</v>
      </c>
      <c r="AT129" s="216" t="s">
        <v>81</v>
      </c>
      <c r="AU129" s="216" t="s">
        <v>82</v>
      </c>
      <c r="AY129" s="215" t="s">
        <v>140</v>
      </c>
      <c r="BK129" s="217">
        <f>BK130+BK274+BK303+BK312+BK319+BK324+BK333+BK357+BK379+BK382+BK405</f>
        <v>0</v>
      </c>
    </row>
    <row r="130" s="12" customFormat="1" ht="22.8" customHeight="1">
      <c r="A130" s="12"/>
      <c r="B130" s="204"/>
      <c r="C130" s="205"/>
      <c r="D130" s="206" t="s">
        <v>81</v>
      </c>
      <c r="E130" s="218" t="s">
        <v>90</v>
      </c>
      <c r="F130" s="218" t="s">
        <v>141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SUM(P131:P273)</f>
        <v>0</v>
      </c>
      <c r="Q130" s="212"/>
      <c r="R130" s="213">
        <f>SUM(R131:R273)</f>
        <v>56.680978500000002</v>
      </c>
      <c r="S130" s="212"/>
      <c r="T130" s="214">
        <f>SUM(T131:T273)</f>
        <v>24.462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90</v>
      </c>
      <c r="AT130" s="216" t="s">
        <v>81</v>
      </c>
      <c r="AU130" s="216" t="s">
        <v>90</v>
      </c>
      <c r="AY130" s="215" t="s">
        <v>140</v>
      </c>
      <c r="BK130" s="217">
        <f>SUM(BK131:BK273)</f>
        <v>0</v>
      </c>
    </row>
    <row r="131" s="2" customFormat="1" ht="24.15" customHeight="1">
      <c r="A131" s="39"/>
      <c r="B131" s="40"/>
      <c r="C131" s="220" t="s">
        <v>90</v>
      </c>
      <c r="D131" s="220" t="s">
        <v>142</v>
      </c>
      <c r="E131" s="221" t="s">
        <v>143</v>
      </c>
      <c r="F131" s="222" t="s">
        <v>144</v>
      </c>
      <c r="G131" s="223" t="s">
        <v>145</v>
      </c>
      <c r="H131" s="224">
        <v>637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47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146</v>
      </c>
      <c r="AT131" s="232" t="s">
        <v>142</v>
      </c>
      <c r="AU131" s="232" t="s">
        <v>92</v>
      </c>
      <c r="AY131" s="17" t="s">
        <v>140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90</v>
      </c>
      <c r="BK131" s="233">
        <f>ROUND(I131*H131,2)</f>
        <v>0</v>
      </c>
      <c r="BL131" s="17" t="s">
        <v>146</v>
      </c>
      <c r="BM131" s="232" t="s">
        <v>147</v>
      </c>
    </row>
    <row r="132" s="2" customFormat="1">
      <c r="A132" s="39"/>
      <c r="B132" s="40"/>
      <c r="C132" s="41"/>
      <c r="D132" s="234" t="s">
        <v>148</v>
      </c>
      <c r="E132" s="41"/>
      <c r="F132" s="235" t="s">
        <v>149</v>
      </c>
      <c r="G132" s="41"/>
      <c r="H132" s="41"/>
      <c r="I132" s="236"/>
      <c r="J132" s="41"/>
      <c r="K132" s="41"/>
      <c r="L132" s="45"/>
      <c r="M132" s="237"/>
      <c r="N132" s="238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7" t="s">
        <v>148</v>
      </c>
      <c r="AU132" s="17" t="s">
        <v>92</v>
      </c>
    </row>
    <row r="133" s="13" customFormat="1">
      <c r="A133" s="13"/>
      <c r="B133" s="239"/>
      <c r="C133" s="240"/>
      <c r="D133" s="234" t="s">
        <v>150</v>
      </c>
      <c r="E133" s="241" t="s">
        <v>1</v>
      </c>
      <c r="F133" s="242" t="s">
        <v>151</v>
      </c>
      <c r="G133" s="240"/>
      <c r="H133" s="241" t="s">
        <v>1</v>
      </c>
      <c r="I133" s="243"/>
      <c r="J133" s="240"/>
      <c r="K133" s="240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150</v>
      </c>
      <c r="AU133" s="248" t="s">
        <v>92</v>
      </c>
      <c r="AV133" s="13" t="s">
        <v>90</v>
      </c>
      <c r="AW133" s="13" t="s">
        <v>38</v>
      </c>
      <c r="AX133" s="13" t="s">
        <v>82</v>
      </c>
      <c r="AY133" s="248" t="s">
        <v>140</v>
      </c>
    </row>
    <row r="134" s="14" customFormat="1">
      <c r="A134" s="14"/>
      <c r="B134" s="249"/>
      <c r="C134" s="250"/>
      <c r="D134" s="234" t="s">
        <v>150</v>
      </c>
      <c r="E134" s="251" t="s">
        <v>1</v>
      </c>
      <c r="F134" s="252" t="s">
        <v>152</v>
      </c>
      <c r="G134" s="250"/>
      <c r="H134" s="253">
        <v>637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150</v>
      </c>
      <c r="AU134" s="259" t="s">
        <v>92</v>
      </c>
      <c r="AV134" s="14" t="s">
        <v>92</v>
      </c>
      <c r="AW134" s="14" t="s">
        <v>38</v>
      </c>
      <c r="AX134" s="14" t="s">
        <v>90</v>
      </c>
      <c r="AY134" s="259" t="s">
        <v>140</v>
      </c>
    </row>
    <row r="135" s="2" customFormat="1" ht="24.15" customHeight="1">
      <c r="A135" s="39"/>
      <c r="B135" s="40"/>
      <c r="C135" s="220" t="s">
        <v>92</v>
      </c>
      <c r="D135" s="220" t="s">
        <v>142</v>
      </c>
      <c r="E135" s="221" t="s">
        <v>153</v>
      </c>
      <c r="F135" s="222" t="s">
        <v>154</v>
      </c>
      <c r="G135" s="223" t="s">
        <v>145</v>
      </c>
      <c r="H135" s="224">
        <v>2272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47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146</v>
      </c>
      <c r="AT135" s="232" t="s">
        <v>142</v>
      </c>
      <c r="AU135" s="232" t="s">
        <v>92</v>
      </c>
      <c r="AY135" s="17" t="s">
        <v>140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90</v>
      </c>
      <c r="BK135" s="233">
        <f>ROUND(I135*H135,2)</f>
        <v>0</v>
      </c>
      <c r="BL135" s="17" t="s">
        <v>146</v>
      </c>
      <c r="BM135" s="232" t="s">
        <v>155</v>
      </c>
    </row>
    <row r="136" s="2" customFormat="1">
      <c r="A136" s="39"/>
      <c r="B136" s="40"/>
      <c r="C136" s="41"/>
      <c r="D136" s="260" t="s">
        <v>156</v>
      </c>
      <c r="E136" s="41"/>
      <c r="F136" s="261" t="s">
        <v>157</v>
      </c>
      <c r="G136" s="41"/>
      <c r="H136" s="41"/>
      <c r="I136" s="236"/>
      <c r="J136" s="41"/>
      <c r="K136" s="41"/>
      <c r="L136" s="45"/>
      <c r="M136" s="237"/>
      <c r="N136" s="238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7" t="s">
        <v>156</v>
      </c>
      <c r="AU136" s="17" t="s">
        <v>92</v>
      </c>
    </row>
    <row r="137" s="2" customFormat="1">
      <c r="A137" s="39"/>
      <c r="B137" s="40"/>
      <c r="C137" s="41"/>
      <c r="D137" s="234" t="s">
        <v>148</v>
      </c>
      <c r="E137" s="41"/>
      <c r="F137" s="235" t="s">
        <v>158</v>
      </c>
      <c r="G137" s="41"/>
      <c r="H137" s="41"/>
      <c r="I137" s="236"/>
      <c r="J137" s="41"/>
      <c r="K137" s="41"/>
      <c r="L137" s="45"/>
      <c r="M137" s="237"/>
      <c r="N137" s="23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148</v>
      </c>
      <c r="AU137" s="17" t="s">
        <v>92</v>
      </c>
    </row>
    <row r="138" s="13" customFormat="1">
      <c r="A138" s="13"/>
      <c r="B138" s="239"/>
      <c r="C138" s="240"/>
      <c r="D138" s="234" t="s">
        <v>150</v>
      </c>
      <c r="E138" s="241" t="s">
        <v>1</v>
      </c>
      <c r="F138" s="242" t="s">
        <v>159</v>
      </c>
      <c r="G138" s="240"/>
      <c r="H138" s="241" t="s">
        <v>1</v>
      </c>
      <c r="I138" s="243"/>
      <c r="J138" s="240"/>
      <c r="K138" s="240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150</v>
      </c>
      <c r="AU138" s="248" t="s">
        <v>92</v>
      </c>
      <c r="AV138" s="13" t="s">
        <v>90</v>
      </c>
      <c r="AW138" s="13" t="s">
        <v>38</v>
      </c>
      <c r="AX138" s="13" t="s">
        <v>82</v>
      </c>
      <c r="AY138" s="248" t="s">
        <v>140</v>
      </c>
    </row>
    <row r="139" s="14" customFormat="1">
      <c r="A139" s="14"/>
      <c r="B139" s="249"/>
      <c r="C139" s="250"/>
      <c r="D139" s="234" t="s">
        <v>150</v>
      </c>
      <c r="E139" s="251" t="s">
        <v>1</v>
      </c>
      <c r="F139" s="252" t="s">
        <v>160</v>
      </c>
      <c r="G139" s="250"/>
      <c r="H139" s="253">
        <v>2272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150</v>
      </c>
      <c r="AU139" s="259" t="s">
        <v>92</v>
      </c>
      <c r="AV139" s="14" t="s">
        <v>92</v>
      </c>
      <c r="AW139" s="14" t="s">
        <v>38</v>
      </c>
      <c r="AX139" s="14" t="s">
        <v>82</v>
      </c>
      <c r="AY139" s="259" t="s">
        <v>140</v>
      </c>
    </row>
    <row r="140" s="15" customFormat="1">
      <c r="A140" s="15"/>
      <c r="B140" s="262"/>
      <c r="C140" s="263"/>
      <c r="D140" s="234" t="s">
        <v>150</v>
      </c>
      <c r="E140" s="264" t="s">
        <v>1</v>
      </c>
      <c r="F140" s="265" t="s">
        <v>161</v>
      </c>
      <c r="G140" s="263"/>
      <c r="H140" s="266">
        <v>2272</v>
      </c>
      <c r="I140" s="267"/>
      <c r="J140" s="263"/>
      <c r="K140" s="263"/>
      <c r="L140" s="268"/>
      <c r="M140" s="269"/>
      <c r="N140" s="270"/>
      <c r="O140" s="270"/>
      <c r="P140" s="270"/>
      <c r="Q140" s="270"/>
      <c r="R140" s="270"/>
      <c r="S140" s="270"/>
      <c r="T140" s="271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2" t="s">
        <v>150</v>
      </c>
      <c r="AU140" s="272" t="s">
        <v>92</v>
      </c>
      <c r="AV140" s="15" t="s">
        <v>146</v>
      </c>
      <c r="AW140" s="15" t="s">
        <v>38</v>
      </c>
      <c r="AX140" s="15" t="s">
        <v>90</v>
      </c>
      <c r="AY140" s="272" t="s">
        <v>140</v>
      </c>
    </row>
    <row r="141" s="2" customFormat="1" ht="24.15" customHeight="1">
      <c r="A141" s="39"/>
      <c r="B141" s="40"/>
      <c r="C141" s="220" t="s">
        <v>162</v>
      </c>
      <c r="D141" s="220" t="s">
        <v>142</v>
      </c>
      <c r="E141" s="221" t="s">
        <v>163</v>
      </c>
      <c r="F141" s="222" t="s">
        <v>164</v>
      </c>
      <c r="G141" s="223" t="s">
        <v>145</v>
      </c>
      <c r="H141" s="224">
        <v>32.399999999999999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47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0.255</v>
      </c>
      <c r="T141" s="231">
        <f>S141*H141</f>
        <v>8.2620000000000005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146</v>
      </c>
      <c r="AT141" s="232" t="s">
        <v>142</v>
      </c>
      <c r="AU141" s="232" t="s">
        <v>92</v>
      </c>
      <c r="AY141" s="17" t="s">
        <v>140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7" t="s">
        <v>90</v>
      </c>
      <c r="BK141" s="233">
        <f>ROUND(I141*H141,2)</f>
        <v>0</v>
      </c>
      <c r="BL141" s="17" t="s">
        <v>146</v>
      </c>
      <c r="BM141" s="232" t="s">
        <v>165</v>
      </c>
    </row>
    <row r="142" s="2" customFormat="1">
      <c r="A142" s="39"/>
      <c r="B142" s="40"/>
      <c r="C142" s="41"/>
      <c r="D142" s="260" t="s">
        <v>156</v>
      </c>
      <c r="E142" s="41"/>
      <c r="F142" s="261" t="s">
        <v>166</v>
      </c>
      <c r="G142" s="41"/>
      <c r="H142" s="41"/>
      <c r="I142" s="236"/>
      <c r="J142" s="41"/>
      <c r="K142" s="41"/>
      <c r="L142" s="45"/>
      <c r="M142" s="237"/>
      <c r="N142" s="238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7" t="s">
        <v>156</v>
      </c>
      <c r="AU142" s="17" t="s">
        <v>92</v>
      </c>
    </row>
    <row r="143" s="2" customFormat="1">
      <c r="A143" s="39"/>
      <c r="B143" s="40"/>
      <c r="C143" s="41"/>
      <c r="D143" s="234" t="s">
        <v>148</v>
      </c>
      <c r="E143" s="41"/>
      <c r="F143" s="235" t="s">
        <v>158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7" t="s">
        <v>148</v>
      </c>
      <c r="AU143" s="17" t="s">
        <v>92</v>
      </c>
    </row>
    <row r="144" s="14" customFormat="1">
      <c r="A144" s="14"/>
      <c r="B144" s="249"/>
      <c r="C144" s="250"/>
      <c r="D144" s="234" t="s">
        <v>150</v>
      </c>
      <c r="E144" s="251" t="s">
        <v>1</v>
      </c>
      <c r="F144" s="252" t="s">
        <v>167</v>
      </c>
      <c r="G144" s="250"/>
      <c r="H144" s="253">
        <v>32.399999999999999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150</v>
      </c>
      <c r="AU144" s="259" t="s">
        <v>92</v>
      </c>
      <c r="AV144" s="14" t="s">
        <v>92</v>
      </c>
      <c r="AW144" s="14" t="s">
        <v>38</v>
      </c>
      <c r="AX144" s="14" t="s">
        <v>90</v>
      </c>
      <c r="AY144" s="259" t="s">
        <v>140</v>
      </c>
    </row>
    <row r="145" s="2" customFormat="1" ht="24.15" customHeight="1">
      <c r="A145" s="39"/>
      <c r="B145" s="40"/>
      <c r="C145" s="220" t="s">
        <v>146</v>
      </c>
      <c r="D145" s="220" t="s">
        <v>142</v>
      </c>
      <c r="E145" s="221" t="s">
        <v>168</v>
      </c>
      <c r="F145" s="222" t="s">
        <v>169</v>
      </c>
      <c r="G145" s="223" t="s">
        <v>145</v>
      </c>
      <c r="H145" s="224">
        <v>32.399999999999999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47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0.5</v>
      </c>
      <c r="T145" s="231">
        <f>S145*H145</f>
        <v>16.199999999999999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146</v>
      </c>
      <c r="AT145" s="232" t="s">
        <v>142</v>
      </c>
      <c r="AU145" s="232" t="s">
        <v>92</v>
      </c>
      <c r="AY145" s="17" t="s">
        <v>140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90</v>
      </c>
      <c r="BK145" s="233">
        <f>ROUND(I145*H145,2)</f>
        <v>0</v>
      </c>
      <c r="BL145" s="17" t="s">
        <v>146</v>
      </c>
      <c r="BM145" s="232" t="s">
        <v>170</v>
      </c>
    </row>
    <row r="146" s="2" customFormat="1">
      <c r="A146" s="39"/>
      <c r="B146" s="40"/>
      <c r="C146" s="41"/>
      <c r="D146" s="260" t="s">
        <v>156</v>
      </c>
      <c r="E146" s="41"/>
      <c r="F146" s="261" t="s">
        <v>171</v>
      </c>
      <c r="G146" s="41"/>
      <c r="H146" s="41"/>
      <c r="I146" s="236"/>
      <c r="J146" s="41"/>
      <c r="K146" s="41"/>
      <c r="L146" s="45"/>
      <c r="M146" s="237"/>
      <c r="N146" s="238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7" t="s">
        <v>156</v>
      </c>
      <c r="AU146" s="17" t="s">
        <v>92</v>
      </c>
    </row>
    <row r="147" s="2" customFormat="1">
      <c r="A147" s="39"/>
      <c r="B147" s="40"/>
      <c r="C147" s="41"/>
      <c r="D147" s="234" t="s">
        <v>148</v>
      </c>
      <c r="E147" s="41"/>
      <c r="F147" s="235" t="s">
        <v>172</v>
      </c>
      <c r="G147" s="41"/>
      <c r="H147" s="41"/>
      <c r="I147" s="236"/>
      <c r="J147" s="41"/>
      <c r="K147" s="41"/>
      <c r="L147" s="45"/>
      <c r="M147" s="237"/>
      <c r="N147" s="23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7" t="s">
        <v>148</v>
      </c>
      <c r="AU147" s="17" t="s">
        <v>92</v>
      </c>
    </row>
    <row r="148" s="14" customFormat="1">
      <c r="A148" s="14"/>
      <c r="B148" s="249"/>
      <c r="C148" s="250"/>
      <c r="D148" s="234" t="s">
        <v>150</v>
      </c>
      <c r="E148" s="251" t="s">
        <v>1</v>
      </c>
      <c r="F148" s="252" t="s">
        <v>167</v>
      </c>
      <c r="G148" s="250"/>
      <c r="H148" s="253">
        <v>32.399999999999999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150</v>
      </c>
      <c r="AU148" s="259" t="s">
        <v>92</v>
      </c>
      <c r="AV148" s="14" t="s">
        <v>92</v>
      </c>
      <c r="AW148" s="14" t="s">
        <v>38</v>
      </c>
      <c r="AX148" s="14" t="s">
        <v>90</v>
      </c>
      <c r="AY148" s="259" t="s">
        <v>140</v>
      </c>
    </row>
    <row r="149" s="2" customFormat="1" ht="44.25" customHeight="1">
      <c r="A149" s="39"/>
      <c r="B149" s="40"/>
      <c r="C149" s="220" t="s">
        <v>173</v>
      </c>
      <c r="D149" s="220" t="s">
        <v>142</v>
      </c>
      <c r="E149" s="221" t="s">
        <v>174</v>
      </c>
      <c r="F149" s="222" t="s">
        <v>175</v>
      </c>
      <c r="G149" s="223" t="s">
        <v>176</v>
      </c>
      <c r="H149" s="224">
        <v>22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47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146</v>
      </c>
      <c r="AT149" s="232" t="s">
        <v>142</v>
      </c>
      <c r="AU149" s="232" t="s">
        <v>92</v>
      </c>
      <c r="AY149" s="17" t="s">
        <v>140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7" t="s">
        <v>90</v>
      </c>
      <c r="BK149" s="233">
        <f>ROUND(I149*H149,2)</f>
        <v>0</v>
      </c>
      <c r="BL149" s="17" t="s">
        <v>146</v>
      </c>
      <c r="BM149" s="232" t="s">
        <v>177</v>
      </c>
    </row>
    <row r="150" s="14" customFormat="1">
      <c r="A150" s="14"/>
      <c r="B150" s="249"/>
      <c r="C150" s="250"/>
      <c r="D150" s="234" t="s">
        <v>150</v>
      </c>
      <c r="E150" s="251" t="s">
        <v>1</v>
      </c>
      <c r="F150" s="252" t="s">
        <v>178</v>
      </c>
      <c r="G150" s="250"/>
      <c r="H150" s="253">
        <v>22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150</v>
      </c>
      <c r="AU150" s="259" t="s">
        <v>92</v>
      </c>
      <c r="AV150" s="14" t="s">
        <v>92</v>
      </c>
      <c r="AW150" s="14" t="s">
        <v>38</v>
      </c>
      <c r="AX150" s="14" t="s">
        <v>90</v>
      </c>
      <c r="AY150" s="259" t="s">
        <v>140</v>
      </c>
    </row>
    <row r="151" s="2" customFormat="1" ht="16.5" customHeight="1">
      <c r="A151" s="39"/>
      <c r="B151" s="40"/>
      <c r="C151" s="220" t="s">
        <v>179</v>
      </c>
      <c r="D151" s="220" t="s">
        <v>142</v>
      </c>
      <c r="E151" s="221" t="s">
        <v>180</v>
      </c>
      <c r="F151" s="222" t="s">
        <v>181</v>
      </c>
      <c r="G151" s="223" t="s">
        <v>145</v>
      </c>
      <c r="H151" s="224">
        <v>0.47999999999999998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47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146</v>
      </c>
      <c r="AT151" s="232" t="s">
        <v>142</v>
      </c>
      <c r="AU151" s="232" t="s">
        <v>92</v>
      </c>
      <c r="AY151" s="17" t="s">
        <v>140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90</v>
      </c>
      <c r="BK151" s="233">
        <f>ROUND(I151*H151,2)</f>
        <v>0</v>
      </c>
      <c r="BL151" s="17" t="s">
        <v>146</v>
      </c>
      <c r="BM151" s="232" t="s">
        <v>182</v>
      </c>
    </row>
    <row r="152" s="2" customFormat="1">
      <c r="A152" s="39"/>
      <c r="B152" s="40"/>
      <c r="C152" s="41"/>
      <c r="D152" s="260" t="s">
        <v>156</v>
      </c>
      <c r="E152" s="41"/>
      <c r="F152" s="261" t="s">
        <v>183</v>
      </c>
      <c r="G152" s="41"/>
      <c r="H152" s="41"/>
      <c r="I152" s="236"/>
      <c r="J152" s="41"/>
      <c r="K152" s="41"/>
      <c r="L152" s="45"/>
      <c r="M152" s="237"/>
      <c r="N152" s="23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7" t="s">
        <v>156</v>
      </c>
      <c r="AU152" s="17" t="s">
        <v>92</v>
      </c>
    </row>
    <row r="153" s="2" customFormat="1">
      <c r="A153" s="39"/>
      <c r="B153" s="40"/>
      <c r="C153" s="41"/>
      <c r="D153" s="234" t="s">
        <v>148</v>
      </c>
      <c r="E153" s="41"/>
      <c r="F153" s="235" t="s">
        <v>158</v>
      </c>
      <c r="G153" s="41"/>
      <c r="H153" s="41"/>
      <c r="I153" s="236"/>
      <c r="J153" s="41"/>
      <c r="K153" s="41"/>
      <c r="L153" s="45"/>
      <c r="M153" s="237"/>
      <c r="N153" s="238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7" t="s">
        <v>148</v>
      </c>
      <c r="AU153" s="17" t="s">
        <v>92</v>
      </c>
    </row>
    <row r="154" s="14" customFormat="1">
      <c r="A154" s="14"/>
      <c r="B154" s="249"/>
      <c r="C154" s="250"/>
      <c r="D154" s="234" t="s">
        <v>150</v>
      </c>
      <c r="E154" s="251" t="s">
        <v>1</v>
      </c>
      <c r="F154" s="252" t="s">
        <v>184</v>
      </c>
      <c r="G154" s="250"/>
      <c r="H154" s="253">
        <v>0.47999999999999998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9" t="s">
        <v>150</v>
      </c>
      <c r="AU154" s="259" t="s">
        <v>92</v>
      </c>
      <c r="AV154" s="14" t="s">
        <v>92</v>
      </c>
      <c r="AW154" s="14" t="s">
        <v>38</v>
      </c>
      <c r="AX154" s="14" t="s">
        <v>90</v>
      </c>
      <c r="AY154" s="259" t="s">
        <v>140</v>
      </c>
    </row>
    <row r="155" s="2" customFormat="1" ht="24.15" customHeight="1">
      <c r="A155" s="39"/>
      <c r="B155" s="40"/>
      <c r="C155" s="220" t="s">
        <v>185</v>
      </c>
      <c r="D155" s="220" t="s">
        <v>142</v>
      </c>
      <c r="E155" s="221" t="s">
        <v>186</v>
      </c>
      <c r="F155" s="222" t="s">
        <v>187</v>
      </c>
      <c r="G155" s="223" t="s">
        <v>188</v>
      </c>
      <c r="H155" s="224">
        <v>34.039999999999999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47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146</v>
      </c>
      <c r="AT155" s="232" t="s">
        <v>142</v>
      </c>
      <c r="AU155" s="232" t="s">
        <v>92</v>
      </c>
      <c r="AY155" s="17" t="s">
        <v>140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90</v>
      </c>
      <c r="BK155" s="233">
        <f>ROUND(I155*H155,2)</f>
        <v>0</v>
      </c>
      <c r="BL155" s="17" t="s">
        <v>146</v>
      </c>
      <c r="BM155" s="232" t="s">
        <v>189</v>
      </c>
    </row>
    <row r="156" s="2" customFormat="1">
      <c r="A156" s="39"/>
      <c r="B156" s="40"/>
      <c r="C156" s="41"/>
      <c r="D156" s="260" t="s">
        <v>156</v>
      </c>
      <c r="E156" s="41"/>
      <c r="F156" s="261" t="s">
        <v>190</v>
      </c>
      <c r="G156" s="41"/>
      <c r="H156" s="41"/>
      <c r="I156" s="236"/>
      <c r="J156" s="41"/>
      <c r="K156" s="41"/>
      <c r="L156" s="45"/>
      <c r="M156" s="237"/>
      <c r="N156" s="23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7" t="s">
        <v>156</v>
      </c>
      <c r="AU156" s="17" t="s">
        <v>92</v>
      </c>
    </row>
    <row r="157" s="2" customFormat="1">
      <c r="A157" s="39"/>
      <c r="B157" s="40"/>
      <c r="C157" s="41"/>
      <c r="D157" s="234" t="s">
        <v>148</v>
      </c>
      <c r="E157" s="41"/>
      <c r="F157" s="235" t="s">
        <v>158</v>
      </c>
      <c r="G157" s="41"/>
      <c r="H157" s="41"/>
      <c r="I157" s="236"/>
      <c r="J157" s="41"/>
      <c r="K157" s="41"/>
      <c r="L157" s="45"/>
      <c r="M157" s="237"/>
      <c r="N157" s="238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7" t="s">
        <v>148</v>
      </c>
      <c r="AU157" s="17" t="s">
        <v>92</v>
      </c>
    </row>
    <row r="158" s="14" customFormat="1">
      <c r="A158" s="14"/>
      <c r="B158" s="249"/>
      <c r="C158" s="250"/>
      <c r="D158" s="234" t="s">
        <v>150</v>
      </c>
      <c r="E158" s="251" t="s">
        <v>1</v>
      </c>
      <c r="F158" s="252" t="s">
        <v>191</v>
      </c>
      <c r="G158" s="250"/>
      <c r="H158" s="253">
        <v>0.192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9" t="s">
        <v>150</v>
      </c>
      <c r="AU158" s="259" t="s">
        <v>92</v>
      </c>
      <c r="AV158" s="14" t="s">
        <v>92</v>
      </c>
      <c r="AW158" s="14" t="s">
        <v>38</v>
      </c>
      <c r="AX158" s="14" t="s">
        <v>82</v>
      </c>
      <c r="AY158" s="259" t="s">
        <v>140</v>
      </c>
    </row>
    <row r="159" s="14" customFormat="1">
      <c r="A159" s="14"/>
      <c r="B159" s="249"/>
      <c r="C159" s="250"/>
      <c r="D159" s="234" t="s">
        <v>150</v>
      </c>
      <c r="E159" s="251" t="s">
        <v>1</v>
      </c>
      <c r="F159" s="252" t="s">
        <v>192</v>
      </c>
      <c r="G159" s="250"/>
      <c r="H159" s="253">
        <v>34.039999999999999</v>
      </c>
      <c r="I159" s="254"/>
      <c r="J159" s="250"/>
      <c r="K159" s="250"/>
      <c r="L159" s="255"/>
      <c r="M159" s="256"/>
      <c r="N159" s="257"/>
      <c r="O159" s="257"/>
      <c r="P159" s="257"/>
      <c r="Q159" s="257"/>
      <c r="R159" s="257"/>
      <c r="S159" s="257"/>
      <c r="T159" s="25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9" t="s">
        <v>150</v>
      </c>
      <c r="AU159" s="259" t="s">
        <v>92</v>
      </c>
      <c r="AV159" s="14" t="s">
        <v>92</v>
      </c>
      <c r="AW159" s="14" t="s">
        <v>38</v>
      </c>
      <c r="AX159" s="14" t="s">
        <v>90</v>
      </c>
      <c r="AY159" s="259" t="s">
        <v>140</v>
      </c>
    </row>
    <row r="160" s="2" customFormat="1" ht="24.15" customHeight="1">
      <c r="A160" s="39"/>
      <c r="B160" s="40"/>
      <c r="C160" s="220" t="s">
        <v>193</v>
      </c>
      <c r="D160" s="220" t="s">
        <v>142</v>
      </c>
      <c r="E160" s="221" t="s">
        <v>194</v>
      </c>
      <c r="F160" s="222" t="s">
        <v>195</v>
      </c>
      <c r="G160" s="223" t="s">
        <v>145</v>
      </c>
      <c r="H160" s="224">
        <v>29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47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146</v>
      </c>
      <c r="AT160" s="232" t="s">
        <v>142</v>
      </c>
      <c r="AU160" s="232" t="s">
        <v>92</v>
      </c>
      <c r="AY160" s="17" t="s">
        <v>140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90</v>
      </c>
      <c r="BK160" s="233">
        <f>ROUND(I160*H160,2)</f>
        <v>0</v>
      </c>
      <c r="BL160" s="17" t="s">
        <v>146</v>
      </c>
      <c r="BM160" s="232" t="s">
        <v>196</v>
      </c>
    </row>
    <row r="161" s="2" customFormat="1">
      <c r="A161" s="39"/>
      <c r="B161" s="40"/>
      <c r="C161" s="41"/>
      <c r="D161" s="260" t="s">
        <v>156</v>
      </c>
      <c r="E161" s="41"/>
      <c r="F161" s="261" t="s">
        <v>197</v>
      </c>
      <c r="G161" s="41"/>
      <c r="H161" s="41"/>
      <c r="I161" s="236"/>
      <c r="J161" s="41"/>
      <c r="K161" s="41"/>
      <c r="L161" s="45"/>
      <c r="M161" s="237"/>
      <c r="N161" s="238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7" t="s">
        <v>156</v>
      </c>
      <c r="AU161" s="17" t="s">
        <v>92</v>
      </c>
    </row>
    <row r="162" s="14" customFormat="1">
      <c r="A162" s="14"/>
      <c r="B162" s="249"/>
      <c r="C162" s="250"/>
      <c r="D162" s="234" t="s">
        <v>150</v>
      </c>
      <c r="E162" s="251" t="s">
        <v>1</v>
      </c>
      <c r="F162" s="252" t="s">
        <v>198</v>
      </c>
      <c r="G162" s="250"/>
      <c r="H162" s="253">
        <v>29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9" t="s">
        <v>150</v>
      </c>
      <c r="AU162" s="259" t="s">
        <v>92</v>
      </c>
      <c r="AV162" s="14" t="s">
        <v>92</v>
      </c>
      <c r="AW162" s="14" t="s">
        <v>38</v>
      </c>
      <c r="AX162" s="14" t="s">
        <v>90</v>
      </c>
      <c r="AY162" s="259" t="s">
        <v>140</v>
      </c>
    </row>
    <row r="163" s="2" customFormat="1" ht="24.15" customHeight="1">
      <c r="A163" s="39"/>
      <c r="B163" s="40"/>
      <c r="C163" s="273" t="s">
        <v>199</v>
      </c>
      <c r="D163" s="273" t="s">
        <v>200</v>
      </c>
      <c r="E163" s="274" t="s">
        <v>201</v>
      </c>
      <c r="F163" s="275" t="s">
        <v>202</v>
      </c>
      <c r="G163" s="276" t="s">
        <v>203</v>
      </c>
      <c r="H163" s="277">
        <v>2.7749999999999999</v>
      </c>
      <c r="I163" s="278"/>
      <c r="J163" s="279">
        <f>ROUND(I163*H163,2)</f>
        <v>0</v>
      </c>
      <c r="K163" s="280"/>
      <c r="L163" s="281"/>
      <c r="M163" s="282" t="s">
        <v>1</v>
      </c>
      <c r="N163" s="283" t="s">
        <v>47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193</v>
      </c>
      <c r="AT163" s="232" t="s">
        <v>200</v>
      </c>
      <c r="AU163" s="232" t="s">
        <v>92</v>
      </c>
      <c r="AY163" s="17" t="s">
        <v>140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90</v>
      </c>
      <c r="BK163" s="233">
        <f>ROUND(I163*H163,2)</f>
        <v>0</v>
      </c>
      <c r="BL163" s="17" t="s">
        <v>146</v>
      </c>
      <c r="BM163" s="232" t="s">
        <v>204</v>
      </c>
    </row>
    <row r="164" s="2" customFormat="1">
      <c r="A164" s="39"/>
      <c r="B164" s="40"/>
      <c r="C164" s="41"/>
      <c r="D164" s="234" t="s">
        <v>148</v>
      </c>
      <c r="E164" s="41"/>
      <c r="F164" s="235" t="s">
        <v>158</v>
      </c>
      <c r="G164" s="41"/>
      <c r="H164" s="41"/>
      <c r="I164" s="236"/>
      <c r="J164" s="41"/>
      <c r="K164" s="41"/>
      <c r="L164" s="45"/>
      <c r="M164" s="237"/>
      <c r="N164" s="23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7" t="s">
        <v>148</v>
      </c>
      <c r="AU164" s="17" t="s">
        <v>92</v>
      </c>
    </row>
    <row r="165" s="14" customFormat="1">
      <c r="A165" s="14"/>
      <c r="B165" s="249"/>
      <c r="C165" s="250"/>
      <c r="D165" s="234" t="s">
        <v>150</v>
      </c>
      <c r="E165" s="251" t="s">
        <v>1</v>
      </c>
      <c r="F165" s="252" t="s">
        <v>205</v>
      </c>
      <c r="G165" s="250"/>
      <c r="H165" s="253">
        <v>0.435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9" t="s">
        <v>150</v>
      </c>
      <c r="AU165" s="259" t="s">
        <v>92</v>
      </c>
      <c r="AV165" s="14" t="s">
        <v>92</v>
      </c>
      <c r="AW165" s="14" t="s">
        <v>38</v>
      </c>
      <c r="AX165" s="14" t="s">
        <v>82</v>
      </c>
      <c r="AY165" s="259" t="s">
        <v>140</v>
      </c>
    </row>
    <row r="166" s="14" customFormat="1">
      <c r="A166" s="14"/>
      <c r="B166" s="249"/>
      <c r="C166" s="250"/>
      <c r="D166" s="234" t="s">
        <v>150</v>
      </c>
      <c r="E166" s="251" t="s">
        <v>1</v>
      </c>
      <c r="F166" s="252" t="s">
        <v>206</v>
      </c>
      <c r="G166" s="250"/>
      <c r="H166" s="253">
        <v>2.3399999999999999</v>
      </c>
      <c r="I166" s="254"/>
      <c r="J166" s="250"/>
      <c r="K166" s="250"/>
      <c r="L166" s="255"/>
      <c r="M166" s="256"/>
      <c r="N166" s="257"/>
      <c r="O166" s="257"/>
      <c r="P166" s="257"/>
      <c r="Q166" s="257"/>
      <c r="R166" s="257"/>
      <c r="S166" s="257"/>
      <c r="T166" s="25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9" t="s">
        <v>150</v>
      </c>
      <c r="AU166" s="259" t="s">
        <v>92</v>
      </c>
      <c r="AV166" s="14" t="s">
        <v>92</v>
      </c>
      <c r="AW166" s="14" t="s">
        <v>38</v>
      </c>
      <c r="AX166" s="14" t="s">
        <v>82</v>
      </c>
      <c r="AY166" s="259" t="s">
        <v>140</v>
      </c>
    </row>
    <row r="167" s="15" customFormat="1">
      <c r="A167" s="15"/>
      <c r="B167" s="262"/>
      <c r="C167" s="263"/>
      <c r="D167" s="234" t="s">
        <v>150</v>
      </c>
      <c r="E167" s="264" t="s">
        <v>1</v>
      </c>
      <c r="F167" s="265" t="s">
        <v>161</v>
      </c>
      <c r="G167" s="263"/>
      <c r="H167" s="266">
        <v>2.7749999999999999</v>
      </c>
      <c r="I167" s="267"/>
      <c r="J167" s="263"/>
      <c r="K167" s="263"/>
      <c r="L167" s="268"/>
      <c r="M167" s="269"/>
      <c r="N167" s="270"/>
      <c r="O167" s="270"/>
      <c r="P167" s="270"/>
      <c r="Q167" s="270"/>
      <c r="R167" s="270"/>
      <c r="S167" s="270"/>
      <c r="T167" s="27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2" t="s">
        <v>150</v>
      </c>
      <c r="AU167" s="272" t="s">
        <v>92</v>
      </c>
      <c r="AV167" s="15" t="s">
        <v>146</v>
      </c>
      <c r="AW167" s="15" t="s">
        <v>38</v>
      </c>
      <c r="AX167" s="15" t="s">
        <v>90</v>
      </c>
      <c r="AY167" s="272" t="s">
        <v>140</v>
      </c>
    </row>
    <row r="168" s="2" customFormat="1" ht="37.8" customHeight="1">
      <c r="A168" s="39"/>
      <c r="B168" s="40"/>
      <c r="C168" s="220" t="s">
        <v>207</v>
      </c>
      <c r="D168" s="220" t="s">
        <v>142</v>
      </c>
      <c r="E168" s="221" t="s">
        <v>208</v>
      </c>
      <c r="F168" s="222" t="s">
        <v>209</v>
      </c>
      <c r="G168" s="223" t="s">
        <v>145</v>
      </c>
      <c r="H168" s="224">
        <v>637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47</v>
      </c>
      <c r="O168" s="92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146</v>
      </c>
      <c r="AT168" s="232" t="s">
        <v>142</v>
      </c>
      <c r="AU168" s="232" t="s">
        <v>92</v>
      </c>
      <c r="AY168" s="17" t="s">
        <v>140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7" t="s">
        <v>90</v>
      </c>
      <c r="BK168" s="233">
        <f>ROUND(I168*H168,2)</f>
        <v>0</v>
      </c>
      <c r="BL168" s="17" t="s">
        <v>146</v>
      </c>
      <c r="BM168" s="232" t="s">
        <v>210</v>
      </c>
    </row>
    <row r="169" s="2" customFormat="1">
      <c r="A169" s="39"/>
      <c r="B169" s="40"/>
      <c r="C169" s="41"/>
      <c r="D169" s="234" t="s">
        <v>148</v>
      </c>
      <c r="E169" s="41"/>
      <c r="F169" s="235" t="s">
        <v>158</v>
      </c>
      <c r="G169" s="41"/>
      <c r="H169" s="41"/>
      <c r="I169" s="236"/>
      <c r="J169" s="41"/>
      <c r="K169" s="41"/>
      <c r="L169" s="45"/>
      <c r="M169" s="237"/>
      <c r="N169" s="23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7" t="s">
        <v>148</v>
      </c>
      <c r="AU169" s="17" t="s">
        <v>92</v>
      </c>
    </row>
    <row r="170" s="13" customFormat="1">
      <c r="A170" s="13"/>
      <c r="B170" s="239"/>
      <c r="C170" s="240"/>
      <c r="D170" s="234" t="s">
        <v>150</v>
      </c>
      <c r="E170" s="241" t="s">
        <v>1</v>
      </c>
      <c r="F170" s="242" t="s">
        <v>151</v>
      </c>
      <c r="G170" s="240"/>
      <c r="H170" s="241" t="s">
        <v>1</v>
      </c>
      <c r="I170" s="243"/>
      <c r="J170" s="240"/>
      <c r="K170" s="240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150</v>
      </c>
      <c r="AU170" s="248" t="s">
        <v>92</v>
      </c>
      <c r="AV170" s="13" t="s">
        <v>90</v>
      </c>
      <c r="AW170" s="13" t="s">
        <v>38</v>
      </c>
      <c r="AX170" s="13" t="s">
        <v>82</v>
      </c>
      <c r="AY170" s="248" t="s">
        <v>140</v>
      </c>
    </row>
    <row r="171" s="14" customFormat="1">
      <c r="A171" s="14"/>
      <c r="B171" s="249"/>
      <c r="C171" s="250"/>
      <c r="D171" s="234" t="s">
        <v>150</v>
      </c>
      <c r="E171" s="251" t="s">
        <v>1</v>
      </c>
      <c r="F171" s="252" t="s">
        <v>152</v>
      </c>
      <c r="G171" s="250"/>
      <c r="H171" s="253">
        <v>637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9" t="s">
        <v>150</v>
      </c>
      <c r="AU171" s="259" t="s">
        <v>92</v>
      </c>
      <c r="AV171" s="14" t="s">
        <v>92</v>
      </c>
      <c r="AW171" s="14" t="s">
        <v>38</v>
      </c>
      <c r="AX171" s="14" t="s">
        <v>90</v>
      </c>
      <c r="AY171" s="259" t="s">
        <v>140</v>
      </c>
    </row>
    <row r="172" s="2" customFormat="1" ht="37.8" customHeight="1">
      <c r="A172" s="39"/>
      <c r="B172" s="40"/>
      <c r="C172" s="220" t="s">
        <v>211</v>
      </c>
      <c r="D172" s="220" t="s">
        <v>142</v>
      </c>
      <c r="E172" s="221" t="s">
        <v>212</v>
      </c>
      <c r="F172" s="222" t="s">
        <v>213</v>
      </c>
      <c r="G172" s="223" t="s">
        <v>145</v>
      </c>
      <c r="H172" s="224">
        <v>637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47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146</v>
      </c>
      <c r="AT172" s="232" t="s">
        <v>142</v>
      </c>
      <c r="AU172" s="232" t="s">
        <v>92</v>
      </c>
      <c r="AY172" s="17" t="s">
        <v>140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90</v>
      </c>
      <c r="BK172" s="233">
        <f>ROUND(I172*H172,2)</f>
        <v>0</v>
      </c>
      <c r="BL172" s="17" t="s">
        <v>146</v>
      </c>
      <c r="BM172" s="232" t="s">
        <v>214</v>
      </c>
    </row>
    <row r="173" s="2" customFormat="1">
      <c r="A173" s="39"/>
      <c r="B173" s="40"/>
      <c r="C173" s="41"/>
      <c r="D173" s="260" t="s">
        <v>156</v>
      </c>
      <c r="E173" s="41"/>
      <c r="F173" s="261" t="s">
        <v>215</v>
      </c>
      <c r="G173" s="41"/>
      <c r="H173" s="41"/>
      <c r="I173" s="236"/>
      <c r="J173" s="41"/>
      <c r="K173" s="41"/>
      <c r="L173" s="45"/>
      <c r="M173" s="237"/>
      <c r="N173" s="23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7" t="s">
        <v>156</v>
      </c>
      <c r="AU173" s="17" t="s">
        <v>92</v>
      </c>
    </row>
    <row r="174" s="2" customFormat="1">
      <c r="A174" s="39"/>
      <c r="B174" s="40"/>
      <c r="C174" s="41"/>
      <c r="D174" s="234" t="s">
        <v>148</v>
      </c>
      <c r="E174" s="41"/>
      <c r="F174" s="235" t="s">
        <v>158</v>
      </c>
      <c r="G174" s="41"/>
      <c r="H174" s="41"/>
      <c r="I174" s="236"/>
      <c r="J174" s="41"/>
      <c r="K174" s="41"/>
      <c r="L174" s="45"/>
      <c r="M174" s="237"/>
      <c r="N174" s="238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7" t="s">
        <v>148</v>
      </c>
      <c r="AU174" s="17" t="s">
        <v>92</v>
      </c>
    </row>
    <row r="175" s="14" customFormat="1">
      <c r="A175" s="14"/>
      <c r="B175" s="249"/>
      <c r="C175" s="250"/>
      <c r="D175" s="234" t="s">
        <v>150</v>
      </c>
      <c r="E175" s="251" t="s">
        <v>1</v>
      </c>
      <c r="F175" s="252" t="s">
        <v>152</v>
      </c>
      <c r="G175" s="250"/>
      <c r="H175" s="253">
        <v>637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150</v>
      </c>
      <c r="AU175" s="259" t="s">
        <v>92</v>
      </c>
      <c r="AV175" s="14" t="s">
        <v>92</v>
      </c>
      <c r="AW175" s="14" t="s">
        <v>38</v>
      </c>
      <c r="AX175" s="14" t="s">
        <v>90</v>
      </c>
      <c r="AY175" s="259" t="s">
        <v>140</v>
      </c>
    </row>
    <row r="176" s="2" customFormat="1" ht="24.15" customHeight="1">
      <c r="A176" s="39"/>
      <c r="B176" s="40"/>
      <c r="C176" s="220" t="s">
        <v>216</v>
      </c>
      <c r="D176" s="220" t="s">
        <v>142</v>
      </c>
      <c r="E176" s="221" t="s">
        <v>217</v>
      </c>
      <c r="F176" s="222" t="s">
        <v>218</v>
      </c>
      <c r="G176" s="223" t="s">
        <v>145</v>
      </c>
      <c r="H176" s="224">
        <v>637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47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146</v>
      </c>
      <c r="AT176" s="232" t="s">
        <v>142</v>
      </c>
      <c r="AU176" s="232" t="s">
        <v>92</v>
      </c>
      <c r="AY176" s="17" t="s">
        <v>140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7" t="s">
        <v>90</v>
      </c>
      <c r="BK176" s="233">
        <f>ROUND(I176*H176,2)</f>
        <v>0</v>
      </c>
      <c r="BL176" s="17" t="s">
        <v>146</v>
      </c>
      <c r="BM176" s="232" t="s">
        <v>219</v>
      </c>
    </row>
    <row r="177" s="2" customFormat="1">
      <c r="A177" s="39"/>
      <c r="B177" s="40"/>
      <c r="C177" s="41"/>
      <c r="D177" s="260" t="s">
        <v>156</v>
      </c>
      <c r="E177" s="41"/>
      <c r="F177" s="261" t="s">
        <v>220</v>
      </c>
      <c r="G177" s="41"/>
      <c r="H177" s="41"/>
      <c r="I177" s="236"/>
      <c r="J177" s="41"/>
      <c r="K177" s="41"/>
      <c r="L177" s="45"/>
      <c r="M177" s="237"/>
      <c r="N177" s="238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7" t="s">
        <v>156</v>
      </c>
      <c r="AU177" s="17" t="s">
        <v>92</v>
      </c>
    </row>
    <row r="178" s="2" customFormat="1">
      <c r="A178" s="39"/>
      <c r="B178" s="40"/>
      <c r="C178" s="41"/>
      <c r="D178" s="234" t="s">
        <v>148</v>
      </c>
      <c r="E178" s="41"/>
      <c r="F178" s="235" t="s">
        <v>158</v>
      </c>
      <c r="G178" s="41"/>
      <c r="H178" s="41"/>
      <c r="I178" s="236"/>
      <c r="J178" s="41"/>
      <c r="K178" s="41"/>
      <c r="L178" s="45"/>
      <c r="M178" s="237"/>
      <c r="N178" s="238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7" t="s">
        <v>148</v>
      </c>
      <c r="AU178" s="17" t="s">
        <v>92</v>
      </c>
    </row>
    <row r="179" s="14" customFormat="1">
      <c r="A179" s="14"/>
      <c r="B179" s="249"/>
      <c r="C179" s="250"/>
      <c r="D179" s="234" t="s">
        <v>150</v>
      </c>
      <c r="E179" s="251" t="s">
        <v>1</v>
      </c>
      <c r="F179" s="252" t="s">
        <v>152</v>
      </c>
      <c r="G179" s="250"/>
      <c r="H179" s="253">
        <v>637</v>
      </c>
      <c r="I179" s="254"/>
      <c r="J179" s="250"/>
      <c r="K179" s="250"/>
      <c r="L179" s="255"/>
      <c r="M179" s="256"/>
      <c r="N179" s="257"/>
      <c r="O179" s="257"/>
      <c r="P179" s="257"/>
      <c r="Q179" s="257"/>
      <c r="R179" s="257"/>
      <c r="S179" s="257"/>
      <c r="T179" s="25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9" t="s">
        <v>150</v>
      </c>
      <c r="AU179" s="259" t="s">
        <v>92</v>
      </c>
      <c r="AV179" s="14" t="s">
        <v>92</v>
      </c>
      <c r="AW179" s="14" t="s">
        <v>38</v>
      </c>
      <c r="AX179" s="14" t="s">
        <v>90</v>
      </c>
      <c r="AY179" s="259" t="s">
        <v>140</v>
      </c>
    </row>
    <row r="180" s="2" customFormat="1" ht="24.15" customHeight="1">
      <c r="A180" s="39"/>
      <c r="B180" s="40"/>
      <c r="C180" s="220" t="s">
        <v>221</v>
      </c>
      <c r="D180" s="220" t="s">
        <v>142</v>
      </c>
      <c r="E180" s="221" t="s">
        <v>222</v>
      </c>
      <c r="F180" s="222" t="s">
        <v>223</v>
      </c>
      <c r="G180" s="223" t="s">
        <v>145</v>
      </c>
      <c r="H180" s="224">
        <v>637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47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146</v>
      </c>
      <c r="AT180" s="232" t="s">
        <v>142</v>
      </c>
      <c r="AU180" s="232" t="s">
        <v>92</v>
      </c>
      <c r="AY180" s="17" t="s">
        <v>140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90</v>
      </c>
      <c r="BK180" s="233">
        <f>ROUND(I180*H180,2)</f>
        <v>0</v>
      </c>
      <c r="BL180" s="17" t="s">
        <v>146</v>
      </c>
      <c r="BM180" s="232" t="s">
        <v>224</v>
      </c>
    </row>
    <row r="181" s="2" customFormat="1">
      <c r="A181" s="39"/>
      <c r="B181" s="40"/>
      <c r="C181" s="41"/>
      <c r="D181" s="260" t="s">
        <v>156</v>
      </c>
      <c r="E181" s="41"/>
      <c r="F181" s="261" t="s">
        <v>225</v>
      </c>
      <c r="G181" s="41"/>
      <c r="H181" s="41"/>
      <c r="I181" s="236"/>
      <c r="J181" s="41"/>
      <c r="K181" s="41"/>
      <c r="L181" s="45"/>
      <c r="M181" s="237"/>
      <c r="N181" s="238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7" t="s">
        <v>156</v>
      </c>
      <c r="AU181" s="17" t="s">
        <v>92</v>
      </c>
    </row>
    <row r="182" s="2" customFormat="1">
      <c r="A182" s="39"/>
      <c r="B182" s="40"/>
      <c r="C182" s="41"/>
      <c r="D182" s="234" t="s">
        <v>148</v>
      </c>
      <c r="E182" s="41"/>
      <c r="F182" s="235" t="s">
        <v>158</v>
      </c>
      <c r="G182" s="41"/>
      <c r="H182" s="41"/>
      <c r="I182" s="236"/>
      <c r="J182" s="41"/>
      <c r="K182" s="41"/>
      <c r="L182" s="45"/>
      <c r="M182" s="237"/>
      <c r="N182" s="238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7" t="s">
        <v>148</v>
      </c>
      <c r="AU182" s="17" t="s">
        <v>92</v>
      </c>
    </row>
    <row r="183" s="14" customFormat="1">
      <c r="A183" s="14"/>
      <c r="B183" s="249"/>
      <c r="C183" s="250"/>
      <c r="D183" s="234" t="s">
        <v>150</v>
      </c>
      <c r="E183" s="251" t="s">
        <v>1</v>
      </c>
      <c r="F183" s="252" t="s">
        <v>152</v>
      </c>
      <c r="G183" s="250"/>
      <c r="H183" s="253">
        <v>637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150</v>
      </c>
      <c r="AU183" s="259" t="s">
        <v>92</v>
      </c>
      <c r="AV183" s="14" t="s">
        <v>92</v>
      </c>
      <c r="AW183" s="14" t="s">
        <v>38</v>
      </c>
      <c r="AX183" s="14" t="s">
        <v>90</v>
      </c>
      <c r="AY183" s="259" t="s">
        <v>140</v>
      </c>
    </row>
    <row r="184" s="2" customFormat="1" ht="16.5" customHeight="1">
      <c r="A184" s="39"/>
      <c r="B184" s="40"/>
      <c r="C184" s="273" t="s">
        <v>226</v>
      </c>
      <c r="D184" s="273" t="s">
        <v>200</v>
      </c>
      <c r="E184" s="274" t="s">
        <v>227</v>
      </c>
      <c r="F184" s="275" t="s">
        <v>228</v>
      </c>
      <c r="G184" s="276" t="s">
        <v>203</v>
      </c>
      <c r="H184" s="277">
        <v>9.9369999999999994</v>
      </c>
      <c r="I184" s="278"/>
      <c r="J184" s="279">
        <f>ROUND(I184*H184,2)</f>
        <v>0</v>
      </c>
      <c r="K184" s="280"/>
      <c r="L184" s="281"/>
      <c r="M184" s="282" t="s">
        <v>1</v>
      </c>
      <c r="N184" s="283" t="s">
        <v>47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193</v>
      </c>
      <c r="AT184" s="232" t="s">
        <v>200</v>
      </c>
      <c r="AU184" s="232" t="s">
        <v>92</v>
      </c>
      <c r="AY184" s="17" t="s">
        <v>140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7" t="s">
        <v>90</v>
      </c>
      <c r="BK184" s="233">
        <f>ROUND(I184*H184,2)</f>
        <v>0</v>
      </c>
      <c r="BL184" s="17" t="s">
        <v>146</v>
      </c>
      <c r="BM184" s="232" t="s">
        <v>229</v>
      </c>
    </row>
    <row r="185" s="2" customFormat="1">
      <c r="A185" s="39"/>
      <c r="B185" s="40"/>
      <c r="C185" s="41"/>
      <c r="D185" s="234" t="s">
        <v>148</v>
      </c>
      <c r="E185" s="41"/>
      <c r="F185" s="235" t="s">
        <v>158</v>
      </c>
      <c r="G185" s="41"/>
      <c r="H185" s="41"/>
      <c r="I185" s="236"/>
      <c r="J185" s="41"/>
      <c r="K185" s="41"/>
      <c r="L185" s="45"/>
      <c r="M185" s="237"/>
      <c r="N185" s="238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7" t="s">
        <v>148</v>
      </c>
      <c r="AU185" s="17" t="s">
        <v>92</v>
      </c>
    </row>
    <row r="186" s="14" customFormat="1">
      <c r="A186" s="14"/>
      <c r="B186" s="249"/>
      <c r="C186" s="250"/>
      <c r="D186" s="234" t="s">
        <v>150</v>
      </c>
      <c r="E186" s="251" t="s">
        <v>1</v>
      </c>
      <c r="F186" s="252" t="s">
        <v>230</v>
      </c>
      <c r="G186" s="250"/>
      <c r="H186" s="253">
        <v>9.9369999999999994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9" t="s">
        <v>150</v>
      </c>
      <c r="AU186" s="259" t="s">
        <v>92</v>
      </c>
      <c r="AV186" s="14" t="s">
        <v>92</v>
      </c>
      <c r="AW186" s="14" t="s">
        <v>38</v>
      </c>
      <c r="AX186" s="14" t="s">
        <v>90</v>
      </c>
      <c r="AY186" s="259" t="s">
        <v>140</v>
      </c>
    </row>
    <row r="187" s="2" customFormat="1" ht="16.5" customHeight="1">
      <c r="A187" s="39"/>
      <c r="B187" s="40"/>
      <c r="C187" s="273" t="s">
        <v>8</v>
      </c>
      <c r="D187" s="273" t="s">
        <v>200</v>
      </c>
      <c r="E187" s="274" t="s">
        <v>231</v>
      </c>
      <c r="F187" s="275" t="s">
        <v>232</v>
      </c>
      <c r="G187" s="276" t="s">
        <v>188</v>
      </c>
      <c r="H187" s="277">
        <v>50.600000000000001</v>
      </c>
      <c r="I187" s="278"/>
      <c r="J187" s="279">
        <f>ROUND(I187*H187,2)</f>
        <v>0</v>
      </c>
      <c r="K187" s="280"/>
      <c r="L187" s="281"/>
      <c r="M187" s="282" t="s">
        <v>1</v>
      </c>
      <c r="N187" s="283" t="s">
        <v>47</v>
      </c>
      <c r="O187" s="92"/>
      <c r="P187" s="230">
        <f>O187*H187</f>
        <v>0</v>
      </c>
      <c r="Q187" s="230">
        <v>0.22</v>
      </c>
      <c r="R187" s="230">
        <f>Q187*H187</f>
        <v>11.132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193</v>
      </c>
      <c r="AT187" s="232" t="s">
        <v>200</v>
      </c>
      <c r="AU187" s="232" t="s">
        <v>92</v>
      </c>
      <c r="AY187" s="17" t="s">
        <v>140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90</v>
      </c>
      <c r="BK187" s="233">
        <f>ROUND(I187*H187,2)</f>
        <v>0</v>
      </c>
      <c r="BL187" s="17" t="s">
        <v>146</v>
      </c>
      <c r="BM187" s="232" t="s">
        <v>233</v>
      </c>
    </row>
    <row r="188" s="2" customFormat="1">
      <c r="A188" s="39"/>
      <c r="B188" s="40"/>
      <c r="C188" s="41"/>
      <c r="D188" s="234" t="s">
        <v>148</v>
      </c>
      <c r="E188" s="41"/>
      <c r="F188" s="235" t="s">
        <v>158</v>
      </c>
      <c r="G188" s="41"/>
      <c r="H188" s="41"/>
      <c r="I188" s="236"/>
      <c r="J188" s="41"/>
      <c r="K188" s="41"/>
      <c r="L188" s="45"/>
      <c r="M188" s="237"/>
      <c r="N188" s="238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7" t="s">
        <v>148</v>
      </c>
      <c r="AU188" s="17" t="s">
        <v>92</v>
      </c>
    </row>
    <row r="189" s="14" customFormat="1">
      <c r="A189" s="14"/>
      <c r="B189" s="249"/>
      <c r="C189" s="250"/>
      <c r="D189" s="234" t="s">
        <v>150</v>
      </c>
      <c r="E189" s="251" t="s">
        <v>1</v>
      </c>
      <c r="F189" s="252" t="s">
        <v>234</v>
      </c>
      <c r="G189" s="250"/>
      <c r="H189" s="253">
        <v>8</v>
      </c>
      <c r="I189" s="254"/>
      <c r="J189" s="250"/>
      <c r="K189" s="250"/>
      <c r="L189" s="255"/>
      <c r="M189" s="256"/>
      <c r="N189" s="257"/>
      <c r="O189" s="257"/>
      <c r="P189" s="257"/>
      <c r="Q189" s="257"/>
      <c r="R189" s="257"/>
      <c r="S189" s="257"/>
      <c r="T189" s="25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9" t="s">
        <v>150</v>
      </c>
      <c r="AU189" s="259" t="s">
        <v>92</v>
      </c>
      <c r="AV189" s="14" t="s">
        <v>92</v>
      </c>
      <c r="AW189" s="14" t="s">
        <v>38</v>
      </c>
      <c r="AX189" s="14" t="s">
        <v>82</v>
      </c>
      <c r="AY189" s="259" t="s">
        <v>140</v>
      </c>
    </row>
    <row r="190" s="14" customFormat="1">
      <c r="A190" s="14"/>
      <c r="B190" s="249"/>
      <c r="C190" s="250"/>
      <c r="D190" s="234" t="s">
        <v>150</v>
      </c>
      <c r="E190" s="251" t="s">
        <v>1</v>
      </c>
      <c r="F190" s="252" t="s">
        <v>235</v>
      </c>
      <c r="G190" s="250"/>
      <c r="H190" s="253">
        <v>3.6000000000000001</v>
      </c>
      <c r="I190" s="254"/>
      <c r="J190" s="250"/>
      <c r="K190" s="250"/>
      <c r="L190" s="255"/>
      <c r="M190" s="256"/>
      <c r="N190" s="257"/>
      <c r="O190" s="257"/>
      <c r="P190" s="257"/>
      <c r="Q190" s="257"/>
      <c r="R190" s="257"/>
      <c r="S190" s="257"/>
      <c r="T190" s="25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9" t="s">
        <v>150</v>
      </c>
      <c r="AU190" s="259" t="s">
        <v>92</v>
      </c>
      <c r="AV190" s="14" t="s">
        <v>92</v>
      </c>
      <c r="AW190" s="14" t="s">
        <v>38</v>
      </c>
      <c r="AX190" s="14" t="s">
        <v>82</v>
      </c>
      <c r="AY190" s="259" t="s">
        <v>140</v>
      </c>
    </row>
    <row r="191" s="14" customFormat="1">
      <c r="A191" s="14"/>
      <c r="B191" s="249"/>
      <c r="C191" s="250"/>
      <c r="D191" s="234" t="s">
        <v>150</v>
      </c>
      <c r="E191" s="251" t="s">
        <v>1</v>
      </c>
      <c r="F191" s="252" t="s">
        <v>236</v>
      </c>
      <c r="G191" s="250"/>
      <c r="H191" s="253">
        <v>39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150</v>
      </c>
      <c r="AU191" s="259" t="s">
        <v>92</v>
      </c>
      <c r="AV191" s="14" t="s">
        <v>92</v>
      </c>
      <c r="AW191" s="14" t="s">
        <v>38</v>
      </c>
      <c r="AX191" s="14" t="s">
        <v>82</v>
      </c>
      <c r="AY191" s="259" t="s">
        <v>140</v>
      </c>
    </row>
    <row r="192" s="15" customFormat="1">
      <c r="A192" s="15"/>
      <c r="B192" s="262"/>
      <c r="C192" s="263"/>
      <c r="D192" s="234" t="s">
        <v>150</v>
      </c>
      <c r="E192" s="264" t="s">
        <v>1</v>
      </c>
      <c r="F192" s="265" t="s">
        <v>161</v>
      </c>
      <c r="G192" s="263"/>
      <c r="H192" s="266">
        <v>50.600000000000001</v>
      </c>
      <c r="I192" s="267"/>
      <c r="J192" s="263"/>
      <c r="K192" s="263"/>
      <c r="L192" s="268"/>
      <c r="M192" s="269"/>
      <c r="N192" s="270"/>
      <c r="O192" s="270"/>
      <c r="P192" s="270"/>
      <c r="Q192" s="270"/>
      <c r="R192" s="270"/>
      <c r="S192" s="270"/>
      <c r="T192" s="271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2" t="s">
        <v>150</v>
      </c>
      <c r="AU192" s="272" t="s">
        <v>92</v>
      </c>
      <c r="AV192" s="15" t="s">
        <v>146</v>
      </c>
      <c r="AW192" s="15" t="s">
        <v>38</v>
      </c>
      <c r="AX192" s="15" t="s">
        <v>90</v>
      </c>
      <c r="AY192" s="272" t="s">
        <v>140</v>
      </c>
    </row>
    <row r="193" s="2" customFormat="1" ht="44.25" customHeight="1">
      <c r="A193" s="39"/>
      <c r="B193" s="40"/>
      <c r="C193" s="220" t="s">
        <v>237</v>
      </c>
      <c r="D193" s="220" t="s">
        <v>142</v>
      </c>
      <c r="E193" s="221" t="s">
        <v>238</v>
      </c>
      <c r="F193" s="222" t="s">
        <v>239</v>
      </c>
      <c r="G193" s="223" t="s">
        <v>188</v>
      </c>
      <c r="H193" s="224">
        <v>89.620000000000005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47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146</v>
      </c>
      <c r="AT193" s="232" t="s">
        <v>142</v>
      </c>
      <c r="AU193" s="232" t="s">
        <v>92</v>
      </c>
      <c r="AY193" s="17" t="s">
        <v>140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90</v>
      </c>
      <c r="BK193" s="233">
        <f>ROUND(I193*H193,2)</f>
        <v>0</v>
      </c>
      <c r="BL193" s="17" t="s">
        <v>146</v>
      </c>
      <c r="BM193" s="232" t="s">
        <v>240</v>
      </c>
    </row>
    <row r="194" s="2" customFormat="1">
      <c r="A194" s="39"/>
      <c r="B194" s="40"/>
      <c r="C194" s="41"/>
      <c r="D194" s="234" t="s">
        <v>148</v>
      </c>
      <c r="E194" s="41"/>
      <c r="F194" s="235" t="s">
        <v>158</v>
      </c>
      <c r="G194" s="41"/>
      <c r="H194" s="41"/>
      <c r="I194" s="236"/>
      <c r="J194" s="41"/>
      <c r="K194" s="41"/>
      <c r="L194" s="45"/>
      <c r="M194" s="237"/>
      <c r="N194" s="238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7" t="s">
        <v>148</v>
      </c>
      <c r="AU194" s="17" t="s">
        <v>92</v>
      </c>
    </row>
    <row r="195" s="14" customFormat="1">
      <c r="A195" s="14"/>
      <c r="B195" s="249"/>
      <c r="C195" s="250"/>
      <c r="D195" s="234" t="s">
        <v>150</v>
      </c>
      <c r="E195" s="251" t="s">
        <v>1</v>
      </c>
      <c r="F195" s="252" t="s">
        <v>241</v>
      </c>
      <c r="G195" s="250"/>
      <c r="H195" s="253">
        <v>63.700000000000003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150</v>
      </c>
      <c r="AU195" s="259" t="s">
        <v>92</v>
      </c>
      <c r="AV195" s="14" t="s">
        <v>92</v>
      </c>
      <c r="AW195" s="14" t="s">
        <v>38</v>
      </c>
      <c r="AX195" s="14" t="s">
        <v>82</v>
      </c>
      <c r="AY195" s="259" t="s">
        <v>140</v>
      </c>
    </row>
    <row r="196" s="14" customFormat="1">
      <c r="A196" s="14"/>
      <c r="B196" s="249"/>
      <c r="C196" s="250"/>
      <c r="D196" s="234" t="s">
        <v>150</v>
      </c>
      <c r="E196" s="251" t="s">
        <v>1</v>
      </c>
      <c r="F196" s="252" t="s">
        <v>242</v>
      </c>
      <c r="G196" s="250"/>
      <c r="H196" s="253">
        <v>10.92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9" t="s">
        <v>150</v>
      </c>
      <c r="AU196" s="259" t="s">
        <v>92</v>
      </c>
      <c r="AV196" s="14" t="s">
        <v>92</v>
      </c>
      <c r="AW196" s="14" t="s">
        <v>38</v>
      </c>
      <c r="AX196" s="14" t="s">
        <v>82</v>
      </c>
      <c r="AY196" s="259" t="s">
        <v>140</v>
      </c>
    </row>
    <row r="197" s="14" customFormat="1">
      <c r="A197" s="14"/>
      <c r="B197" s="249"/>
      <c r="C197" s="250"/>
      <c r="D197" s="234" t="s">
        <v>150</v>
      </c>
      <c r="E197" s="251" t="s">
        <v>1</v>
      </c>
      <c r="F197" s="252" t="s">
        <v>243</v>
      </c>
      <c r="G197" s="250"/>
      <c r="H197" s="253">
        <v>10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9" t="s">
        <v>150</v>
      </c>
      <c r="AU197" s="259" t="s">
        <v>92</v>
      </c>
      <c r="AV197" s="14" t="s">
        <v>92</v>
      </c>
      <c r="AW197" s="14" t="s">
        <v>38</v>
      </c>
      <c r="AX197" s="14" t="s">
        <v>82</v>
      </c>
      <c r="AY197" s="259" t="s">
        <v>140</v>
      </c>
    </row>
    <row r="198" s="14" customFormat="1">
      <c r="A198" s="14"/>
      <c r="B198" s="249"/>
      <c r="C198" s="250"/>
      <c r="D198" s="234" t="s">
        <v>150</v>
      </c>
      <c r="E198" s="251" t="s">
        <v>1</v>
      </c>
      <c r="F198" s="252" t="s">
        <v>244</v>
      </c>
      <c r="G198" s="250"/>
      <c r="H198" s="253">
        <v>5</v>
      </c>
      <c r="I198" s="254"/>
      <c r="J198" s="250"/>
      <c r="K198" s="250"/>
      <c r="L198" s="255"/>
      <c r="M198" s="256"/>
      <c r="N198" s="257"/>
      <c r="O198" s="257"/>
      <c r="P198" s="257"/>
      <c r="Q198" s="257"/>
      <c r="R198" s="257"/>
      <c r="S198" s="257"/>
      <c r="T198" s="25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9" t="s">
        <v>150</v>
      </c>
      <c r="AU198" s="259" t="s">
        <v>92</v>
      </c>
      <c r="AV198" s="14" t="s">
        <v>92</v>
      </c>
      <c r="AW198" s="14" t="s">
        <v>38</v>
      </c>
      <c r="AX198" s="14" t="s">
        <v>82</v>
      </c>
      <c r="AY198" s="259" t="s">
        <v>140</v>
      </c>
    </row>
    <row r="199" s="15" customFormat="1">
      <c r="A199" s="15"/>
      <c r="B199" s="262"/>
      <c r="C199" s="263"/>
      <c r="D199" s="234" t="s">
        <v>150</v>
      </c>
      <c r="E199" s="264" t="s">
        <v>1</v>
      </c>
      <c r="F199" s="265" t="s">
        <v>161</v>
      </c>
      <c r="G199" s="263"/>
      <c r="H199" s="266">
        <v>89.620000000000005</v>
      </c>
      <c r="I199" s="267"/>
      <c r="J199" s="263"/>
      <c r="K199" s="263"/>
      <c r="L199" s="268"/>
      <c r="M199" s="269"/>
      <c r="N199" s="270"/>
      <c r="O199" s="270"/>
      <c r="P199" s="270"/>
      <c r="Q199" s="270"/>
      <c r="R199" s="270"/>
      <c r="S199" s="270"/>
      <c r="T199" s="27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2" t="s">
        <v>150</v>
      </c>
      <c r="AU199" s="272" t="s">
        <v>92</v>
      </c>
      <c r="AV199" s="15" t="s">
        <v>146</v>
      </c>
      <c r="AW199" s="15" t="s">
        <v>38</v>
      </c>
      <c r="AX199" s="15" t="s">
        <v>90</v>
      </c>
      <c r="AY199" s="272" t="s">
        <v>140</v>
      </c>
    </row>
    <row r="200" s="2" customFormat="1" ht="16.5" customHeight="1">
      <c r="A200" s="39"/>
      <c r="B200" s="40"/>
      <c r="C200" s="273" t="s">
        <v>245</v>
      </c>
      <c r="D200" s="273" t="s">
        <v>200</v>
      </c>
      <c r="E200" s="274" t="s">
        <v>246</v>
      </c>
      <c r="F200" s="275" t="s">
        <v>247</v>
      </c>
      <c r="G200" s="276" t="s">
        <v>188</v>
      </c>
      <c r="H200" s="277">
        <v>88.640000000000001</v>
      </c>
      <c r="I200" s="278"/>
      <c r="J200" s="279">
        <f>ROUND(I200*H200,2)</f>
        <v>0</v>
      </c>
      <c r="K200" s="280"/>
      <c r="L200" s="281"/>
      <c r="M200" s="282" t="s">
        <v>1</v>
      </c>
      <c r="N200" s="283" t="s">
        <v>47</v>
      </c>
      <c r="O200" s="92"/>
      <c r="P200" s="230">
        <f>O200*H200</f>
        <v>0</v>
      </c>
      <c r="Q200" s="230">
        <v>0.20999999999999999</v>
      </c>
      <c r="R200" s="230">
        <f>Q200*H200</f>
        <v>18.6144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193</v>
      </c>
      <c r="AT200" s="232" t="s">
        <v>200</v>
      </c>
      <c r="AU200" s="232" t="s">
        <v>92</v>
      </c>
      <c r="AY200" s="17" t="s">
        <v>140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90</v>
      </c>
      <c r="BK200" s="233">
        <f>ROUND(I200*H200,2)</f>
        <v>0</v>
      </c>
      <c r="BL200" s="17" t="s">
        <v>146</v>
      </c>
      <c r="BM200" s="232" t="s">
        <v>248</v>
      </c>
    </row>
    <row r="201" s="2" customFormat="1">
      <c r="A201" s="39"/>
      <c r="B201" s="40"/>
      <c r="C201" s="41"/>
      <c r="D201" s="234" t="s">
        <v>148</v>
      </c>
      <c r="E201" s="41"/>
      <c r="F201" s="235" t="s">
        <v>158</v>
      </c>
      <c r="G201" s="41"/>
      <c r="H201" s="41"/>
      <c r="I201" s="236"/>
      <c r="J201" s="41"/>
      <c r="K201" s="41"/>
      <c r="L201" s="45"/>
      <c r="M201" s="237"/>
      <c r="N201" s="23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7" t="s">
        <v>148</v>
      </c>
      <c r="AU201" s="17" t="s">
        <v>92</v>
      </c>
    </row>
    <row r="202" s="14" customFormat="1">
      <c r="A202" s="14"/>
      <c r="B202" s="249"/>
      <c r="C202" s="250"/>
      <c r="D202" s="234" t="s">
        <v>150</v>
      </c>
      <c r="E202" s="251" t="s">
        <v>1</v>
      </c>
      <c r="F202" s="252" t="s">
        <v>241</v>
      </c>
      <c r="G202" s="250"/>
      <c r="H202" s="253">
        <v>63.700000000000003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9" t="s">
        <v>150</v>
      </c>
      <c r="AU202" s="259" t="s">
        <v>92</v>
      </c>
      <c r="AV202" s="14" t="s">
        <v>92</v>
      </c>
      <c r="AW202" s="14" t="s">
        <v>38</v>
      </c>
      <c r="AX202" s="14" t="s">
        <v>82</v>
      </c>
      <c r="AY202" s="259" t="s">
        <v>140</v>
      </c>
    </row>
    <row r="203" s="14" customFormat="1">
      <c r="A203" s="14"/>
      <c r="B203" s="249"/>
      <c r="C203" s="250"/>
      <c r="D203" s="234" t="s">
        <v>150</v>
      </c>
      <c r="E203" s="251" t="s">
        <v>1</v>
      </c>
      <c r="F203" s="252" t="s">
        <v>249</v>
      </c>
      <c r="G203" s="250"/>
      <c r="H203" s="253">
        <v>9.9399999999999995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9" t="s">
        <v>150</v>
      </c>
      <c r="AU203" s="259" t="s">
        <v>92</v>
      </c>
      <c r="AV203" s="14" t="s">
        <v>92</v>
      </c>
      <c r="AW203" s="14" t="s">
        <v>38</v>
      </c>
      <c r="AX203" s="14" t="s">
        <v>82</v>
      </c>
      <c r="AY203" s="259" t="s">
        <v>140</v>
      </c>
    </row>
    <row r="204" s="14" customFormat="1">
      <c r="A204" s="14"/>
      <c r="B204" s="249"/>
      <c r="C204" s="250"/>
      <c r="D204" s="234" t="s">
        <v>150</v>
      </c>
      <c r="E204" s="251" t="s">
        <v>1</v>
      </c>
      <c r="F204" s="252" t="s">
        <v>243</v>
      </c>
      <c r="G204" s="250"/>
      <c r="H204" s="253">
        <v>10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9" t="s">
        <v>150</v>
      </c>
      <c r="AU204" s="259" t="s">
        <v>92</v>
      </c>
      <c r="AV204" s="14" t="s">
        <v>92</v>
      </c>
      <c r="AW204" s="14" t="s">
        <v>38</v>
      </c>
      <c r="AX204" s="14" t="s">
        <v>82</v>
      </c>
      <c r="AY204" s="259" t="s">
        <v>140</v>
      </c>
    </row>
    <row r="205" s="14" customFormat="1">
      <c r="A205" s="14"/>
      <c r="B205" s="249"/>
      <c r="C205" s="250"/>
      <c r="D205" s="234" t="s">
        <v>150</v>
      </c>
      <c r="E205" s="251" t="s">
        <v>1</v>
      </c>
      <c r="F205" s="252" t="s">
        <v>244</v>
      </c>
      <c r="G205" s="250"/>
      <c r="H205" s="253">
        <v>5</v>
      </c>
      <c r="I205" s="254"/>
      <c r="J205" s="250"/>
      <c r="K205" s="250"/>
      <c r="L205" s="255"/>
      <c r="M205" s="256"/>
      <c r="N205" s="257"/>
      <c r="O205" s="257"/>
      <c r="P205" s="257"/>
      <c r="Q205" s="257"/>
      <c r="R205" s="257"/>
      <c r="S205" s="257"/>
      <c r="T205" s="25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9" t="s">
        <v>150</v>
      </c>
      <c r="AU205" s="259" t="s">
        <v>92</v>
      </c>
      <c r="AV205" s="14" t="s">
        <v>92</v>
      </c>
      <c r="AW205" s="14" t="s">
        <v>38</v>
      </c>
      <c r="AX205" s="14" t="s">
        <v>82</v>
      </c>
      <c r="AY205" s="259" t="s">
        <v>140</v>
      </c>
    </row>
    <row r="206" s="15" customFormat="1">
      <c r="A206" s="15"/>
      <c r="B206" s="262"/>
      <c r="C206" s="263"/>
      <c r="D206" s="234" t="s">
        <v>150</v>
      </c>
      <c r="E206" s="264" t="s">
        <v>1</v>
      </c>
      <c r="F206" s="265" t="s">
        <v>161</v>
      </c>
      <c r="G206" s="263"/>
      <c r="H206" s="266">
        <v>88.640000000000001</v>
      </c>
      <c r="I206" s="267"/>
      <c r="J206" s="263"/>
      <c r="K206" s="263"/>
      <c r="L206" s="268"/>
      <c r="M206" s="269"/>
      <c r="N206" s="270"/>
      <c r="O206" s="270"/>
      <c r="P206" s="270"/>
      <c r="Q206" s="270"/>
      <c r="R206" s="270"/>
      <c r="S206" s="270"/>
      <c r="T206" s="271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2" t="s">
        <v>150</v>
      </c>
      <c r="AU206" s="272" t="s">
        <v>92</v>
      </c>
      <c r="AV206" s="15" t="s">
        <v>146</v>
      </c>
      <c r="AW206" s="15" t="s">
        <v>38</v>
      </c>
      <c r="AX206" s="15" t="s">
        <v>90</v>
      </c>
      <c r="AY206" s="272" t="s">
        <v>140</v>
      </c>
    </row>
    <row r="207" s="2" customFormat="1" ht="33" customHeight="1">
      <c r="A207" s="39"/>
      <c r="B207" s="40"/>
      <c r="C207" s="220" t="s">
        <v>250</v>
      </c>
      <c r="D207" s="220" t="s">
        <v>142</v>
      </c>
      <c r="E207" s="221" t="s">
        <v>251</v>
      </c>
      <c r="F207" s="222" t="s">
        <v>252</v>
      </c>
      <c r="G207" s="223" t="s">
        <v>253</v>
      </c>
      <c r="H207" s="224">
        <v>2312</v>
      </c>
      <c r="I207" s="225"/>
      <c r="J207" s="226">
        <f>ROUND(I207*H207,2)</f>
        <v>0</v>
      </c>
      <c r="K207" s="227"/>
      <c r="L207" s="45"/>
      <c r="M207" s="228" t="s">
        <v>1</v>
      </c>
      <c r="N207" s="229" t="s">
        <v>47</v>
      </c>
      <c r="O207" s="92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2" t="s">
        <v>146</v>
      </c>
      <c r="AT207" s="232" t="s">
        <v>142</v>
      </c>
      <c r="AU207" s="232" t="s">
        <v>92</v>
      </c>
      <c r="AY207" s="17" t="s">
        <v>140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7" t="s">
        <v>90</v>
      </c>
      <c r="BK207" s="233">
        <f>ROUND(I207*H207,2)</f>
        <v>0</v>
      </c>
      <c r="BL207" s="17" t="s">
        <v>146</v>
      </c>
      <c r="BM207" s="232" t="s">
        <v>254</v>
      </c>
    </row>
    <row r="208" s="2" customFormat="1">
      <c r="A208" s="39"/>
      <c r="B208" s="40"/>
      <c r="C208" s="41"/>
      <c r="D208" s="260" t="s">
        <v>156</v>
      </c>
      <c r="E208" s="41"/>
      <c r="F208" s="261" t="s">
        <v>255</v>
      </c>
      <c r="G208" s="41"/>
      <c r="H208" s="41"/>
      <c r="I208" s="236"/>
      <c r="J208" s="41"/>
      <c r="K208" s="41"/>
      <c r="L208" s="45"/>
      <c r="M208" s="237"/>
      <c r="N208" s="238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7" t="s">
        <v>156</v>
      </c>
      <c r="AU208" s="17" t="s">
        <v>92</v>
      </c>
    </row>
    <row r="209" s="14" customFormat="1">
      <c r="A209" s="14"/>
      <c r="B209" s="249"/>
      <c r="C209" s="250"/>
      <c r="D209" s="234" t="s">
        <v>150</v>
      </c>
      <c r="E209" s="251" t="s">
        <v>1</v>
      </c>
      <c r="F209" s="252" t="s">
        <v>256</v>
      </c>
      <c r="G209" s="250"/>
      <c r="H209" s="253">
        <v>560</v>
      </c>
      <c r="I209" s="254"/>
      <c r="J209" s="250"/>
      <c r="K209" s="250"/>
      <c r="L209" s="255"/>
      <c r="M209" s="256"/>
      <c r="N209" s="257"/>
      <c r="O209" s="257"/>
      <c r="P209" s="257"/>
      <c r="Q209" s="257"/>
      <c r="R209" s="257"/>
      <c r="S209" s="257"/>
      <c r="T209" s="25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9" t="s">
        <v>150</v>
      </c>
      <c r="AU209" s="259" t="s">
        <v>92</v>
      </c>
      <c r="AV209" s="14" t="s">
        <v>92</v>
      </c>
      <c r="AW209" s="14" t="s">
        <v>38</v>
      </c>
      <c r="AX209" s="14" t="s">
        <v>82</v>
      </c>
      <c r="AY209" s="259" t="s">
        <v>140</v>
      </c>
    </row>
    <row r="210" s="14" customFormat="1">
      <c r="A210" s="14"/>
      <c r="B210" s="249"/>
      <c r="C210" s="250"/>
      <c r="D210" s="234" t="s">
        <v>150</v>
      </c>
      <c r="E210" s="251" t="s">
        <v>1</v>
      </c>
      <c r="F210" s="252" t="s">
        <v>257</v>
      </c>
      <c r="G210" s="250"/>
      <c r="H210" s="253">
        <v>1500</v>
      </c>
      <c r="I210" s="254"/>
      <c r="J210" s="250"/>
      <c r="K210" s="250"/>
      <c r="L210" s="255"/>
      <c r="M210" s="256"/>
      <c r="N210" s="257"/>
      <c r="O210" s="257"/>
      <c r="P210" s="257"/>
      <c r="Q210" s="257"/>
      <c r="R210" s="257"/>
      <c r="S210" s="257"/>
      <c r="T210" s="25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9" t="s">
        <v>150</v>
      </c>
      <c r="AU210" s="259" t="s">
        <v>92</v>
      </c>
      <c r="AV210" s="14" t="s">
        <v>92</v>
      </c>
      <c r="AW210" s="14" t="s">
        <v>38</v>
      </c>
      <c r="AX210" s="14" t="s">
        <v>82</v>
      </c>
      <c r="AY210" s="259" t="s">
        <v>140</v>
      </c>
    </row>
    <row r="211" s="14" customFormat="1">
      <c r="A211" s="14"/>
      <c r="B211" s="249"/>
      <c r="C211" s="250"/>
      <c r="D211" s="234" t="s">
        <v>150</v>
      </c>
      <c r="E211" s="251" t="s">
        <v>1</v>
      </c>
      <c r="F211" s="252" t="s">
        <v>258</v>
      </c>
      <c r="G211" s="250"/>
      <c r="H211" s="253">
        <v>107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9" t="s">
        <v>150</v>
      </c>
      <c r="AU211" s="259" t="s">
        <v>92</v>
      </c>
      <c r="AV211" s="14" t="s">
        <v>92</v>
      </c>
      <c r="AW211" s="14" t="s">
        <v>38</v>
      </c>
      <c r="AX211" s="14" t="s">
        <v>82</v>
      </c>
      <c r="AY211" s="259" t="s">
        <v>140</v>
      </c>
    </row>
    <row r="212" s="14" customFormat="1">
      <c r="A212" s="14"/>
      <c r="B212" s="249"/>
      <c r="C212" s="250"/>
      <c r="D212" s="234" t="s">
        <v>150</v>
      </c>
      <c r="E212" s="251" t="s">
        <v>1</v>
      </c>
      <c r="F212" s="252" t="s">
        <v>259</v>
      </c>
      <c r="G212" s="250"/>
      <c r="H212" s="253">
        <v>145</v>
      </c>
      <c r="I212" s="254"/>
      <c r="J212" s="250"/>
      <c r="K212" s="250"/>
      <c r="L212" s="255"/>
      <c r="M212" s="256"/>
      <c r="N212" s="257"/>
      <c r="O212" s="257"/>
      <c r="P212" s="257"/>
      <c r="Q212" s="257"/>
      <c r="R212" s="257"/>
      <c r="S212" s="257"/>
      <c r="T212" s="25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9" t="s">
        <v>150</v>
      </c>
      <c r="AU212" s="259" t="s">
        <v>92</v>
      </c>
      <c r="AV212" s="14" t="s">
        <v>92</v>
      </c>
      <c r="AW212" s="14" t="s">
        <v>38</v>
      </c>
      <c r="AX212" s="14" t="s">
        <v>82</v>
      </c>
      <c r="AY212" s="259" t="s">
        <v>140</v>
      </c>
    </row>
    <row r="213" s="15" customFormat="1">
      <c r="A213" s="15"/>
      <c r="B213" s="262"/>
      <c r="C213" s="263"/>
      <c r="D213" s="234" t="s">
        <v>150</v>
      </c>
      <c r="E213" s="264" t="s">
        <v>1</v>
      </c>
      <c r="F213" s="265" t="s">
        <v>161</v>
      </c>
      <c r="G213" s="263"/>
      <c r="H213" s="266">
        <v>2312</v>
      </c>
      <c r="I213" s="267"/>
      <c r="J213" s="263"/>
      <c r="K213" s="263"/>
      <c r="L213" s="268"/>
      <c r="M213" s="269"/>
      <c r="N213" s="270"/>
      <c r="O213" s="270"/>
      <c r="P213" s="270"/>
      <c r="Q213" s="270"/>
      <c r="R213" s="270"/>
      <c r="S213" s="270"/>
      <c r="T213" s="27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2" t="s">
        <v>150</v>
      </c>
      <c r="AU213" s="272" t="s">
        <v>92</v>
      </c>
      <c r="AV213" s="15" t="s">
        <v>146</v>
      </c>
      <c r="AW213" s="15" t="s">
        <v>38</v>
      </c>
      <c r="AX213" s="15" t="s">
        <v>90</v>
      </c>
      <c r="AY213" s="272" t="s">
        <v>140</v>
      </c>
    </row>
    <row r="214" s="2" customFormat="1" ht="24.15" customHeight="1">
      <c r="A214" s="39"/>
      <c r="B214" s="40"/>
      <c r="C214" s="220" t="s">
        <v>260</v>
      </c>
      <c r="D214" s="220" t="s">
        <v>142</v>
      </c>
      <c r="E214" s="221" t="s">
        <v>261</v>
      </c>
      <c r="F214" s="222" t="s">
        <v>262</v>
      </c>
      <c r="G214" s="223" t="s">
        <v>188</v>
      </c>
      <c r="H214" s="224">
        <v>31.539999999999999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47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146</v>
      </c>
      <c r="AT214" s="232" t="s">
        <v>142</v>
      </c>
      <c r="AU214" s="232" t="s">
        <v>92</v>
      </c>
      <c r="AY214" s="17" t="s">
        <v>140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7" t="s">
        <v>90</v>
      </c>
      <c r="BK214" s="233">
        <f>ROUND(I214*H214,2)</f>
        <v>0</v>
      </c>
      <c r="BL214" s="17" t="s">
        <v>146</v>
      </c>
      <c r="BM214" s="232" t="s">
        <v>263</v>
      </c>
    </row>
    <row r="215" s="2" customFormat="1">
      <c r="A215" s="39"/>
      <c r="B215" s="40"/>
      <c r="C215" s="41"/>
      <c r="D215" s="234" t="s">
        <v>148</v>
      </c>
      <c r="E215" s="41"/>
      <c r="F215" s="235" t="s">
        <v>158</v>
      </c>
      <c r="G215" s="41"/>
      <c r="H215" s="41"/>
      <c r="I215" s="236"/>
      <c r="J215" s="41"/>
      <c r="K215" s="41"/>
      <c r="L215" s="45"/>
      <c r="M215" s="237"/>
      <c r="N215" s="238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7" t="s">
        <v>148</v>
      </c>
      <c r="AU215" s="17" t="s">
        <v>92</v>
      </c>
    </row>
    <row r="216" s="14" customFormat="1">
      <c r="A216" s="14"/>
      <c r="B216" s="249"/>
      <c r="C216" s="250"/>
      <c r="D216" s="234" t="s">
        <v>150</v>
      </c>
      <c r="E216" s="251" t="s">
        <v>1</v>
      </c>
      <c r="F216" s="252" t="s">
        <v>264</v>
      </c>
      <c r="G216" s="250"/>
      <c r="H216" s="253">
        <v>8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9" t="s">
        <v>150</v>
      </c>
      <c r="AU216" s="259" t="s">
        <v>92</v>
      </c>
      <c r="AV216" s="14" t="s">
        <v>92</v>
      </c>
      <c r="AW216" s="14" t="s">
        <v>38</v>
      </c>
      <c r="AX216" s="14" t="s">
        <v>82</v>
      </c>
      <c r="AY216" s="259" t="s">
        <v>140</v>
      </c>
    </row>
    <row r="217" s="14" customFormat="1">
      <c r="A217" s="14"/>
      <c r="B217" s="249"/>
      <c r="C217" s="250"/>
      <c r="D217" s="234" t="s">
        <v>150</v>
      </c>
      <c r="E217" s="251" t="s">
        <v>1</v>
      </c>
      <c r="F217" s="252" t="s">
        <v>265</v>
      </c>
      <c r="G217" s="250"/>
      <c r="H217" s="253">
        <v>3.6000000000000001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9" t="s">
        <v>150</v>
      </c>
      <c r="AU217" s="259" t="s">
        <v>92</v>
      </c>
      <c r="AV217" s="14" t="s">
        <v>92</v>
      </c>
      <c r="AW217" s="14" t="s">
        <v>38</v>
      </c>
      <c r="AX217" s="14" t="s">
        <v>82</v>
      </c>
      <c r="AY217" s="259" t="s">
        <v>140</v>
      </c>
    </row>
    <row r="218" s="14" customFormat="1">
      <c r="A218" s="14"/>
      <c r="B218" s="249"/>
      <c r="C218" s="250"/>
      <c r="D218" s="234" t="s">
        <v>150</v>
      </c>
      <c r="E218" s="251" t="s">
        <v>1</v>
      </c>
      <c r="F218" s="252" t="s">
        <v>266</v>
      </c>
      <c r="G218" s="250"/>
      <c r="H218" s="253">
        <v>9.9399999999999995</v>
      </c>
      <c r="I218" s="254"/>
      <c r="J218" s="250"/>
      <c r="K218" s="250"/>
      <c r="L218" s="255"/>
      <c r="M218" s="256"/>
      <c r="N218" s="257"/>
      <c r="O218" s="257"/>
      <c r="P218" s="257"/>
      <c r="Q218" s="257"/>
      <c r="R218" s="257"/>
      <c r="S218" s="257"/>
      <c r="T218" s="25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9" t="s">
        <v>150</v>
      </c>
      <c r="AU218" s="259" t="s">
        <v>92</v>
      </c>
      <c r="AV218" s="14" t="s">
        <v>92</v>
      </c>
      <c r="AW218" s="14" t="s">
        <v>38</v>
      </c>
      <c r="AX218" s="14" t="s">
        <v>82</v>
      </c>
      <c r="AY218" s="259" t="s">
        <v>140</v>
      </c>
    </row>
    <row r="219" s="14" customFormat="1">
      <c r="A219" s="14"/>
      <c r="B219" s="249"/>
      <c r="C219" s="250"/>
      <c r="D219" s="234" t="s">
        <v>150</v>
      </c>
      <c r="E219" s="251" t="s">
        <v>1</v>
      </c>
      <c r="F219" s="252" t="s">
        <v>267</v>
      </c>
      <c r="G219" s="250"/>
      <c r="H219" s="253">
        <v>10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9" t="s">
        <v>150</v>
      </c>
      <c r="AU219" s="259" t="s">
        <v>92</v>
      </c>
      <c r="AV219" s="14" t="s">
        <v>92</v>
      </c>
      <c r="AW219" s="14" t="s">
        <v>38</v>
      </c>
      <c r="AX219" s="14" t="s">
        <v>82</v>
      </c>
      <c r="AY219" s="259" t="s">
        <v>140</v>
      </c>
    </row>
    <row r="220" s="15" customFormat="1">
      <c r="A220" s="15"/>
      <c r="B220" s="262"/>
      <c r="C220" s="263"/>
      <c r="D220" s="234" t="s">
        <v>150</v>
      </c>
      <c r="E220" s="264" t="s">
        <v>1</v>
      </c>
      <c r="F220" s="265" t="s">
        <v>161</v>
      </c>
      <c r="G220" s="263"/>
      <c r="H220" s="266">
        <v>31.539999999999999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2" t="s">
        <v>150</v>
      </c>
      <c r="AU220" s="272" t="s">
        <v>92</v>
      </c>
      <c r="AV220" s="15" t="s">
        <v>146</v>
      </c>
      <c r="AW220" s="15" t="s">
        <v>38</v>
      </c>
      <c r="AX220" s="15" t="s">
        <v>90</v>
      </c>
      <c r="AY220" s="272" t="s">
        <v>140</v>
      </c>
    </row>
    <row r="221" s="2" customFormat="1" ht="37.8" customHeight="1">
      <c r="A221" s="39"/>
      <c r="B221" s="40"/>
      <c r="C221" s="220" t="s">
        <v>268</v>
      </c>
      <c r="D221" s="220" t="s">
        <v>142</v>
      </c>
      <c r="E221" s="221" t="s">
        <v>227</v>
      </c>
      <c r="F221" s="222" t="s">
        <v>269</v>
      </c>
      <c r="G221" s="223" t="s">
        <v>145</v>
      </c>
      <c r="H221" s="224">
        <v>637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47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146</v>
      </c>
      <c r="AT221" s="232" t="s">
        <v>142</v>
      </c>
      <c r="AU221" s="232" t="s">
        <v>92</v>
      </c>
      <c r="AY221" s="17" t="s">
        <v>140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7" t="s">
        <v>90</v>
      </c>
      <c r="BK221" s="233">
        <f>ROUND(I221*H221,2)</f>
        <v>0</v>
      </c>
      <c r="BL221" s="17" t="s">
        <v>146</v>
      </c>
      <c r="BM221" s="232" t="s">
        <v>270</v>
      </c>
    </row>
    <row r="222" s="2" customFormat="1">
      <c r="A222" s="39"/>
      <c r="B222" s="40"/>
      <c r="C222" s="41"/>
      <c r="D222" s="234" t="s">
        <v>148</v>
      </c>
      <c r="E222" s="41"/>
      <c r="F222" s="235" t="s">
        <v>158</v>
      </c>
      <c r="G222" s="41"/>
      <c r="H222" s="41"/>
      <c r="I222" s="236"/>
      <c r="J222" s="41"/>
      <c r="K222" s="41"/>
      <c r="L222" s="45"/>
      <c r="M222" s="237"/>
      <c r="N222" s="238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7" t="s">
        <v>148</v>
      </c>
      <c r="AU222" s="17" t="s">
        <v>92</v>
      </c>
    </row>
    <row r="223" s="14" customFormat="1">
      <c r="A223" s="14"/>
      <c r="B223" s="249"/>
      <c r="C223" s="250"/>
      <c r="D223" s="234" t="s">
        <v>150</v>
      </c>
      <c r="E223" s="251" t="s">
        <v>1</v>
      </c>
      <c r="F223" s="252" t="s">
        <v>152</v>
      </c>
      <c r="G223" s="250"/>
      <c r="H223" s="253">
        <v>637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9" t="s">
        <v>150</v>
      </c>
      <c r="AU223" s="259" t="s">
        <v>92</v>
      </c>
      <c r="AV223" s="14" t="s">
        <v>92</v>
      </c>
      <c r="AW223" s="14" t="s">
        <v>38</v>
      </c>
      <c r="AX223" s="14" t="s">
        <v>90</v>
      </c>
      <c r="AY223" s="259" t="s">
        <v>140</v>
      </c>
    </row>
    <row r="224" s="2" customFormat="1" ht="33" customHeight="1">
      <c r="A224" s="39"/>
      <c r="B224" s="40"/>
      <c r="C224" s="220" t="s">
        <v>7</v>
      </c>
      <c r="D224" s="220" t="s">
        <v>142</v>
      </c>
      <c r="E224" s="221" t="s">
        <v>271</v>
      </c>
      <c r="F224" s="222" t="s">
        <v>272</v>
      </c>
      <c r="G224" s="223" t="s">
        <v>145</v>
      </c>
      <c r="H224" s="224">
        <v>939</v>
      </c>
      <c r="I224" s="225"/>
      <c r="J224" s="226">
        <f>ROUND(I224*H224,2)</f>
        <v>0</v>
      </c>
      <c r="K224" s="227"/>
      <c r="L224" s="45"/>
      <c r="M224" s="228" t="s">
        <v>1</v>
      </c>
      <c r="N224" s="229" t="s">
        <v>47</v>
      </c>
      <c r="O224" s="92"/>
      <c r="P224" s="230">
        <f>O224*H224</f>
        <v>0</v>
      </c>
      <c r="Q224" s="230">
        <v>3.3000000000000002E-06</v>
      </c>
      <c r="R224" s="230">
        <f>Q224*H224</f>
        <v>0.0030987000000000002</v>
      </c>
      <c r="S224" s="230">
        <v>0</v>
      </c>
      <c r="T224" s="23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2" t="s">
        <v>146</v>
      </c>
      <c r="AT224" s="232" t="s">
        <v>142</v>
      </c>
      <c r="AU224" s="232" t="s">
        <v>92</v>
      </c>
      <c r="AY224" s="17" t="s">
        <v>140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7" t="s">
        <v>90</v>
      </c>
      <c r="BK224" s="233">
        <f>ROUND(I224*H224,2)</f>
        <v>0</v>
      </c>
      <c r="BL224" s="17" t="s">
        <v>146</v>
      </c>
      <c r="BM224" s="232" t="s">
        <v>273</v>
      </c>
    </row>
    <row r="225" s="2" customFormat="1">
      <c r="A225" s="39"/>
      <c r="B225" s="40"/>
      <c r="C225" s="41"/>
      <c r="D225" s="260" t="s">
        <v>156</v>
      </c>
      <c r="E225" s="41"/>
      <c r="F225" s="261" t="s">
        <v>274</v>
      </c>
      <c r="G225" s="41"/>
      <c r="H225" s="41"/>
      <c r="I225" s="236"/>
      <c r="J225" s="41"/>
      <c r="K225" s="41"/>
      <c r="L225" s="45"/>
      <c r="M225" s="237"/>
      <c r="N225" s="238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7" t="s">
        <v>156</v>
      </c>
      <c r="AU225" s="17" t="s">
        <v>92</v>
      </c>
    </row>
    <row r="226" s="14" customFormat="1">
      <c r="A226" s="14"/>
      <c r="B226" s="249"/>
      <c r="C226" s="250"/>
      <c r="D226" s="234" t="s">
        <v>150</v>
      </c>
      <c r="E226" s="251" t="s">
        <v>1</v>
      </c>
      <c r="F226" s="252" t="s">
        <v>275</v>
      </c>
      <c r="G226" s="250"/>
      <c r="H226" s="253">
        <v>939</v>
      </c>
      <c r="I226" s="254"/>
      <c r="J226" s="250"/>
      <c r="K226" s="250"/>
      <c r="L226" s="255"/>
      <c r="M226" s="256"/>
      <c r="N226" s="257"/>
      <c r="O226" s="257"/>
      <c r="P226" s="257"/>
      <c r="Q226" s="257"/>
      <c r="R226" s="257"/>
      <c r="S226" s="257"/>
      <c r="T226" s="25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9" t="s">
        <v>150</v>
      </c>
      <c r="AU226" s="259" t="s">
        <v>92</v>
      </c>
      <c r="AV226" s="14" t="s">
        <v>92</v>
      </c>
      <c r="AW226" s="14" t="s">
        <v>38</v>
      </c>
      <c r="AX226" s="14" t="s">
        <v>90</v>
      </c>
      <c r="AY226" s="259" t="s">
        <v>140</v>
      </c>
    </row>
    <row r="227" s="2" customFormat="1" ht="33" customHeight="1">
      <c r="A227" s="39"/>
      <c r="B227" s="40"/>
      <c r="C227" s="220" t="s">
        <v>276</v>
      </c>
      <c r="D227" s="220" t="s">
        <v>142</v>
      </c>
      <c r="E227" s="221" t="s">
        <v>277</v>
      </c>
      <c r="F227" s="222" t="s">
        <v>278</v>
      </c>
      <c r="G227" s="223" t="s">
        <v>145</v>
      </c>
      <c r="H227" s="224">
        <v>637</v>
      </c>
      <c r="I227" s="225"/>
      <c r="J227" s="226">
        <f>ROUND(I227*H227,2)</f>
        <v>0</v>
      </c>
      <c r="K227" s="227"/>
      <c r="L227" s="45"/>
      <c r="M227" s="228" t="s">
        <v>1</v>
      </c>
      <c r="N227" s="229" t="s">
        <v>47</v>
      </c>
      <c r="O227" s="92"/>
      <c r="P227" s="230">
        <f>O227*H227</f>
        <v>0</v>
      </c>
      <c r="Q227" s="230">
        <v>3.3000000000000002E-06</v>
      </c>
      <c r="R227" s="230">
        <f>Q227*H227</f>
        <v>0.0021021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146</v>
      </c>
      <c r="AT227" s="232" t="s">
        <v>142</v>
      </c>
      <c r="AU227" s="232" t="s">
        <v>92</v>
      </c>
      <c r="AY227" s="17" t="s">
        <v>140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7" t="s">
        <v>90</v>
      </c>
      <c r="BK227" s="233">
        <f>ROUND(I227*H227,2)</f>
        <v>0</v>
      </c>
      <c r="BL227" s="17" t="s">
        <v>146</v>
      </c>
      <c r="BM227" s="232" t="s">
        <v>279</v>
      </c>
    </row>
    <row r="228" s="2" customFormat="1">
      <c r="A228" s="39"/>
      <c r="B228" s="40"/>
      <c r="C228" s="41"/>
      <c r="D228" s="260" t="s">
        <v>156</v>
      </c>
      <c r="E228" s="41"/>
      <c r="F228" s="261" t="s">
        <v>280</v>
      </c>
      <c r="G228" s="41"/>
      <c r="H228" s="41"/>
      <c r="I228" s="236"/>
      <c r="J228" s="41"/>
      <c r="K228" s="41"/>
      <c r="L228" s="45"/>
      <c r="M228" s="237"/>
      <c r="N228" s="238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7" t="s">
        <v>156</v>
      </c>
      <c r="AU228" s="17" t="s">
        <v>92</v>
      </c>
    </row>
    <row r="229" s="14" customFormat="1">
      <c r="A229" s="14"/>
      <c r="B229" s="249"/>
      <c r="C229" s="250"/>
      <c r="D229" s="234" t="s">
        <v>150</v>
      </c>
      <c r="E229" s="251" t="s">
        <v>1</v>
      </c>
      <c r="F229" s="252" t="s">
        <v>281</v>
      </c>
      <c r="G229" s="250"/>
      <c r="H229" s="253">
        <v>637</v>
      </c>
      <c r="I229" s="254"/>
      <c r="J229" s="250"/>
      <c r="K229" s="250"/>
      <c r="L229" s="255"/>
      <c r="M229" s="256"/>
      <c r="N229" s="257"/>
      <c r="O229" s="257"/>
      <c r="P229" s="257"/>
      <c r="Q229" s="257"/>
      <c r="R229" s="257"/>
      <c r="S229" s="257"/>
      <c r="T229" s="25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9" t="s">
        <v>150</v>
      </c>
      <c r="AU229" s="259" t="s">
        <v>92</v>
      </c>
      <c r="AV229" s="14" t="s">
        <v>92</v>
      </c>
      <c r="AW229" s="14" t="s">
        <v>38</v>
      </c>
      <c r="AX229" s="14" t="s">
        <v>90</v>
      </c>
      <c r="AY229" s="259" t="s">
        <v>140</v>
      </c>
    </row>
    <row r="230" s="2" customFormat="1" ht="24.15" customHeight="1">
      <c r="A230" s="39"/>
      <c r="B230" s="40"/>
      <c r="C230" s="220" t="s">
        <v>282</v>
      </c>
      <c r="D230" s="220" t="s">
        <v>142</v>
      </c>
      <c r="E230" s="221" t="s">
        <v>283</v>
      </c>
      <c r="F230" s="222" t="s">
        <v>284</v>
      </c>
      <c r="G230" s="223" t="s">
        <v>253</v>
      </c>
      <c r="H230" s="224">
        <v>8</v>
      </c>
      <c r="I230" s="225"/>
      <c r="J230" s="226">
        <f>ROUND(I230*H230,2)</f>
        <v>0</v>
      </c>
      <c r="K230" s="227"/>
      <c r="L230" s="45"/>
      <c r="M230" s="228" t="s">
        <v>1</v>
      </c>
      <c r="N230" s="229" t="s">
        <v>47</v>
      </c>
      <c r="O230" s="92"/>
      <c r="P230" s="230">
        <f>O230*H230</f>
        <v>0</v>
      </c>
      <c r="Q230" s="230">
        <v>0.0128123</v>
      </c>
      <c r="R230" s="230">
        <f>Q230*H230</f>
        <v>0.1024984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146</v>
      </c>
      <c r="AT230" s="232" t="s">
        <v>142</v>
      </c>
      <c r="AU230" s="232" t="s">
        <v>92</v>
      </c>
      <c r="AY230" s="17" t="s">
        <v>140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7" t="s">
        <v>90</v>
      </c>
      <c r="BK230" s="233">
        <f>ROUND(I230*H230,2)</f>
        <v>0</v>
      </c>
      <c r="BL230" s="17" t="s">
        <v>146</v>
      </c>
      <c r="BM230" s="232" t="s">
        <v>285</v>
      </c>
    </row>
    <row r="231" s="2" customFormat="1">
      <c r="A231" s="39"/>
      <c r="B231" s="40"/>
      <c r="C231" s="41"/>
      <c r="D231" s="260" t="s">
        <v>156</v>
      </c>
      <c r="E231" s="41"/>
      <c r="F231" s="261" t="s">
        <v>286</v>
      </c>
      <c r="G231" s="41"/>
      <c r="H231" s="41"/>
      <c r="I231" s="236"/>
      <c r="J231" s="41"/>
      <c r="K231" s="41"/>
      <c r="L231" s="45"/>
      <c r="M231" s="237"/>
      <c r="N231" s="238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7" t="s">
        <v>156</v>
      </c>
      <c r="AU231" s="17" t="s">
        <v>92</v>
      </c>
    </row>
    <row r="232" s="2" customFormat="1">
      <c r="A232" s="39"/>
      <c r="B232" s="40"/>
      <c r="C232" s="41"/>
      <c r="D232" s="234" t="s">
        <v>148</v>
      </c>
      <c r="E232" s="41"/>
      <c r="F232" s="235" t="s">
        <v>158</v>
      </c>
      <c r="G232" s="41"/>
      <c r="H232" s="41"/>
      <c r="I232" s="236"/>
      <c r="J232" s="41"/>
      <c r="K232" s="41"/>
      <c r="L232" s="45"/>
      <c r="M232" s="237"/>
      <c r="N232" s="238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7" t="s">
        <v>148</v>
      </c>
      <c r="AU232" s="17" t="s">
        <v>92</v>
      </c>
    </row>
    <row r="233" s="14" customFormat="1">
      <c r="A233" s="14"/>
      <c r="B233" s="249"/>
      <c r="C233" s="250"/>
      <c r="D233" s="234" t="s">
        <v>150</v>
      </c>
      <c r="E233" s="251" t="s">
        <v>1</v>
      </c>
      <c r="F233" s="252" t="s">
        <v>193</v>
      </c>
      <c r="G233" s="250"/>
      <c r="H233" s="253">
        <v>8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9" t="s">
        <v>150</v>
      </c>
      <c r="AU233" s="259" t="s">
        <v>92</v>
      </c>
      <c r="AV233" s="14" t="s">
        <v>92</v>
      </c>
      <c r="AW233" s="14" t="s">
        <v>38</v>
      </c>
      <c r="AX233" s="14" t="s">
        <v>90</v>
      </c>
      <c r="AY233" s="259" t="s">
        <v>140</v>
      </c>
    </row>
    <row r="234" s="2" customFormat="1" ht="24.15" customHeight="1">
      <c r="A234" s="39"/>
      <c r="B234" s="40"/>
      <c r="C234" s="220" t="s">
        <v>287</v>
      </c>
      <c r="D234" s="220" t="s">
        <v>142</v>
      </c>
      <c r="E234" s="221" t="s">
        <v>288</v>
      </c>
      <c r="F234" s="222" t="s">
        <v>289</v>
      </c>
      <c r="G234" s="223" t="s">
        <v>253</v>
      </c>
      <c r="H234" s="224">
        <v>2</v>
      </c>
      <c r="I234" s="225"/>
      <c r="J234" s="226">
        <f>ROUND(I234*H234,2)</f>
        <v>0</v>
      </c>
      <c r="K234" s="227"/>
      <c r="L234" s="45"/>
      <c r="M234" s="228" t="s">
        <v>1</v>
      </c>
      <c r="N234" s="229" t="s">
        <v>47</v>
      </c>
      <c r="O234" s="92"/>
      <c r="P234" s="230">
        <f>O234*H234</f>
        <v>0</v>
      </c>
      <c r="Q234" s="230">
        <v>0.038431399999999998</v>
      </c>
      <c r="R234" s="230">
        <f>Q234*H234</f>
        <v>0.076862799999999995</v>
      </c>
      <c r="S234" s="230">
        <v>0</v>
      </c>
      <c r="T234" s="23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2" t="s">
        <v>146</v>
      </c>
      <c r="AT234" s="232" t="s">
        <v>142</v>
      </c>
      <c r="AU234" s="232" t="s">
        <v>92</v>
      </c>
      <c r="AY234" s="17" t="s">
        <v>140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7" t="s">
        <v>90</v>
      </c>
      <c r="BK234" s="233">
        <f>ROUND(I234*H234,2)</f>
        <v>0</v>
      </c>
      <c r="BL234" s="17" t="s">
        <v>146</v>
      </c>
      <c r="BM234" s="232" t="s">
        <v>290</v>
      </c>
    </row>
    <row r="235" s="2" customFormat="1">
      <c r="A235" s="39"/>
      <c r="B235" s="40"/>
      <c r="C235" s="41"/>
      <c r="D235" s="260" t="s">
        <v>156</v>
      </c>
      <c r="E235" s="41"/>
      <c r="F235" s="261" t="s">
        <v>291</v>
      </c>
      <c r="G235" s="41"/>
      <c r="H235" s="41"/>
      <c r="I235" s="236"/>
      <c r="J235" s="41"/>
      <c r="K235" s="41"/>
      <c r="L235" s="45"/>
      <c r="M235" s="237"/>
      <c r="N235" s="238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7" t="s">
        <v>156</v>
      </c>
      <c r="AU235" s="17" t="s">
        <v>92</v>
      </c>
    </row>
    <row r="236" s="2" customFormat="1">
      <c r="A236" s="39"/>
      <c r="B236" s="40"/>
      <c r="C236" s="41"/>
      <c r="D236" s="234" t="s">
        <v>148</v>
      </c>
      <c r="E236" s="41"/>
      <c r="F236" s="235" t="s">
        <v>158</v>
      </c>
      <c r="G236" s="41"/>
      <c r="H236" s="41"/>
      <c r="I236" s="236"/>
      <c r="J236" s="41"/>
      <c r="K236" s="41"/>
      <c r="L236" s="45"/>
      <c r="M236" s="237"/>
      <c r="N236" s="238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7" t="s">
        <v>148</v>
      </c>
      <c r="AU236" s="17" t="s">
        <v>92</v>
      </c>
    </row>
    <row r="237" s="2" customFormat="1" ht="16.5" customHeight="1">
      <c r="A237" s="39"/>
      <c r="B237" s="40"/>
      <c r="C237" s="220" t="s">
        <v>292</v>
      </c>
      <c r="D237" s="220" t="s">
        <v>142</v>
      </c>
      <c r="E237" s="221" t="s">
        <v>293</v>
      </c>
      <c r="F237" s="222" t="s">
        <v>294</v>
      </c>
      <c r="G237" s="223" t="s">
        <v>253</v>
      </c>
      <c r="H237" s="224">
        <v>1</v>
      </c>
      <c r="I237" s="225"/>
      <c r="J237" s="226">
        <f>ROUND(I237*H237,2)</f>
        <v>0</v>
      </c>
      <c r="K237" s="227"/>
      <c r="L237" s="45"/>
      <c r="M237" s="228" t="s">
        <v>1</v>
      </c>
      <c r="N237" s="229" t="s">
        <v>47</v>
      </c>
      <c r="O237" s="92"/>
      <c r="P237" s="230">
        <f>O237*H237</f>
        <v>0</v>
      </c>
      <c r="Q237" s="230">
        <v>0</v>
      </c>
      <c r="R237" s="230">
        <f>Q237*H237</f>
        <v>0</v>
      </c>
      <c r="S237" s="230">
        <v>0</v>
      </c>
      <c r="T237" s="23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2" t="s">
        <v>146</v>
      </c>
      <c r="AT237" s="232" t="s">
        <v>142</v>
      </c>
      <c r="AU237" s="232" t="s">
        <v>92</v>
      </c>
      <c r="AY237" s="17" t="s">
        <v>140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7" t="s">
        <v>90</v>
      </c>
      <c r="BK237" s="233">
        <f>ROUND(I237*H237,2)</f>
        <v>0</v>
      </c>
      <c r="BL237" s="17" t="s">
        <v>146</v>
      </c>
      <c r="BM237" s="232" t="s">
        <v>295</v>
      </c>
    </row>
    <row r="238" s="2" customFormat="1">
      <c r="A238" s="39"/>
      <c r="B238" s="40"/>
      <c r="C238" s="41"/>
      <c r="D238" s="234" t="s">
        <v>148</v>
      </c>
      <c r="E238" s="41"/>
      <c r="F238" s="235" t="s">
        <v>158</v>
      </c>
      <c r="G238" s="41"/>
      <c r="H238" s="41"/>
      <c r="I238" s="236"/>
      <c r="J238" s="41"/>
      <c r="K238" s="41"/>
      <c r="L238" s="45"/>
      <c r="M238" s="237"/>
      <c r="N238" s="238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7" t="s">
        <v>148</v>
      </c>
      <c r="AU238" s="17" t="s">
        <v>92</v>
      </c>
    </row>
    <row r="239" s="2" customFormat="1" ht="16.5" customHeight="1">
      <c r="A239" s="39"/>
      <c r="B239" s="40"/>
      <c r="C239" s="220" t="s">
        <v>296</v>
      </c>
      <c r="D239" s="220" t="s">
        <v>142</v>
      </c>
      <c r="E239" s="221" t="s">
        <v>297</v>
      </c>
      <c r="F239" s="222" t="s">
        <v>298</v>
      </c>
      <c r="G239" s="223" t="s">
        <v>299</v>
      </c>
      <c r="H239" s="224">
        <v>1</v>
      </c>
      <c r="I239" s="225"/>
      <c r="J239" s="226">
        <f>ROUND(I239*H239,2)</f>
        <v>0</v>
      </c>
      <c r="K239" s="227"/>
      <c r="L239" s="45"/>
      <c r="M239" s="228" t="s">
        <v>1</v>
      </c>
      <c r="N239" s="229" t="s">
        <v>47</v>
      </c>
      <c r="O239" s="92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2" t="s">
        <v>146</v>
      </c>
      <c r="AT239" s="232" t="s">
        <v>142</v>
      </c>
      <c r="AU239" s="232" t="s">
        <v>92</v>
      </c>
      <c r="AY239" s="17" t="s">
        <v>140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7" t="s">
        <v>90</v>
      </c>
      <c r="BK239" s="233">
        <f>ROUND(I239*H239,2)</f>
        <v>0</v>
      </c>
      <c r="BL239" s="17" t="s">
        <v>146</v>
      </c>
      <c r="BM239" s="232" t="s">
        <v>300</v>
      </c>
    </row>
    <row r="240" s="2" customFormat="1">
      <c r="A240" s="39"/>
      <c r="B240" s="40"/>
      <c r="C240" s="41"/>
      <c r="D240" s="234" t="s">
        <v>148</v>
      </c>
      <c r="E240" s="41"/>
      <c r="F240" s="235" t="s">
        <v>158</v>
      </c>
      <c r="G240" s="41"/>
      <c r="H240" s="41"/>
      <c r="I240" s="236"/>
      <c r="J240" s="41"/>
      <c r="K240" s="41"/>
      <c r="L240" s="45"/>
      <c r="M240" s="237"/>
      <c r="N240" s="238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7" t="s">
        <v>148</v>
      </c>
      <c r="AU240" s="17" t="s">
        <v>92</v>
      </c>
    </row>
    <row r="241" s="14" customFormat="1">
      <c r="A241" s="14"/>
      <c r="B241" s="249"/>
      <c r="C241" s="250"/>
      <c r="D241" s="234" t="s">
        <v>150</v>
      </c>
      <c r="E241" s="251" t="s">
        <v>1</v>
      </c>
      <c r="F241" s="252" t="s">
        <v>90</v>
      </c>
      <c r="G241" s="250"/>
      <c r="H241" s="253">
        <v>1</v>
      </c>
      <c r="I241" s="254"/>
      <c r="J241" s="250"/>
      <c r="K241" s="250"/>
      <c r="L241" s="255"/>
      <c r="M241" s="256"/>
      <c r="N241" s="257"/>
      <c r="O241" s="257"/>
      <c r="P241" s="257"/>
      <c r="Q241" s="257"/>
      <c r="R241" s="257"/>
      <c r="S241" s="257"/>
      <c r="T241" s="25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9" t="s">
        <v>150</v>
      </c>
      <c r="AU241" s="259" t="s">
        <v>92</v>
      </c>
      <c r="AV241" s="14" t="s">
        <v>92</v>
      </c>
      <c r="AW241" s="14" t="s">
        <v>38</v>
      </c>
      <c r="AX241" s="14" t="s">
        <v>90</v>
      </c>
      <c r="AY241" s="259" t="s">
        <v>140</v>
      </c>
    </row>
    <row r="242" s="2" customFormat="1" ht="24.15" customHeight="1">
      <c r="A242" s="39"/>
      <c r="B242" s="40"/>
      <c r="C242" s="220" t="s">
        <v>301</v>
      </c>
      <c r="D242" s="220" t="s">
        <v>142</v>
      </c>
      <c r="E242" s="221" t="s">
        <v>302</v>
      </c>
      <c r="F242" s="222" t="s">
        <v>303</v>
      </c>
      <c r="G242" s="223" t="s">
        <v>145</v>
      </c>
      <c r="H242" s="224">
        <v>107</v>
      </c>
      <c r="I242" s="225"/>
      <c r="J242" s="226">
        <f>ROUND(I242*H242,2)</f>
        <v>0</v>
      </c>
      <c r="K242" s="227"/>
      <c r="L242" s="45"/>
      <c r="M242" s="228" t="s">
        <v>1</v>
      </c>
      <c r="N242" s="229" t="s">
        <v>47</v>
      </c>
      <c r="O242" s="92"/>
      <c r="P242" s="230">
        <f>O242*H242</f>
        <v>0</v>
      </c>
      <c r="Q242" s="230">
        <v>0</v>
      </c>
      <c r="R242" s="230">
        <f>Q242*H242</f>
        <v>0</v>
      </c>
      <c r="S242" s="230">
        <v>0</v>
      </c>
      <c r="T242" s="23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2" t="s">
        <v>146</v>
      </c>
      <c r="AT242" s="232" t="s">
        <v>142</v>
      </c>
      <c r="AU242" s="232" t="s">
        <v>92</v>
      </c>
      <c r="AY242" s="17" t="s">
        <v>140</v>
      </c>
      <c r="BE242" s="233">
        <f>IF(N242="základní",J242,0)</f>
        <v>0</v>
      </c>
      <c r="BF242" s="233">
        <f>IF(N242="snížená",J242,0)</f>
        <v>0</v>
      </c>
      <c r="BG242" s="233">
        <f>IF(N242="zákl. přenesená",J242,0)</f>
        <v>0</v>
      </c>
      <c r="BH242" s="233">
        <f>IF(N242="sníž. přenesená",J242,0)</f>
        <v>0</v>
      </c>
      <c r="BI242" s="233">
        <f>IF(N242="nulová",J242,0)</f>
        <v>0</v>
      </c>
      <c r="BJ242" s="17" t="s">
        <v>90</v>
      </c>
      <c r="BK242" s="233">
        <f>ROUND(I242*H242,2)</f>
        <v>0</v>
      </c>
      <c r="BL242" s="17" t="s">
        <v>146</v>
      </c>
      <c r="BM242" s="232" t="s">
        <v>304</v>
      </c>
    </row>
    <row r="243" s="2" customFormat="1">
      <c r="A243" s="39"/>
      <c r="B243" s="40"/>
      <c r="C243" s="41"/>
      <c r="D243" s="260" t="s">
        <v>156</v>
      </c>
      <c r="E243" s="41"/>
      <c r="F243" s="261" t="s">
        <v>305</v>
      </c>
      <c r="G243" s="41"/>
      <c r="H243" s="41"/>
      <c r="I243" s="236"/>
      <c r="J243" s="41"/>
      <c r="K243" s="41"/>
      <c r="L243" s="45"/>
      <c r="M243" s="237"/>
      <c r="N243" s="238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7" t="s">
        <v>156</v>
      </c>
      <c r="AU243" s="17" t="s">
        <v>92</v>
      </c>
    </row>
    <row r="244" s="2" customFormat="1">
      <c r="A244" s="39"/>
      <c r="B244" s="40"/>
      <c r="C244" s="41"/>
      <c r="D244" s="234" t="s">
        <v>148</v>
      </c>
      <c r="E244" s="41"/>
      <c r="F244" s="235" t="s">
        <v>158</v>
      </c>
      <c r="G244" s="41"/>
      <c r="H244" s="41"/>
      <c r="I244" s="236"/>
      <c r="J244" s="41"/>
      <c r="K244" s="41"/>
      <c r="L244" s="45"/>
      <c r="M244" s="237"/>
      <c r="N244" s="238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7" t="s">
        <v>148</v>
      </c>
      <c r="AU244" s="17" t="s">
        <v>92</v>
      </c>
    </row>
    <row r="245" s="2" customFormat="1" ht="16.5" customHeight="1">
      <c r="A245" s="39"/>
      <c r="B245" s="40"/>
      <c r="C245" s="273" t="s">
        <v>306</v>
      </c>
      <c r="D245" s="273" t="s">
        <v>200</v>
      </c>
      <c r="E245" s="274" t="s">
        <v>307</v>
      </c>
      <c r="F245" s="275" t="s">
        <v>308</v>
      </c>
      <c r="G245" s="276" t="s">
        <v>309</v>
      </c>
      <c r="H245" s="277">
        <v>26.75</v>
      </c>
      <c r="I245" s="278"/>
      <c r="J245" s="279">
        <f>ROUND(I245*H245,2)</f>
        <v>0</v>
      </c>
      <c r="K245" s="280"/>
      <c r="L245" s="281"/>
      <c r="M245" s="282" t="s">
        <v>1</v>
      </c>
      <c r="N245" s="283" t="s">
        <v>47</v>
      </c>
      <c r="O245" s="92"/>
      <c r="P245" s="230">
        <f>O245*H245</f>
        <v>0</v>
      </c>
      <c r="Q245" s="230">
        <v>1</v>
      </c>
      <c r="R245" s="230">
        <f>Q245*H245</f>
        <v>26.75</v>
      </c>
      <c r="S245" s="230">
        <v>0</v>
      </c>
      <c r="T245" s="23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193</v>
      </c>
      <c r="AT245" s="232" t="s">
        <v>200</v>
      </c>
      <c r="AU245" s="232" t="s">
        <v>92</v>
      </c>
      <c r="AY245" s="17" t="s">
        <v>140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7" t="s">
        <v>90</v>
      </c>
      <c r="BK245" s="233">
        <f>ROUND(I245*H245,2)</f>
        <v>0</v>
      </c>
      <c r="BL245" s="17" t="s">
        <v>146</v>
      </c>
      <c r="BM245" s="232" t="s">
        <v>310</v>
      </c>
    </row>
    <row r="246" s="14" customFormat="1">
      <c r="A246" s="14"/>
      <c r="B246" s="249"/>
      <c r="C246" s="250"/>
      <c r="D246" s="234" t="s">
        <v>150</v>
      </c>
      <c r="E246" s="251" t="s">
        <v>1</v>
      </c>
      <c r="F246" s="252" t="s">
        <v>311</v>
      </c>
      <c r="G246" s="250"/>
      <c r="H246" s="253">
        <v>26.75</v>
      </c>
      <c r="I246" s="254"/>
      <c r="J246" s="250"/>
      <c r="K246" s="250"/>
      <c r="L246" s="255"/>
      <c r="M246" s="256"/>
      <c r="N246" s="257"/>
      <c r="O246" s="257"/>
      <c r="P246" s="257"/>
      <c r="Q246" s="257"/>
      <c r="R246" s="257"/>
      <c r="S246" s="257"/>
      <c r="T246" s="258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9" t="s">
        <v>150</v>
      </c>
      <c r="AU246" s="259" t="s">
        <v>92</v>
      </c>
      <c r="AV246" s="14" t="s">
        <v>92</v>
      </c>
      <c r="AW246" s="14" t="s">
        <v>38</v>
      </c>
      <c r="AX246" s="14" t="s">
        <v>90</v>
      </c>
      <c r="AY246" s="259" t="s">
        <v>140</v>
      </c>
    </row>
    <row r="247" s="2" customFormat="1" ht="21.75" customHeight="1">
      <c r="A247" s="39"/>
      <c r="B247" s="40"/>
      <c r="C247" s="220" t="s">
        <v>312</v>
      </c>
      <c r="D247" s="220" t="s">
        <v>142</v>
      </c>
      <c r="E247" s="221" t="s">
        <v>313</v>
      </c>
      <c r="F247" s="222" t="s">
        <v>314</v>
      </c>
      <c r="G247" s="223" t="s">
        <v>145</v>
      </c>
      <c r="H247" s="224">
        <v>1136</v>
      </c>
      <c r="I247" s="225"/>
      <c r="J247" s="226">
        <f>ROUND(I247*H247,2)</f>
        <v>0</v>
      </c>
      <c r="K247" s="227"/>
      <c r="L247" s="45"/>
      <c r="M247" s="228" t="s">
        <v>1</v>
      </c>
      <c r="N247" s="229" t="s">
        <v>47</v>
      </c>
      <c r="O247" s="92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2" t="s">
        <v>146</v>
      </c>
      <c r="AT247" s="232" t="s">
        <v>142</v>
      </c>
      <c r="AU247" s="232" t="s">
        <v>92</v>
      </c>
      <c r="AY247" s="17" t="s">
        <v>140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7" t="s">
        <v>90</v>
      </c>
      <c r="BK247" s="233">
        <f>ROUND(I247*H247,2)</f>
        <v>0</v>
      </c>
      <c r="BL247" s="17" t="s">
        <v>146</v>
      </c>
      <c r="BM247" s="232" t="s">
        <v>315</v>
      </c>
    </row>
    <row r="248" s="2" customFormat="1">
      <c r="A248" s="39"/>
      <c r="B248" s="40"/>
      <c r="C248" s="41"/>
      <c r="D248" s="260" t="s">
        <v>156</v>
      </c>
      <c r="E248" s="41"/>
      <c r="F248" s="261" t="s">
        <v>316</v>
      </c>
      <c r="G248" s="41"/>
      <c r="H248" s="41"/>
      <c r="I248" s="236"/>
      <c r="J248" s="41"/>
      <c r="K248" s="41"/>
      <c r="L248" s="45"/>
      <c r="M248" s="237"/>
      <c r="N248" s="238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7" t="s">
        <v>156</v>
      </c>
      <c r="AU248" s="17" t="s">
        <v>92</v>
      </c>
    </row>
    <row r="249" s="2" customFormat="1">
      <c r="A249" s="39"/>
      <c r="B249" s="40"/>
      <c r="C249" s="41"/>
      <c r="D249" s="234" t="s">
        <v>148</v>
      </c>
      <c r="E249" s="41"/>
      <c r="F249" s="235" t="s">
        <v>158</v>
      </c>
      <c r="G249" s="41"/>
      <c r="H249" s="41"/>
      <c r="I249" s="236"/>
      <c r="J249" s="41"/>
      <c r="K249" s="41"/>
      <c r="L249" s="45"/>
      <c r="M249" s="237"/>
      <c r="N249" s="238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7" t="s">
        <v>148</v>
      </c>
      <c r="AU249" s="17" t="s">
        <v>92</v>
      </c>
    </row>
    <row r="250" s="14" customFormat="1">
      <c r="A250" s="14"/>
      <c r="B250" s="249"/>
      <c r="C250" s="250"/>
      <c r="D250" s="234" t="s">
        <v>150</v>
      </c>
      <c r="E250" s="251" t="s">
        <v>1</v>
      </c>
      <c r="F250" s="252" t="s">
        <v>317</v>
      </c>
      <c r="G250" s="250"/>
      <c r="H250" s="253">
        <v>1136</v>
      </c>
      <c r="I250" s="254"/>
      <c r="J250" s="250"/>
      <c r="K250" s="250"/>
      <c r="L250" s="255"/>
      <c r="M250" s="256"/>
      <c r="N250" s="257"/>
      <c r="O250" s="257"/>
      <c r="P250" s="257"/>
      <c r="Q250" s="257"/>
      <c r="R250" s="257"/>
      <c r="S250" s="257"/>
      <c r="T250" s="25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9" t="s">
        <v>150</v>
      </c>
      <c r="AU250" s="259" t="s">
        <v>92</v>
      </c>
      <c r="AV250" s="14" t="s">
        <v>92</v>
      </c>
      <c r="AW250" s="14" t="s">
        <v>38</v>
      </c>
      <c r="AX250" s="14" t="s">
        <v>90</v>
      </c>
      <c r="AY250" s="259" t="s">
        <v>140</v>
      </c>
    </row>
    <row r="251" s="2" customFormat="1" ht="16.5" customHeight="1">
      <c r="A251" s="39"/>
      <c r="B251" s="40"/>
      <c r="C251" s="220" t="s">
        <v>318</v>
      </c>
      <c r="D251" s="220" t="s">
        <v>142</v>
      </c>
      <c r="E251" s="221" t="s">
        <v>319</v>
      </c>
      <c r="F251" s="222" t="s">
        <v>320</v>
      </c>
      <c r="G251" s="223" t="s">
        <v>145</v>
      </c>
      <c r="H251" s="224">
        <v>637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47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146</v>
      </c>
      <c r="AT251" s="232" t="s">
        <v>142</v>
      </c>
      <c r="AU251" s="232" t="s">
        <v>92</v>
      </c>
      <c r="AY251" s="17" t="s">
        <v>140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7" t="s">
        <v>90</v>
      </c>
      <c r="BK251" s="233">
        <f>ROUND(I251*H251,2)</f>
        <v>0</v>
      </c>
      <c r="BL251" s="17" t="s">
        <v>146</v>
      </c>
      <c r="BM251" s="232" t="s">
        <v>321</v>
      </c>
    </row>
    <row r="252" s="2" customFormat="1">
      <c r="A252" s="39"/>
      <c r="B252" s="40"/>
      <c r="C252" s="41"/>
      <c r="D252" s="260" t="s">
        <v>156</v>
      </c>
      <c r="E252" s="41"/>
      <c r="F252" s="261" t="s">
        <v>322</v>
      </c>
      <c r="G252" s="41"/>
      <c r="H252" s="41"/>
      <c r="I252" s="236"/>
      <c r="J252" s="41"/>
      <c r="K252" s="41"/>
      <c r="L252" s="45"/>
      <c r="M252" s="237"/>
      <c r="N252" s="238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7" t="s">
        <v>156</v>
      </c>
      <c r="AU252" s="17" t="s">
        <v>92</v>
      </c>
    </row>
    <row r="253" s="14" customFormat="1">
      <c r="A253" s="14"/>
      <c r="B253" s="249"/>
      <c r="C253" s="250"/>
      <c r="D253" s="234" t="s">
        <v>150</v>
      </c>
      <c r="E253" s="251" t="s">
        <v>1</v>
      </c>
      <c r="F253" s="252" t="s">
        <v>323</v>
      </c>
      <c r="G253" s="250"/>
      <c r="H253" s="253">
        <v>637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9" t="s">
        <v>150</v>
      </c>
      <c r="AU253" s="259" t="s">
        <v>92</v>
      </c>
      <c r="AV253" s="14" t="s">
        <v>92</v>
      </c>
      <c r="AW253" s="14" t="s">
        <v>38</v>
      </c>
      <c r="AX253" s="14" t="s">
        <v>90</v>
      </c>
      <c r="AY253" s="259" t="s">
        <v>140</v>
      </c>
    </row>
    <row r="254" s="2" customFormat="1" ht="37.8" customHeight="1">
      <c r="A254" s="39"/>
      <c r="B254" s="40"/>
      <c r="C254" s="220" t="s">
        <v>324</v>
      </c>
      <c r="D254" s="220" t="s">
        <v>142</v>
      </c>
      <c r="E254" s="221" t="s">
        <v>325</v>
      </c>
      <c r="F254" s="222" t="s">
        <v>326</v>
      </c>
      <c r="G254" s="223" t="s">
        <v>253</v>
      </c>
      <c r="H254" s="224">
        <v>107</v>
      </c>
      <c r="I254" s="225"/>
      <c r="J254" s="226">
        <f>ROUND(I254*H254,2)</f>
        <v>0</v>
      </c>
      <c r="K254" s="227"/>
      <c r="L254" s="45"/>
      <c r="M254" s="228" t="s">
        <v>1</v>
      </c>
      <c r="N254" s="229" t="s">
        <v>47</v>
      </c>
      <c r="O254" s="92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146</v>
      </c>
      <c r="AT254" s="232" t="s">
        <v>142</v>
      </c>
      <c r="AU254" s="232" t="s">
        <v>92</v>
      </c>
      <c r="AY254" s="17" t="s">
        <v>140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7" t="s">
        <v>90</v>
      </c>
      <c r="BK254" s="233">
        <f>ROUND(I254*H254,2)</f>
        <v>0</v>
      </c>
      <c r="BL254" s="17" t="s">
        <v>146</v>
      </c>
      <c r="BM254" s="232" t="s">
        <v>327</v>
      </c>
    </row>
    <row r="255" s="2" customFormat="1">
      <c r="A255" s="39"/>
      <c r="B255" s="40"/>
      <c r="C255" s="41"/>
      <c r="D255" s="234" t="s">
        <v>148</v>
      </c>
      <c r="E255" s="41"/>
      <c r="F255" s="235" t="s">
        <v>158</v>
      </c>
      <c r="G255" s="41"/>
      <c r="H255" s="41"/>
      <c r="I255" s="236"/>
      <c r="J255" s="41"/>
      <c r="K255" s="41"/>
      <c r="L255" s="45"/>
      <c r="M255" s="237"/>
      <c r="N255" s="238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7" t="s">
        <v>148</v>
      </c>
      <c r="AU255" s="17" t="s">
        <v>92</v>
      </c>
    </row>
    <row r="256" s="2" customFormat="1" ht="24.15" customHeight="1">
      <c r="A256" s="39"/>
      <c r="B256" s="40"/>
      <c r="C256" s="220" t="s">
        <v>328</v>
      </c>
      <c r="D256" s="220" t="s">
        <v>142</v>
      </c>
      <c r="E256" s="221" t="s">
        <v>329</v>
      </c>
      <c r="F256" s="222" t="s">
        <v>330</v>
      </c>
      <c r="G256" s="223" t="s">
        <v>253</v>
      </c>
      <c r="H256" s="224">
        <v>350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47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146</v>
      </c>
      <c r="AT256" s="232" t="s">
        <v>142</v>
      </c>
      <c r="AU256" s="232" t="s">
        <v>92</v>
      </c>
      <c r="AY256" s="17" t="s">
        <v>140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7" t="s">
        <v>90</v>
      </c>
      <c r="BK256" s="233">
        <f>ROUND(I256*H256,2)</f>
        <v>0</v>
      </c>
      <c r="BL256" s="17" t="s">
        <v>146</v>
      </c>
      <c r="BM256" s="232" t="s">
        <v>331</v>
      </c>
    </row>
    <row r="257" s="2" customFormat="1" ht="16.5" customHeight="1">
      <c r="A257" s="39"/>
      <c r="B257" s="40"/>
      <c r="C257" s="220" t="s">
        <v>332</v>
      </c>
      <c r="D257" s="220" t="s">
        <v>142</v>
      </c>
      <c r="E257" s="221" t="s">
        <v>333</v>
      </c>
      <c r="F257" s="222" t="s">
        <v>334</v>
      </c>
      <c r="G257" s="223" t="s">
        <v>188</v>
      </c>
      <c r="H257" s="224">
        <v>146</v>
      </c>
      <c r="I257" s="225"/>
      <c r="J257" s="226">
        <f>ROUND(I257*H257,2)</f>
        <v>0</v>
      </c>
      <c r="K257" s="227"/>
      <c r="L257" s="45"/>
      <c r="M257" s="228" t="s">
        <v>1</v>
      </c>
      <c r="N257" s="229" t="s">
        <v>47</v>
      </c>
      <c r="O257" s="92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2" t="s">
        <v>146</v>
      </c>
      <c r="AT257" s="232" t="s">
        <v>142</v>
      </c>
      <c r="AU257" s="232" t="s">
        <v>92</v>
      </c>
      <c r="AY257" s="17" t="s">
        <v>140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7" t="s">
        <v>90</v>
      </c>
      <c r="BK257" s="233">
        <f>ROUND(I257*H257,2)</f>
        <v>0</v>
      </c>
      <c r="BL257" s="17" t="s">
        <v>146</v>
      </c>
      <c r="BM257" s="232" t="s">
        <v>335</v>
      </c>
    </row>
    <row r="258" s="2" customFormat="1">
      <c r="A258" s="39"/>
      <c r="B258" s="40"/>
      <c r="C258" s="41"/>
      <c r="D258" s="260" t="s">
        <v>156</v>
      </c>
      <c r="E258" s="41"/>
      <c r="F258" s="261" t="s">
        <v>336</v>
      </c>
      <c r="G258" s="41"/>
      <c r="H258" s="41"/>
      <c r="I258" s="236"/>
      <c r="J258" s="41"/>
      <c r="K258" s="41"/>
      <c r="L258" s="45"/>
      <c r="M258" s="237"/>
      <c r="N258" s="238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7" t="s">
        <v>156</v>
      </c>
      <c r="AU258" s="17" t="s">
        <v>92</v>
      </c>
    </row>
    <row r="259" s="2" customFormat="1">
      <c r="A259" s="39"/>
      <c r="B259" s="40"/>
      <c r="C259" s="41"/>
      <c r="D259" s="234" t="s">
        <v>148</v>
      </c>
      <c r="E259" s="41"/>
      <c r="F259" s="235" t="s">
        <v>158</v>
      </c>
      <c r="G259" s="41"/>
      <c r="H259" s="41"/>
      <c r="I259" s="236"/>
      <c r="J259" s="41"/>
      <c r="K259" s="41"/>
      <c r="L259" s="45"/>
      <c r="M259" s="237"/>
      <c r="N259" s="238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7" t="s">
        <v>148</v>
      </c>
      <c r="AU259" s="17" t="s">
        <v>92</v>
      </c>
    </row>
    <row r="260" s="14" customFormat="1">
      <c r="A260" s="14"/>
      <c r="B260" s="249"/>
      <c r="C260" s="250"/>
      <c r="D260" s="234" t="s">
        <v>150</v>
      </c>
      <c r="E260" s="251" t="s">
        <v>1</v>
      </c>
      <c r="F260" s="252" t="s">
        <v>337</v>
      </c>
      <c r="G260" s="250"/>
      <c r="H260" s="253">
        <v>113.59999999999999</v>
      </c>
      <c r="I260" s="254"/>
      <c r="J260" s="250"/>
      <c r="K260" s="250"/>
      <c r="L260" s="255"/>
      <c r="M260" s="256"/>
      <c r="N260" s="257"/>
      <c r="O260" s="257"/>
      <c r="P260" s="257"/>
      <c r="Q260" s="257"/>
      <c r="R260" s="257"/>
      <c r="S260" s="257"/>
      <c r="T260" s="25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9" t="s">
        <v>150</v>
      </c>
      <c r="AU260" s="259" t="s">
        <v>92</v>
      </c>
      <c r="AV260" s="14" t="s">
        <v>92</v>
      </c>
      <c r="AW260" s="14" t="s">
        <v>38</v>
      </c>
      <c r="AX260" s="14" t="s">
        <v>82</v>
      </c>
      <c r="AY260" s="259" t="s">
        <v>140</v>
      </c>
    </row>
    <row r="261" s="14" customFormat="1">
      <c r="A261" s="14"/>
      <c r="B261" s="249"/>
      <c r="C261" s="250"/>
      <c r="D261" s="234" t="s">
        <v>150</v>
      </c>
      <c r="E261" s="251" t="s">
        <v>1</v>
      </c>
      <c r="F261" s="252" t="s">
        <v>338</v>
      </c>
      <c r="G261" s="250"/>
      <c r="H261" s="253">
        <v>32.399999999999999</v>
      </c>
      <c r="I261" s="254"/>
      <c r="J261" s="250"/>
      <c r="K261" s="250"/>
      <c r="L261" s="255"/>
      <c r="M261" s="256"/>
      <c r="N261" s="257"/>
      <c r="O261" s="257"/>
      <c r="P261" s="257"/>
      <c r="Q261" s="257"/>
      <c r="R261" s="257"/>
      <c r="S261" s="257"/>
      <c r="T261" s="25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9" t="s">
        <v>150</v>
      </c>
      <c r="AU261" s="259" t="s">
        <v>92</v>
      </c>
      <c r="AV261" s="14" t="s">
        <v>92</v>
      </c>
      <c r="AW261" s="14" t="s">
        <v>38</v>
      </c>
      <c r="AX261" s="14" t="s">
        <v>82</v>
      </c>
      <c r="AY261" s="259" t="s">
        <v>140</v>
      </c>
    </row>
    <row r="262" s="15" customFormat="1">
      <c r="A262" s="15"/>
      <c r="B262" s="262"/>
      <c r="C262" s="263"/>
      <c r="D262" s="234" t="s">
        <v>150</v>
      </c>
      <c r="E262" s="264" t="s">
        <v>1</v>
      </c>
      <c r="F262" s="265" t="s">
        <v>161</v>
      </c>
      <c r="G262" s="263"/>
      <c r="H262" s="266">
        <v>146</v>
      </c>
      <c r="I262" s="267"/>
      <c r="J262" s="263"/>
      <c r="K262" s="263"/>
      <c r="L262" s="268"/>
      <c r="M262" s="269"/>
      <c r="N262" s="270"/>
      <c r="O262" s="270"/>
      <c r="P262" s="270"/>
      <c r="Q262" s="270"/>
      <c r="R262" s="270"/>
      <c r="S262" s="270"/>
      <c r="T262" s="271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2" t="s">
        <v>150</v>
      </c>
      <c r="AU262" s="272" t="s">
        <v>92</v>
      </c>
      <c r="AV262" s="15" t="s">
        <v>146</v>
      </c>
      <c r="AW262" s="15" t="s">
        <v>38</v>
      </c>
      <c r="AX262" s="15" t="s">
        <v>90</v>
      </c>
      <c r="AY262" s="272" t="s">
        <v>140</v>
      </c>
    </row>
    <row r="263" s="2" customFormat="1" ht="21.75" customHeight="1">
      <c r="A263" s="39"/>
      <c r="B263" s="40"/>
      <c r="C263" s="220" t="s">
        <v>339</v>
      </c>
      <c r="D263" s="220" t="s">
        <v>142</v>
      </c>
      <c r="E263" s="221" t="s">
        <v>340</v>
      </c>
      <c r="F263" s="222" t="s">
        <v>341</v>
      </c>
      <c r="G263" s="223" t="s">
        <v>145</v>
      </c>
      <c r="H263" s="224">
        <v>55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47</v>
      </c>
      <c r="O263" s="92"/>
      <c r="P263" s="230">
        <f>O263*H263</f>
        <v>0</v>
      </c>
      <c r="Q263" s="230">
        <v>2.9999999999999999E-07</v>
      </c>
      <c r="R263" s="230">
        <f>Q263*H263</f>
        <v>1.6499999999999998E-05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146</v>
      </c>
      <c r="AT263" s="232" t="s">
        <v>142</v>
      </c>
      <c r="AU263" s="232" t="s">
        <v>92</v>
      </c>
      <c r="AY263" s="17" t="s">
        <v>140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7" t="s">
        <v>90</v>
      </c>
      <c r="BK263" s="233">
        <f>ROUND(I263*H263,2)</f>
        <v>0</v>
      </c>
      <c r="BL263" s="17" t="s">
        <v>146</v>
      </c>
      <c r="BM263" s="232" t="s">
        <v>342</v>
      </c>
    </row>
    <row r="264" s="2" customFormat="1">
      <c r="A264" s="39"/>
      <c r="B264" s="40"/>
      <c r="C264" s="41"/>
      <c r="D264" s="260" t="s">
        <v>156</v>
      </c>
      <c r="E264" s="41"/>
      <c r="F264" s="261" t="s">
        <v>343</v>
      </c>
      <c r="G264" s="41"/>
      <c r="H264" s="41"/>
      <c r="I264" s="236"/>
      <c r="J264" s="41"/>
      <c r="K264" s="41"/>
      <c r="L264" s="45"/>
      <c r="M264" s="237"/>
      <c r="N264" s="238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7" t="s">
        <v>156</v>
      </c>
      <c r="AU264" s="17" t="s">
        <v>92</v>
      </c>
    </row>
    <row r="265" s="2" customFormat="1">
      <c r="A265" s="39"/>
      <c r="B265" s="40"/>
      <c r="C265" s="41"/>
      <c r="D265" s="234" t="s">
        <v>148</v>
      </c>
      <c r="E265" s="41"/>
      <c r="F265" s="235" t="s">
        <v>158</v>
      </c>
      <c r="G265" s="41"/>
      <c r="H265" s="41"/>
      <c r="I265" s="236"/>
      <c r="J265" s="41"/>
      <c r="K265" s="41"/>
      <c r="L265" s="45"/>
      <c r="M265" s="237"/>
      <c r="N265" s="238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7" t="s">
        <v>148</v>
      </c>
      <c r="AU265" s="17" t="s">
        <v>92</v>
      </c>
    </row>
    <row r="266" s="2" customFormat="1" ht="24.15" customHeight="1">
      <c r="A266" s="39"/>
      <c r="B266" s="40"/>
      <c r="C266" s="220" t="s">
        <v>344</v>
      </c>
      <c r="D266" s="220" t="s">
        <v>142</v>
      </c>
      <c r="E266" s="221" t="s">
        <v>345</v>
      </c>
      <c r="F266" s="222" t="s">
        <v>346</v>
      </c>
      <c r="G266" s="223" t="s">
        <v>145</v>
      </c>
      <c r="H266" s="224">
        <v>637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47</v>
      </c>
      <c r="O266" s="92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146</v>
      </c>
      <c r="AT266" s="232" t="s">
        <v>142</v>
      </c>
      <c r="AU266" s="232" t="s">
        <v>92</v>
      </c>
      <c r="AY266" s="17" t="s">
        <v>140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7" t="s">
        <v>90</v>
      </c>
      <c r="BK266" s="233">
        <f>ROUND(I266*H266,2)</f>
        <v>0</v>
      </c>
      <c r="BL266" s="17" t="s">
        <v>146</v>
      </c>
      <c r="BM266" s="232" t="s">
        <v>347</v>
      </c>
    </row>
    <row r="267" s="2" customFormat="1">
      <c r="A267" s="39"/>
      <c r="B267" s="40"/>
      <c r="C267" s="41"/>
      <c r="D267" s="260" t="s">
        <v>156</v>
      </c>
      <c r="E267" s="41"/>
      <c r="F267" s="261" t="s">
        <v>348</v>
      </c>
      <c r="G267" s="41"/>
      <c r="H267" s="41"/>
      <c r="I267" s="236"/>
      <c r="J267" s="41"/>
      <c r="K267" s="41"/>
      <c r="L267" s="45"/>
      <c r="M267" s="237"/>
      <c r="N267" s="238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7" t="s">
        <v>156</v>
      </c>
      <c r="AU267" s="17" t="s">
        <v>92</v>
      </c>
    </row>
    <row r="268" s="2" customFormat="1">
      <c r="A268" s="39"/>
      <c r="B268" s="40"/>
      <c r="C268" s="41"/>
      <c r="D268" s="234" t="s">
        <v>148</v>
      </c>
      <c r="E268" s="41"/>
      <c r="F268" s="235" t="s">
        <v>158</v>
      </c>
      <c r="G268" s="41"/>
      <c r="H268" s="41"/>
      <c r="I268" s="236"/>
      <c r="J268" s="41"/>
      <c r="K268" s="41"/>
      <c r="L268" s="45"/>
      <c r="M268" s="237"/>
      <c r="N268" s="238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7" t="s">
        <v>148</v>
      </c>
      <c r="AU268" s="17" t="s">
        <v>92</v>
      </c>
    </row>
    <row r="269" s="14" customFormat="1">
      <c r="A269" s="14"/>
      <c r="B269" s="249"/>
      <c r="C269" s="250"/>
      <c r="D269" s="234" t="s">
        <v>150</v>
      </c>
      <c r="E269" s="251" t="s">
        <v>1</v>
      </c>
      <c r="F269" s="252" t="s">
        <v>323</v>
      </c>
      <c r="G269" s="250"/>
      <c r="H269" s="253">
        <v>637</v>
      </c>
      <c r="I269" s="254"/>
      <c r="J269" s="250"/>
      <c r="K269" s="250"/>
      <c r="L269" s="255"/>
      <c r="M269" s="256"/>
      <c r="N269" s="257"/>
      <c r="O269" s="257"/>
      <c r="P269" s="257"/>
      <c r="Q269" s="257"/>
      <c r="R269" s="257"/>
      <c r="S269" s="257"/>
      <c r="T269" s="25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9" t="s">
        <v>150</v>
      </c>
      <c r="AU269" s="259" t="s">
        <v>92</v>
      </c>
      <c r="AV269" s="14" t="s">
        <v>92</v>
      </c>
      <c r="AW269" s="14" t="s">
        <v>38</v>
      </c>
      <c r="AX269" s="14" t="s">
        <v>90</v>
      </c>
      <c r="AY269" s="259" t="s">
        <v>140</v>
      </c>
    </row>
    <row r="270" s="2" customFormat="1" ht="37.8" customHeight="1">
      <c r="A270" s="39"/>
      <c r="B270" s="40"/>
      <c r="C270" s="220" t="s">
        <v>349</v>
      </c>
      <c r="D270" s="220" t="s">
        <v>142</v>
      </c>
      <c r="E270" s="221" t="s">
        <v>350</v>
      </c>
      <c r="F270" s="222" t="s">
        <v>351</v>
      </c>
      <c r="G270" s="223" t="s">
        <v>176</v>
      </c>
      <c r="H270" s="224">
        <v>39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47</v>
      </c>
      <c r="O270" s="92"/>
      <c r="P270" s="230">
        <f>O270*H270</f>
        <v>0</v>
      </c>
      <c r="Q270" s="230">
        <v>0</v>
      </c>
      <c r="R270" s="230">
        <f>Q270*H270</f>
        <v>0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146</v>
      </c>
      <c r="AT270" s="232" t="s">
        <v>142</v>
      </c>
      <c r="AU270" s="232" t="s">
        <v>92</v>
      </c>
      <c r="AY270" s="17" t="s">
        <v>140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7" t="s">
        <v>90</v>
      </c>
      <c r="BK270" s="233">
        <f>ROUND(I270*H270,2)</f>
        <v>0</v>
      </c>
      <c r="BL270" s="17" t="s">
        <v>146</v>
      </c>
      <c r="BM270" s="232" t="s">
        <v>352</v>
      </c>
    </row>
    <row r="271" s="2" customFormat="1">
      <c r="A271" s="39"/>
      <c r="B271" s="40"/>
      <c r="C271" s="41"/>
      <c r="D271" s="234" t="s">
        <v>148</v>
      </c>
      <c r="E271" s="41"/>
      <c r="F271" s="235" t="s">
        <v>158</v>
      </c>
      <c r="G271" s="41"/>
      <c r="H271" s="41"/>
      <c r="I271" s="236"/>
      <c r="J271" s="41"/>
      <c r="K271" s="41"/>
      <c r="L271" s="45"/>
      <c r="M271" s="237"/>
      <c r="N271" s="238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7" t="s">
        <v>148</v>
      </c>
      <c r="AU271" s="17" t="s">
        <v>92</v>
      </c>
    </row>
    <row r="272" s="2" customFormat="1" ht="37.8" customHeight="1">
      <c r="A272" s="39"/>
      <c r="B272" s="40"/>
      <c r="C272" s="273" t="s">
        <v>353</v>
      </c>
      <c r="D272" s="273" t="s">
        <v>200</v>
      </c>
      <c r="E272" s="274" t="s">
        <v>354</v>
      </c>
      <c r="F272" s="275" t="s">
        <v>355</v>
      </c>
      <c r="G272" s="276" t="s">
        <v>176</v>
      </c>
      <c r="H272" s="277">
        <v>39</v>
      </c>
      <c r="I272" s="278"/>
      <c r="J272" s="279">
        <f>ROUND(I272*H272,2)</f>
        <v>0</v>
      </c>
      <c r="K272" s="280"/>
      <c r="L272" s="281"/>
      <c r="M272" s="282" t="s">
        <v>1</v>
      </c>
      <c r="N272" s="283" t="s">
        <v>47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193</v>
      </c>
      <c r="AT272" s="232" t="s">
        <v>200</v>
      </c>
      <c r="AU272" s="232" t="s">
        <v>92</v>
      </c>
      <c r="AY272" s="17" t="s">
        <v>140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7" t="s">
        <v>90</v>
      </c>
      <c r="BK272" s="233">
        <f>ROUND(I272*H272,2)</f>
        <v>0</v>
      </c>
      <c r="BL272" s="17" t="s">
        <v>146</v>
      </c>
      <c r="BM272" s="232" t="s">
        <v>356</v>
      </c>
    </row>
    <row r="273" s="2" customFormat="1">
      <c r="A273" s="39"/>
      <c r="B273" s="40"/>
      <c r="C273" s="41"/>
      <c r="D273" s="234" t="s">
        <v>148</v>
      </c>
      <c r="E273" s="41"/>
      <c r="F273" s="235" t="s">
        <v>158</v>
      </c>
      <c r="G273" s="41"/>
      <c r="H273" s="41"/>
      <c r="I273" s="236"/>
      <c r="J273" s="41"/>
      <c r="K273" s="41"/>
      <c r="L273" s="45"/>
      <c r="M273" s="237"/>
      <c r="N273" s="238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7" t="s">
        <v>148</v>
      </c>
      <c r="AU273" s="17" t="s">
        <v>92</v>
      </c>
    </row>
    <row r="274" s="12" customFormat="1" ht="22.8" customHeight="1">
      <c r="A274" s="12"/>
      <c r="B274" s="204"/>
      <c r="C274" s="205"/>
      <c r="D274" s="206" t="s">
        <v>81</v>
      </c>
      <c r="E274" s="218" t="s">
        <v>357</v>
      </c>
      <c r="F274" s="218" t="s">
        <v>358</v>
      </c>
      <c r="G274" s="205"/>
      <c r="H274" s="205"/>
      <c r="I274" s="208"/>
      <c r="J274" s="219">
        <f>BK274</f>
        <v>0</v>
      </c>
      <c r="K274" s="205"/>
      <c r="L274" s="210"/>
      <c r="M274" s="211"/>
      <c r="N274" s="212"/>
      <c r="O274" s="212"/>
      <c r="P274" s="213">
        <f>SUM(P275:P302)</f>
        <v>0</v>
      </c>
      <c r="Q274" s="212"/>
      <c r="R274" s="213">
        <f>SUM(R275:R302)</f>
        <v>0</v>
      </c>
      <c r="S274" s="212"/>
      <c r="T274" s="214">
        <f>SUM(T275:T302)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5" t="s">
        <v>90</v>
      </c>
      <c r="AT274" s="216" t="s">
        <v>81</v>
      </c>
      <c r="AU274" s="216" t="s">
        <v>90</v>
      </c>
      <c r="AY274" s="215" t="s">
        <v>140</v>
      </c>
      <c r="BK274" s="217">
        <f>SUM(BK275:BK302)</f>
        <v>0</v>
      </c>
    </row>
    <row r="275" s="2" customFormat="1" ht="16.5" customHeight="1">
      <c r="A275" s="39"/>
      <c r="B275" s="40"/>
      <c r="C275" s="220" t="s">
        <v>359</v>
      </c>
      <c r="D275" s="220" t="s">
        <v>142</v>
      </c>
      <c r="E275" s="221" t="s">
        <v>360</v>
      </c>
      <c r="F275" s="222" t="s">
        <v>361</v>
      </c>
      <c r="G275" s="223" t="s">
        <v>253</v>
      </c>
      <c r="H275" s="224">
        <v>560</v>
      </c>
      <c r="I275" s="225"/>
      <c r="J275" s="226">
        <f>ROUND(I275*H275,2)</f>
        <v>0</v>
      </c>
      <c r="K275" s="227"/>
      <c r="L275" s="45"/>
      <c r="M275" s="228" t="s">
        <v>1</v>
      </c>
      <c r="N275" s="229" t="s">
        <v>47</v>
      </c>
      <c r="O275" s="92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2" t="s">
        <v>146</v>
      </c>
      <c r="AT275" s="232" t="s">
        <v>142</v>
      </c>
      <c r="AU275" s="232" t="s">
        <v>92</v>
      </c>
      <c r="AY275" s="17" t="s">
        <v>140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7" t="s">
        <v>90</v>
      </c>
      <c r="BK275" s="233">
        <f>ROUND(I275*H275,2)</f>
        <v>0</v>
      </c>
      <c r="BL275" s="17" t="s">
        <v>146</v>
      </c>
      <c r="BM275" s="232" t="s">
        <v>362</v>
      </c>
    </row>
    <row r="276" s="2" customFormat="1">
      <c r="A276" s="39"/>
      <c r="B276" s="40"/>
      <c r="C276" s="41"/>
      <c r="D276" s="260" t="s">
        <v>156</v>
      </c>
      <c r="E276" s="41"/>
      <c r="F276" s="261" t="s">
        <v>363</v>
      </c>
      <c r="G276" s="41"/>
      <c r="H276" s="41"/>
      <c r="I276" s="236"/>
      <c r="J276" s="41"/>
      <c r="K276" s="41"/>
      <c r="L276" s="45"/>
      <c r="M276" s="237"/>
      <c r="N276" s="238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7" t="s">
        <v>156</v>
      </c>
      <c r="AU276" s="17" t="s">
        <v>92</v>
      </c>
    </row>
    <row r="277" s="14" customFormat="1">
      <c r="A277" s="14"/>
      <c r="B277" s="249"/>
      <c r="C277" s="250"/>
      <c r="D277" s="234" t="s">
        <v>150</v>
      </c>
      <c r="E277" s="251" t="s">
        <v>1</v>
      </c>
      <c r="F277" s="252" t="s">
        <v>364</v>
      </c>
      <c r="G277" s="250"/>
      <c r="H277" s="253">
        <v>560</v>
      </c>
      <c r="I277" s="254"/>
      <c r="J277" s="250"/>
      <c r="K277" s="250"/>
      <c r="L277" s="255"/>
      <c r="M277" s="256"/>
      <c r="N277" s="257"/>
      <c r="O277" s="257"/>
      <c r="P277" s="257"/>
      <c r="Q277" s="257"/>
      <c r="R277" s="257"/>
      <c r="S277" s="257"/>
      <c r="T277" s="258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9" t="s">
        <v>150</v>
      </c>
      <c r="AU277" s="259" t="s">
        <v>92</v>
      </c>
      <c r="AV277" s="14" t="s">
        <v>92</v>
      </c>
      <c r="AW277" s="14" t="s">
        <v>38</v>
      </c>
      <c r="AX277" s="14" t="s">
        <v>82</v>
      </c>
      <c r="AY277" s="259" t="s">
        <v>140</v>
      </c>
    </row>
    <row r="278" s="15" customFormat="1">
      <c r="A278" s="15"/>
      <c r="B278" s="262"/>
      <c r="C278" s="263"/>
      <c r="D278" s="234" t="s">
        <v>150</v>
      </c>
      <c r="E278" s="264" t="s">
        <v>1</v>
      </c>
      <c r="F278" s="265" t="s">
        <v>161</v>
      </c>
      <c r="G278" s="263"/>
      <c r="H278" s="266">
        <v>560</v>
      </c>
      <c r="I278" s="267"/>
      <c r="J278" s="263"/>
      <c r="K278" s="263"/>
      <c r="L278" s="268"/>
      <c r="M278" s="269"/>
      <c r="N278" s="270"/>
      <c r="O278" s="270"/>
      <c r="P278" s="270"/>
      <c r="Q278" s="270"/>
      <c r="R278" s="270"/>
      <c r="S278" s="270"/>
      <c r="T278" s="271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2" t="s">
        <v>150</v>
      </c>
      <c r="AU278" s="272" t="s">
        <v>92</v>
      </c>
      <c r="AV278" s="15" t="s">
        <v>146</v>
      </c>
      <c r="AW278" s="15" t="s">
        <v>38</v>
      </c>
      <c r="AX278" s="15" t="s">
        <v>90</v>
      </c>
      <c r="AY278" s="272" t="s">
        <v>140</v>
      </c>
    </row>
    <row r="279" s="2" customFormat="1" ht="24.15" customHeight="1">
      <c r="A279" s="39"/>
      <c r="B279" s="40"/>
      <c r="C279" s="273" t="s">
        <v>365</v>
      </c>
      <c r="D279" s="273" t="s">
        <v>200</v>
      </c>
      <c r="E279" s="274" t="s">
        <v>366</v>
      </c>
      <c r="F279" s="275" t="s">
        <v>367</v>
      </c>
      <c r="G279" s="276" t="s">
        <v>253</v>
      </c>
      <c r="H279" s="277">
        <v>25</v>
      </c>
      <c r="I279" s="278"/>
      <c r="J279" s="279">
        <f>ROUND(I279*H279,2)</f>
        <v>0</v>
      </c>
      <c r="K279" s="280"/>
      <c r="L279" s="281"/>
      <c r="M279" s="282" t="s">
        <v>1</v>
      </c>
      <c r="N279" s="283" t="s">
        <v>47</v>
      </c>
      <c r="O279" s="92"/>
      <c r="P279" s="230">
        <f>O279*H279</f>
        <v>0</v>
      </c>
      <c r="Q279" s="230">
        <v>0</v>
      </c>
      <c r="R279" s="230">
        <f>Q279*H279</f>
        <v>0</v>
      </c>
      <c r="S279" s="230">
        <v>0</v>
      </c>
      <c r="T279" s="23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2" t="s">
        <v>193</v>
      </c>
      <c r="AT279" s="232" t="s">
        <v>200</v>
      </c>
      <c r="AU279" s="232" t="s">
        <v>92</v>
      </c>
      <c r="AY279" s="17" t="s">
        <v>140</v>
      </c>
      <c r="BE279" s="233">
        <f>IF(N279="základní",J279,0)</f>
        <v>0</v>
      </c>
      <c r="BF279" s="233">
        <f>IF(N279="snížená",J279,0)</f>
        <v>0</v>
      </c>
      <c r="BG279" s="233">
        <f>IF(N279="zákl. přenesená",J279,0)</f>
        <v>0</v>
      </c>
      <c r="BH279" s="233">
        <f>IF(N279="sníž. přenesená",J279,0)</f>
        <v>0</v>
      </c>
      <c r="BI279" s="233">
        <f>IF(N279="nulová",J279,0)</f>
        <v>0</v>
      </c>
      <c r="BJ279" s="17" t="s">
        <v>90</v>
      </c>
      <c r="BK279" s="233">
        <f>ROUND(I279*H279,2)</f>
        <v>0</v>
      </c>
      <c r="BL279" s="17" t="s">
        <v>146</v>
      </c>
      <c r="BM279" s="232" t="s">
        <v>368</v>
      </c>
    </row>
    <row r="280" s="2" customFormat="1">
      <c r="A280" s="39"/>
      <c r="B280" s="40"/>
      <c r="C280" s="41"/>
      <c r="D280" s="234" t="s">
        <v>148</v>
      </c>
      <c r="E280" s="41"/>
      <c r="F280" s="235" t="s">
        <v>158</v>
      </c>
      <c r="G280" s="41"/>
      <c r="H280" s="41"/>
      <c r="I280" s="236"/>
      <c r="J280" s="41"/>
      <c r="K280" s="41"/>
      <c r="L280" s="45"/>
      <c r="M280" s="237"/>
      <c r="N280" s="238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7" t="s">
        <v>148</v>
      </c>
      <c r="AU280" s="17" t="s">
        <v>92</v>
      </c>
    </row>
    <row r="281" s="2" customFormat="1" ht="21.75" customHeight="1">
      <c r="A281" s="39"/>
      <c r="B281" s="40"/>
      <c r="C281" s="273" t="s">
        <v>369</v>
      </c>
      <c r="D281" s="273" t="s">
        <v>200</v>
      </c>
      <c r="E281" s="274" t="s">
        <v>370</v>
      </c>
      <c r="F281" s="275" t="s">
        <v>371</v>
      </c>
      <c r="G281" s="276" t="s">
        <v>253</v>
      </c>
      <c r="H281" s="277">
        <v>23</v>
      </c>
      <c r="I281" s="278"/>
      <c r="J281" s="279">
        <f>ROUND(I281*H281,2)</f>
        <v>0</v>
      </c>
      <c r="K281" s="280"/>
      <c r="L281" s="281"/>
      <c r="M281" s="282" t="s">
        <v>1</v>
      </c>
      <c r="N281" s="283" t="s">
        <v>47</v>
      </c>
      <c r="O281" s="92"/>
      <c r="P281" s="230">
        <f>O281*H281</f>
        <v>0</v>
      </c>
      <c r="Q281" s="230">
        <v>0</v>
      </c>
      <c r="R281" s="230">
        <f>Q281*H281</f>
        <v>0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193</v>
      </c>
      <c r="AT281" s="232" t="s">
        <v>200</v>
      </c>
      <c r="AU281" s="232" t="s">
        <v>92</v>
      </c>
      <c r="AY281" s="17" t="s">
        <v>140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7" t="s">
        <v>90</v>
      </c>
      <c r="BK281" s="233">
        <f>ROUND(I281*H281,2)</f>
        <v>0</v>
      </c>
      <c r="BL281" s="17" t="s">
        <v>146</v>
      </c>
      <c r="BM281" s="232" t="s">
        <v>372</v>
      </c>
    </row>
    <row r="282" s="2" customFormat="1">
      <c r="A282" s="39"/>
      <c r="B282" s="40"/>
      <c r="C282" s="41"/>
      <c r="D282" s="234" t="s">
        <v>148</v>
      </c>
      <c r="E282" s="41"/>
      <c r="F282" s="235" t="s">
        <v>158</v>
      </c>
      <c r="G282" s="41"/>
      <c r="H282" s="41"/>
      <c r="I282" s="236"/>
      <c r="J282" s="41"/>
      <c r="K282" s="41"/>
      <c r="L282" s="45"/>
      <c r="M282" s="237"/>
      <c r="N282" s="238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7" t="s">
        <v>148</v>
      </c>
      <c r="AU282" s="17" t="s">
        <v>92</v>
      </c>
    </row>
    <row r="283" s="2" customFormat="1" ht="21.75" customHeight="1">
      <c r="A283" s="39"/>
      <c r="B283" s="40"/>
      <c r="C283" s="273" t="s">
        <v>373</v>
      </c>
      <c r="D283" s="273" t="s">
        <v>200</v>
      </c>
      <c r="E283" s="274" t="s">
        <v>374</v>
      </c>
      <c r="F283" s="275" t="s">
        <v>375</v>
      </c>
      <c r="G283" s="276" t="s">
        <v>253</v>
      </c>
      <c r="H283" s="277">
        <v>46</v>
      </c>
      <c r="I283" s="278"/>
      <c r="J283" s="279">
        <f>ROUND(I283*H283,2)</f>
        <v>0</v>
      </c>
      <c r="K283" s="280"/>
      <c r="L283" s="281"/>
      <c r="M283" s="282" t="s">
        <v>1</v>
      </c>
      <c r="N283" s="283" t="s">
        <v>47</v>
      </c>
      <c r="O283" s="92"/>
      <c r="P283" s="230">
        <f>O283*H283</f>
        <v>0</v>
      </c>
      <c r="Q283" s="230">
        <v>0</v>
      </c>
      <c r="R283" s="230">
        <f>Q283*H283</f>
        <v>0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193</v>
      </c>
      <c r="AT283" s="232" t="s">
        <v>200</v>
      </c>
      <c r="AU283" s="232" t="s">
        <v>92</v>
      </c>
      <c r="AY283" s="17" t="s">
        <v>140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7" t="s">
        <v>90</v>
      </c>
      <c r="BK283" s="233">
        <f>ROUND(I283*H283,2)</f>
        <v>0</v>
      </c>
      <c r="BL283" s="17" t="s">
        <v>146</v>
      </c>
      <c r="BM283" s="232" t="s">
        <v>376</v>
      </c>
    </row>
    <row r="284" s="2" customFormat="1">
      <c r="A284" s="39"/>
      <c r="B284" s="40"/>
      <c r="C284" s="41"/>
      <c r="D284" s="234" t="s">
        <v>148</v>
      </c>
      <c r="E284" s="41"/>
      <c r="F284" s="235" t="s">
        <v>158</v>
      </c>
      <c r="G284" s="41"/>
      <c r="H284" s="41"/>
      <c r="I284" s="236"/>
      <c r="J284" s="41"/>
      <c r="K284" s="41"/>
      <c r="L284" s="45"/>
      <c r="M284" s="237"/>
      <c r="N284" s="238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7" t="s">
        <v>148</v>
      </c>
      <c r="AU284" s="17" t="s">
        <v>92</v>
      </c>
    </row>
    <row r="285" s="2" customFormat="1" ht="21.75" customHeight="1">
      <c r="A285" s="39"/>
      <c r="B285" s="40"/>
      <c r="C285" s="273" t="s">
        <v>377</v>
      </c>
      <c r="D285" s="273" t="s">
        <v>200</v>
      </c>
      <c r="E285" s="274" t="s">
        <v>378</v>
      </c>
      <c r="F285" s="275" t="s">
        <v>379</v>
      </c>
      <c r="G285" s="276" t="s">
        <v>253</v>
      </c>
      <c r="H285" s="277">
        <v>25</v>
      </c>
      <c r="I285" s="278"/>
      <c r="J285" s="279">
        <f>ROUND(I285*H285,2)</f>
        <v>0</v>
      </c>
      <c r="K285" s="280"/>
      <c r="L285" s="281"/>
      <c r="M285" s="282" t="s">
        <v>1</v>
      </c>
      <c r="N285" s="283" t="s">
        <v>47</v>
      </c>
      <c r="O285" s="92"/>
      <c r="P285" s="230">
        <f>O285*H285</f>
        <v>0</v>
      </c>
      <c r="Q285" s="230">
        <v>0</v>
      </c>
      <c r="R285" s="230">
        <f>Q285*H285</f>
        <v>0</v>
      </c>
      <c r="S285" s="230">
        <v>0</v>
      </c>
      <c r="T285" s="23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193</v>
      </c>
      <c r="AT285" s="232" t="s">
        <v>200</v>
      </c>
      <c r="AU285" s="232" t="s">
        <v>92</v>
      </c>
      <c r="AY285" s="17" t="s">
        <v>140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7" t="s">
        <v>90</v>
      </c>
      <c r="BK285" s="233">
        <f>ROUND(I285*H285,2)</f>
        <v>0</v>
      </c>
      <c r="BL285" s="17" t="s">
        <v>146</v>
      </c>
      <c r="BM285" s="232" t="s">
        <v>380</v>
      </c>
    </row>
    <row r="286" s="2" customFormat="1">
      <c r="A286" s="39"/>
      <c r="B286" s="40"/>
      <c r="C286" s="41"/>
      <c r="D286" s="234" t="s">
        <v>148</v>
      </c>
      <c r="E286" s="41"/>
      <c r="F286" s="235" t="s">
        <v>158</v>
      </c>
      <c r="G286" s="41"/>
      <c r="H286" s="41"/>
      <c r="I286" s="236"/>
      <c r="J286" s="41"/>
      <c r="K286" s="41"/>
      <c r="L286" s="45"/>
      <c r="M286" s="237"/>
      <c r="N286" s="238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7" t="s">
        <v>148</v>
      </c>
      <c r="AU286" s="17" t="s">
        <v>92</v>
      </c>
    </row>
    <row r="287" s="2" customFormat="1" ht="16.5" customHeight="1">
      <c r="A287" s="39"/>
      <c r="B287" s="40"/>
      <c r="C287" s="273" t="s">
        <v>381</v>
      </c>
      <c r="D287" s="273" t="s">
        <v>200</v>
      </c>
      <c r="E287" s="274" t="s">
        <v>382</v>
      </c>
      <c r="F287" s="275" t="s">
        <v>383</v>
      </c>
      <c r="G287" s="276" t="s">
        <v>253</v>
      </c>
      <c r="H287" s="277">
        <v>24</v>
      </c>
      <c r="I287" s="278"/>
      <c r="J287" s="279">
        <f>ROUND(I287*H287,2)</f>
        <v>0</v>
      </c>
      <c r="K287" s="280"/>
      <c r="L287" s="281"/>
      <c r="M287" s="282" t="s">
        <v>1</v>
      </c>
      <c r="N287" s="283" t="s">
        <v>47</v>
      </c>
      <c r="O287" s="92"/>
      <c r="P287" s="230">
        <f>O287*H287</f>
        <v>0</v>
      </c>
      <c r="Q287" s="230">
        <v>0</v>
      </c>
      <c r="R287" s="230">
        <f>Q287*H287</f>
        <v>0</v>
      </c>
      <c r="S287" s="230">
        <v>0</v>
      </c>
      <c r="T287" s="23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2" t="s">
        <v>193</v>
      </c>
      <c r="AT287" s="232" t="s">
        <v>200</v>
      </c>
      <c r="AU287" s="232" t="s">
        <v>92</v>
      </c>
      <c r="AY287" s="17" t="s">
        <v>140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7" t="s">
        <v>90</v>
      </c>
      <c r="BK287" s="233">
        <f>ROUND(I287*H287,2)</f>
        <v>0</v>
      </c>
      <c r="BL287" s="17" t="s">
        <v>146</v>
      </c>
      <c r="BM287" s="232" t="s">
        <v>384</v>
      </c>
    </row>
    <row r="288" s="2" customFormat="1">
      <c r="A288" s="39"/>
      <c r="B288" s="40"/>
      <c r="C288" s="41"/>
      <c r="D288" s="234" t="s">
        <v>148</v>
      </c>
      <c r="E288" s="41"/>
      <c r="F288" s="235" t="s">
        <v>158</v>
      </c>
      <c r="G288" s="41"/>
      <c r="H288" s="41"/>
      <c r="I288" s="236"/>
      <c r="J288" s="41"/>
      <c r="K288" s="41"/>
      <c r="L288" s="45"/>
      <c r="M288" s="237"/>
      <c r="N288" s="238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7" t="s">
        <v>148</v>
      </c>
      <c r="AU288" s="17" t="s">
        <v>92</v>
      </c>
    </row>
    <row r="289" s="2" customFormat="1" ht="16.5" customHeight="1">
      <c r="A289" s="39"/>
      <c r="B289" s="40"/>
      <c r="C289" s="273" t="s">
        <v>385</v>
      </c>
      <c r="D289" s="273" t="s">
        <v>200</v>
      </c>
      <c r="E289" s="274" t="s">
        <v>386</v>
      </c>
      <c r="F289" s="275" t="s">
        <v>387</v>
      </c>
      <c r="G289" s="276" t="s">
        <v>253</v>
      </c>
      <c r="H289" s="277">
        <v>22</v>
      </c>
      <c r="I289" s="278"/>
      <c r="J289" s="279">
        <f>ROUND(I289*H289,2)</f>
        <v>0</v>
      </c>
      <c r="K289" s="280"/>
      <c r="L289" s="281"/>
      <c r="M289" s="282" t="s">
        <v>1</v>
      </c>
      <c r="N289" s="283" t="s">
        <v>47</v>
      </c>
      <c r="O289" s="92"/>
      <c r="P289" s="230">
        <f>O289*H289</f>
        <v>0</v>
      </c>
      <c r="Q289" s="230">
        <v>0</v>
      </c>
      <c r="R289" s="230">
        <f>Q289*H289</f>
        <v>0</v>
      </c>
      <c r="S289" s="230">
        <v>0</v>
      </c>
      <c r="T289" s="23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2" t="s">
        <v>193</v>
      </c>
      <c r="AT289" s="232" t="s">
        <v>200</v>
      </c>
      <c r="AU289" s="232" t="s">
        <v>92</v>
      </c>
      <c r="AY289" s="17" t="s">
        <v>140</v>
      </c>
      <c r="BE289" s="233">
        <f>IF(N289="základní",J289,0)</f>
        <v>0</v>
      </c>
      <c r="BF289" s="233">
        <f>IF(N289="snížená",J289,0)</f>
        <v>0</v>
      </c>
      <c r="BG289" s="233">
        <f>IF(N289="zákl. přenesená",J289,0)</f>
        <v>0</v>
      </c>
      <c r="BH289" s="233">
        <f>IF(N289="sníž. přenesená",J289,0)</f>
        <v>0</v>
      </c>
      <c r="BI289" s="233">
        <f>IF(N289="nulová",J289,0)</f>
        <v>0</v>
      </c>
      <c r="BJ289" s="17" t="s">
        <v>90</v>
      </c>
      <c r="BK289" s="233">
        <f>ROUND(I289*H289,2)</f>
        <v>0</v>
      </c>
      <c r="BL289" s="17" t="s">
        <v>146</v>
      </c>
      <c r="BM289" s="232" t="s">
        <v>388</v>
      </c>
    </row>
    <row r="290" s="2" customFormat="1">
      <c r="A290" s="39"/>
      <c r="B290" s="40"/>
      <c r="C290" s="41"/>
      <c r="D290" s="234" t="s">
        <v>148</v>
      </c>
      <c r="E290" s="41"/>
      <c r="F290" s="235" t="s">
        <v>158</v>
      </c>
      <c r="G290" s="41"/>
      <c r="H290" s="41"/>
      <c r="I290" s="236"/>
      <c r="J290" s="41"/>
      <c r="K290" s="41"/>
      <c r="L290" s="45"/>
      <c r="M290" s="237"/>
      <c r="N290" s="238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7" t="s">
        <v>148</v>
      </c>
      <c r="AU290" s="17" t="s">
        <v>92</v>
      </c>
    </row>
    <row r="291" s="2" customFormat="1" ht="24.15" customHeight="1">
      <c r="A291" s="39"/>
      <c r="B291" s="40"/>
      <c r="C291" s="273" t="s">
        <v>389</v>
      </c>
      <c r="D291" s="273" t="s">
        <v>200</v>
      </c>
      <c r="E291" s="274" t="s">
        <v>390</v>
      </c>
      <c r="F291" s="275" t="s">
        <v>391</v>
      </c>
      <c r="G291" s="276" t="s">
        <v>253</v>
      </c>
      <c r="H291" s="277">
        <v>26</v>
      </c>
      <c r="I291" s="278"/>
      <c r="J291" s="279">
        <f>ROUND(I291*H291,2)</f>
        <v>0</v>
      </c>
      <c r="K291" s="280"/>
      <c r="L291" s="281"/>
      <c r="M291" s="282" t="s">
        <v>1</v>
      </c>
      <c r="N291" s="283" t="s">
        <v>47</v>
      </c>
      <c r="O291" s="92"/>
      <c r="P291" s="230">
        <f>O291*H291</f>
        <v>0</v>
      </c>
      <c r="Q291" s="230">
        <v>0</v>
      </c>
      <c r="R291" s="230">
        <f>Q291*H291</f>
        <v>0</v>
      </c>
      <c r="S291" s="230">
        <v>0</v>
      </c>
      <c r="T291" s="23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2" t="s">
        <v>193</v>
      </c>
      <c r="AT291" s="232" t="s">
        <v>200</v>
      </c>
      <c r="AU291" s="232" t="s">
        <v>92</v>
      </c>
      <c r="AY291" s="17" t="s">
        <v>140</v>
      </c>
      <c r="BE291" s="233">
        <f>IF(N291="základní",J291,0)</f>
        <v>0</v>
      </c>
      <c r="BF291" s="233">
        <f>IF(N291="snížená",J291,0)</f>
        <v>0</v>
      </c>
      <c r="BG291" s="233">
        <f>IF(N291="zákl. přenesená",J291,0)</f>
        <v>0</v>
      </c>
      <c r="BH291" s="233">
        <f>IF(N291="sníž. přenesená",J291,0)</f>
        <v>0</v>
      </c>
      <c r="BI291" s="233">
        <f>IF(N291="nulová",J291,0)</f>
        <v>0</v>
      </c>
      <c r="BJ291" s="17" t="s">
        <v>90</v>
      </c>
      <c r="BK291" s="233">
        <f>ROUND(I291*H291,2)</f>
        <v>0</v>
      </c>
      <c r="BL291" s="17" t="s">
        <v>146</v>
      </c>
      <c r="BM291" s="232" t="s">
        <v>392</v>
      </c>
    </row>
    <row r="292" s="2" customFormat="1">
      <c r="A292" s="39"/>
      <c r="B292" s="40"/>
      <c r="C292" s="41"/>
      <c r="D292" s="234" t="s">
        <v>148</v>
      </c>
      <c r="E292" s="41"/>
      <c r="F292" s="235" t="s">
        <v>158</v>
      </c>
      <c r="G292" s="41"/>
      <c r="H292" s="41"/>
      <c r="I292" s="236"/>
      <c r="J292" s="41"/>
      <c r="K292" s="41"/>
      <c r="L292" s="45"/>
      <c r="M292" s="237"/>
      <c r="N292" s="238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7" t="s">
        <v>148</v>
      </c>
      <c r="AU292" s="17" t="s">
        <v>92</v>
      </c>
    </row>
    <row r="293" s="2" customFormat="1" ht="21.75" customHeight="1">
      <c r="A293" s="39"/>
      <c r="B293" s="40"/>
      <c r="C293" s="273" t="s">
        <v>393</v>
      </c>
      <c r="D293" s="273" t="s">
        <v>200</v>
      </c>
      <c r="E293" s="274" t="s">
        <v>394</v>
      </c>
      <c r="F293" s="275" t="s">
        <v>395</v>
      </c>
      <c r="G293" s="276" t="s">
        <v>253</v>
      </c>
      <c r="H293" s="277">
        <v>25</v>
      </c>
      <c r="I293" s="278"/>
      <c r="J293" s="279">
        <f>ROUND(I293*H293,2)</f>
        <v>0</v>
      </c>
      <c r="K293" s="280"/>
      <c r="L293" s="281"/>
      <c r="M293" s="282" t="s">
        <v>1</v>
      </c>
      <c r="N293" s="283" t="s">
        <v>47</v>
      </c>
      <c r="O293" s="92"/>
      <c r="P293" s="230">
        <f>O293*H293</f>
        <v>0</v>
      </c>
      <c r="Q293" s="230">
        <v>0</v>
      </c>
      <c r="R293" s="230">
        <f>Q293*H293</f>
        <v>0</v>
      </c>
      <c r="S293" s="230">
        <v>0</v>
      </c>
      <c r="T293" s="23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2" t="s">
        <v>193</v>
      </c>
      <c r="AT293" s="232" t="s">
        <v>200</v>
      </c>
      <c r="AU293" s="232" t="s">
        <v>92</v>
      </c>
      <c r="AY293" s="17" t="s">
        <v>140</v>
      </c>
      <c r="BE293" s="233">
        <f>IF(N293="základní",J293,0)</f>
        <v>0</v>
      </c>
      <c r="BF293" s="233">
        <f>IF(N293="snížená",J293,0)</f>
        <v>0</v>
      </c>
      <c r="BG293" s="233">
        <f>IF(N293="zákl. přenesená",J293,0)</f>
        <v>0</v>
      </c>
      <c r="BH293" s="233">
        <f>IF(N293="sníž. přenesená",J293,0)</f>
        <v>0</v>
      </c>
      <c r="BI293" s="233">
        <f>IF(N293="nulová",J293,0)</f>
        <v>0</v>
      </c>
      <c r="BJ293" s="17" t="s">
        <v>90</v>
      </c>
      <c r="BK293" s="233">
        <f>ROUND(I293*H293,2)</f>
        <v>0</v>
      </c>
      <c r="BL293" s="17" t="s">
        <v>146</v>
      </c>
      <c r="BM293" s="232" t="s">
        <v>396</v>
      </c>
    </row>
    <row r="294" s="2" customFormat="1">
      <c r="A294" s="39"/>
      <c r="B294" s="40"/>
      <c r="C294" s="41"/>
      <c r="D294" s="234" t="s">
        <v>148</v>
      </c>
      <c r="E294" s="41"/>
      <c r="F294" s="235" t="s">
        <v>158</v>
      </c>
      <c r="G294" s="41"/>
      <c r="H294" s="41"/>
      <c r="I294" s="236"/>
      <c r="J294" s="41"/>
      <c r="K294" s="41"/>
      <c r="L294" s="45"/>
      <c r="M294" s="237"/>
      <c r="N294" s="238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7" t="s">
        <v>148</v>
      </c>
      <c r="AU294" s="17" t="s">
        <v>92</v>
      </c>
    </row>
    <row r="295" s="2" customFormat="1" ht="24.15" customHeight="1">
      <c r="A295" s="39"/>
      <c r="B295" s="40"/>
      <c r="C295" s="273" t="s">
        <v>397</v>
      </c>
      <c r="D295" s="273" t="s">
        <v>200</v>
      </c>
      <c r="E295" s="274" t="s">
        <v>398</v>
      </c>
      <c r="F295" s="275" t="s">
        <v>399</v>
      </c>
      <c r="G295" s="276" t="s">
        <v>253</v>
      </c>
      <c r="H295" s="277">
        <v>89</v>
      </c>
      <c r="I295" s="278"/>
      <c r="J295" s="279">
        <f>ROUND(I295*H295,2)</f>
        <v>0</v>
      </c>
      <c r="K295" s="280"/>
      <c r="L295" s="281"/>
      <c r="M295" s="282" t="s">
        <v>1</v>
      </c>
      <c r="N295" s="283" t="s">
        <v>47</v>
      </c>
      <c r="O295" s="92"/>
      <c r="P295" s="230">
        <f>O295*H295</f>
        <v>0</v>
      </c>
      <c r="Q295" s="230">
        <v>0</v>
      </c>
      <c r="R295" s="230">
        <f>Q295*H295</f>
        <v>0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193</v>
      </c>
      <c r="AT295" s="232" t="s">
        <v>200</v>
      </c>
      <c r="AU295" s="232" t="s">
        <v>92</v>
      </c>
      <c r="AY295" s="17" t="s">
        <v>140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7" t="s">
        <v>90</v>
      </c>
      <c r="BK295" s="233">
        <f>ROUND(I295*H295,2)</f>
        <v>0</v>
      </c>
      <c r="BL295" s="17" t="s">
        <v>146</v>
      </c>
      <c r="BM295" s="232" t="s">
        <v>400</v>
      </c>
    </row>
    <row r="296" s="2" customFormat="1">
      <c r="A296" s="39"/>
      <c r="B296" s="40"/>
      <c r="C296" s="41"/>
      <c r="D296" s="234" t="s">
        <v>148</v>
      </c>
      <c r="E296" s="41"/>
      <c r="F296" s="235" t="s">
        <v>158</v>
      </c>
      <c r="G296" s="41"/>
      <c r="H296" s="41"/>
      <c r="I296" s="236"/>
      <c r="J296" s="41"/>
      <c r="K296" s="41"/>
      <c r="L296" s="45"/>
      <c r="M296" s="237"/>
      <c r="N296" s="238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7" t="s">
        <v>148</v>
      </c>
      <c r="AU296" s="17" t="s">
        <v>92</v>
      </c>
    </row>
    <row r="297" s="2" customFormat="1" ht="24.15" customHeight="1">
      <c r="A297" s="39"/>
      <c r="B297" s="40"/>
      <c r="C297" s="273" t="s">
        <v>401</v>
      </c>
      <c r="D297" s="273" t="s">
        <v>200</v>
      </c>
      <c r="E297" s="274" t="s">
        <v>402</v>
      </c>
      <c r="F297" s="275" t="s">
        <v>403</v>
      </c>
      <c r="G297" s="276" t="s">
        <v>253</v>
      </c>
      <c r="H297" s="277">
        <v>89</v>
      </c>
      <c r="I297" s="278"/>
      <c r="J297" s="279">
        <f>ROUND(I297*H297,2)</f>
        <v>0</v>
      </c>
      <c r="K297" s="280"/>
      <c r="L297" s="281"/>
      <c r="M297" s="282" t="s">
        <v>1</v>
      </c>
      <c r="N297" s="283" t="s">
        <v>47</v>
      </c>
      <c r="O297" s="92"/>
      <c r="P297" s="230">
        <f>O297*H297</f>
        <v>0</v>
      </c>
      <c r="Q297" s="230">
        <v>0</v>
      </c>
      <c r="R297" s="230">
        <f>Q297*H297</f>
        <v>0</v>
      </c>
      <c r="S297" s="230">
        <v>0</v>
      </c>
      <c r="T297" s="23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2" t="s">
        <v>193</v>
      </c>
      <c r="AT297" s="232" t="s">
        <v>200</v>
      </c>
      <c r="AU297" s="232" t="s">
        <v>92</v>
      </c>
      <c r="AY297" s="17" t="s">
        <v>140</v>
      </c>
      <c r="BE297" s="233">
        <f>IF(N297="základní",J297,0)</f>
        <v>0</v>
      </c>
      <c r="BF297" s="233">
        <f>IF(N297="snížená",J297,0)</f>
        <v>0</v>
      </c>
      <c r="BG297" s="233">
        <f>IF(N297="zákl. přenesená",J297,0)</f>
        <v>0</v>
      </c>
      <c r="BH297" s="233">
        <f>IF(N297="sníž. přenesená",J297,0)</f>
        <v>0</v>
      </c>
      <c r="BI297" s="233">
        <f>IF(N297="nulová",J297,0)</f>
        <v>0</v>
      </c>
      <c r="BJ297" s="17" t="s">
        <v>90</v>
      </c>
      <c r="BK297" s="233">
        <f>ROUND(I297*H297,2)</f>
        <v>0</v>
      </c>
      <c r="BL297" s="17" t="s">
        <v>146</v>
      </c>
      <c r="BM297" s="232" t="s">
        <v>404</v>
      </c>
    </row>
    <row r="298" s="2" customFormat="1">
      <c r="A298" s="39"/>
      <c r="B298" s="40"/>
      <c r="C298" s="41"/>
      <c r="D298" s="234" t="s">
        <v>148</v>
      </c>
      <c r="E298" s="41"/>
      <c r="F298" s="235" t="s">
        <v>158</v>
      </c>
      <c r="G298" s="41"/>
      <c r="H298" s="41"/>
      <c r="I298" s="236"/>
      <c r="J298" s="41"/>
      <c r="K298" s="41"/>
      <c r="L298" s="45"/>
      <c r="M298" s="237"/>
      <c r="N298" s="238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7" t="s">
        <v>148</v>
      </c>
      <c r="AU298" s="17" t="s">
        <v>92</v>
      </c>
    </row>
    <row r="299" s="2" customFormat="1" ht="21.75" customHeight="1">
      <c r="A299" s="39"/>
      <c r="B299" s="40"/>
      <c r="C299" s="273" t="s">
        <v>405</v>
      </c>
      <c r="D299" s="273" t="s">
        <v>200</v>
      </c>
      <c r="E299" s="274" t="s">
        <v>406</v>
      </c>
      <c r="F299" s="275" t="s">
        <v>407</v>
      </c>
      <c r="G299" s="276" t="s">
        <v>253</v>
      </c>
      <c r="H299" s="277">
        <v>84</v>
      </c>
      <c r="I299" s="278"/>
      <c r="J299" s="279">
        <f>ROUND(I299*H299,2)</f>
        <v>0</v>
      </c>
      <c r="K299" s="280"/>
      <c r="L299" s="281"/>
      <c r="M299" s="282" t="s">
        <v>1</v>
      </c>
      <c r="N299" s="283" t="s">
        <v>47</v>
      </c>
      <c r="O299" s="92"/>
      <c r="P299" s="230">
        <f>O299*H299</f>
        <v>0</v>
      </c>
      <c r="Q299" s="230">
        <v>0</v>
      </c>
      <c r="R299" s="230">
        <f>Q299*H299</f>
        <v>0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193</v>
      </c>
      <c r="AT299" s="232" t="s">
        <v>200</v>
      </c>
      <c r="AU299" s="232" t="s">
        <v>92</v>
      </c>
      <c r="AY299" s="17" t="s">
        <v>140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7" t="s">
        <v>90</v>
      </c>
      <c r="BK299" s="233">
        <f>ROUND(I299*H299,2)</f>
        <v>0</v>
      </c>
      <c r="BL299" s="17" t="s">
        <v>146</v>
      </c>
      <c r="BM299" s="232" t="s">
        <v>408</v>
      </c>
    </row>
    <row r="300" s="2" customFormat="1">
      <c r="A300" s="39"/>
      <c r="B300" s="40"/>
      <c r="C300" s="41"/>
      <c r="D300" s="234" t="s">
        <v>148</v>
      </c>
      <c r="E300" s="41"/>
      <c r="F300" s="235" t="s">
        <v>158</v>
      </c>
      <c r="G300" s="41"/>
      <c r="H300" s="41"/>
      <c r="I300" s="236"/>
      <c r="J300" s="41"/>
      <c r="K300" s="41"/>
      <c r="L300" s="45"/>
      <c r="M300" s="237"/>
      <c r="N300" s="238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7" t="s">
        <v>148</v>
      </c>
      <c r="AU300" s="17" t="s">
        <v>92</v>
      </c>
    </row>
    <row r="301" s="2" customFormat="1" ht="24.15" customHeight="1">
      <c r="A301" s="39"/>
      <c r="B301" s="40"/>
      <c r="C301" s="273" t="s">
        <v>409</v>
      </c>
      <c r="D301" s="273" t="s">
        <v>200</v>
      </c>
      <c r="E301" s="274" t="s">
        <v>410</v>
      </c>
      <c r="F301" s="275" t="s">
        <v>411</v>
      </c>
      <c r="G301" s="276" t="s">
        <v>253</v>
      </c>
      <c r="H301" s="277">
        <v>82</v>
      </c>
      <c r="I301" s="278"/>
      <c r="J301" s="279">
        <f>ROUND(I301*H301,2)</f>
        <v>0</v>
      </c>
      <c r="K301" s="280"/>
      <c r="L301" s="281"/>
      <c r="M301" s="282" t="s">
        <v>1</v>
      </c>
      <c r="N301" s="283" t="s">
        <v>47</v>
      </c>
      <c r="O301" s="92"/>
      <c r="P301" s="230">
        <f>O301*H301</f>
        <v>0</v>
      </c>
      <c r="Q301" s="230">
        <v>0</v>
      </c>
      <c r="R301" s="230">
        <f>Q301*H301</f>
        <v>0</v>
      </c>
      <c r="S301" s="230">
        <v>0</v>
      </c>
      <c r="T301" s="23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2" t="s">
        <v>193</v>
      </c>
      <c r="AT301" s="232" t="s">
        <v>200</v>
      </c>
      <c r="AU301" s="232" t="s">
        <v>92</v>
      </c>
      <c r="AY301" s="17" t="s">
        <v>140</v>
      </c>
      <c r="BE301" s="233">
        <f>IF(N301="základní",J301,0)</f>
        <v>0</v>
      </c>
      <c r="BF301" s="233">
        <f>IF(N301="snížená",J301,0)</f>
        <v>0</v>
      </c>
      <c r="BG301" s="233">
        <f>IF(N301="zákl. přenesená",J301,0)</f>
        <v>0</v>
      </c>
      <c r="BH301" s="233">
        <f>IF(N301="sníž. přenesená",J301,0)</f>
        <v>0</v>
      </c>
      <c r="BI301" s="233">
        <f>IF(N301="nulová",J301,0)</f>
        <v>0</v>
      </c>
      <c r="BJ301" s="17" t="s">
        <v>90</v>
      </c>
      <c r="BK301" s="233">
        <f>ROUND(I301*H301,2)</f>
        <v>0</v>
      </c>
      <c r="BL301" s="17" t="s">
        <v>146</v>
      </c>
      <c r="BM301" s="232" t="s">
        <v>412</v>
      </c>
    </row>
    <row r="302" s="2" customFormat="1">
      <c r="A302" s="39"/>
      <c r="B302" s="40"/>
      <c r="C302" s="41"/>
      <c r="D302" s="234" t="s">
        <v>148</v>
      </c>
      <c r="E302" s="41"/>
      <c r="F302" s="235" t="s">
        <v>158</v>
      </c>
      <c r="G302" s="41"/>
      <c r="H302" s="41"/>
      <c r="I302" s="236"/>
      <c r="J302" s="41"/>
      <c r="K302" s="41"/>
      <c r="L302" s="45"/>
      <c r="M302" s="237"/>
      <c r="N302" s="238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7" t="s">
        <v>148</v>
      </c>
      <c r="AU302" s="17" t="s">
        <v>92</v>
      </c>
    </row>
    <row r="303" s="12" customFormat="1" ht="22.8" customHeight="1">
      <c r="A303" s="12"/>
      <c r="B303" s="204"/>
      <c r="C303" s="205"/>
      <c r="D303" s="206" t="s">
        <v>81</v>
      </c>
      <c r="E303" s="218" t="s">
        <v>413</v>
      </c>
      <c r="F303" s="218" t="s">
        <v>414</v>
      </c>
      <c r="G303" s="205"/>
      <c r="H303" s="205"/>
      <c r="I303" s="208"/>
      <c r="J303" s="219">
        <f>BK303</f>
        <v>0</v>
      </c>
      <c r="K303" s="205"/>
      <c r="L303" s="210"/>
      <c r="M303" s="211"/>
      <c r="N303" s="212"/>
      <c r="O303" s="212"/>
      <c r="P303" s="213">
        <f>SUM(P304:P311)</f>
        <v>0</v>
      </c>
      <c r="Q303" s="212"/>
      <c r="R303" s="213">
        <f>SUM(R304:R311)</f>
        <v>0</v>
      </c>
      <c r="S303" s="212"/>
      <c r="T303" s="214">
        <f>SUM(T304:T311)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5" t="s">
        <v>90</v>
      </c>
      <c r="AT303" s="216" t="s">
        <v>81</v>
      </c>
      <c r="AU303" s="216" t="s">
        <v>90</v>
      </c>
      <c r="AY303" s="215" t="s">
        <v>140</v>
      </c>
      <c r="BK303" s="217">
        <f>SUM(BK304:BK311)</f>
        <v>0</v>
      </c>
    </row>
    <row r="304" s="2" customFormat="1" ht="16.5" customHeight="1">
      <c r="A304" s="39"/>
      <c r="B304" s="40"/>
      <c r="C304" s="220" t="s">
        <v>415</v>
      </c>
      <c r="D304" s="220" t="s">
        <v>142</v>
      </c>
      <c r="E304" s="221" t="s">
        <v>416</v>
      </c>
      <c r="F304" s="222" t="s">
        <v>417</v>
      </c>
      <c r="G304" s="223" t="s">
        <v>253</v>
      </c>
      <c r="H304" s="224">
        <v>1500</v>
      </c>
      <c r="I304" s="225"/>
      <c r="J304" s="226">
        <f>ROUND(I304*H304,2)</f>
        <v>0</v>
      </c>
      <c r="K304" s="227"/>
      <c r="L304" s="45"/>
      <c r="M304" s="228" t="s">
        <v>1</v>
      </c>
      <c r="N304" s="229" t="s">
        <v>47</v>
      </c>
      <c r="O304" s="92"/>
      <c r="P304" s="230">
        <f>O304*H304</f>
        <v>0</v>
      </c>
      <c r="Q304" s="230">
        <v>0</v>
      </c>
      <c r="R304" s="230">
        <f>Q304*H304</f>
        <v>0</v>
      </c>
      <c r="S304" s="230">
        <v>0</v>
      </c>
      <c r="T304" s="23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2" t="s">
        <v>146</v>
      </c>
      <c r="AT304" s="232" t="s">
        <v>142</v>
      </c>
      <c r="AU304" s="232" t="s">
        <v>92</v>
      </c>
      <c r="AY304" s="17" t="s">
        <v>140</v>
      </c>
      <c r="BE304" s="233">
        <f>IF(N304="základní",J304,0)</f>
        <v>0</v>
      </c>
      <c r="BF304" s="233">
        <f>IF(N304="snížená",J304,0)</f>
        <v>0</v>
      </c>
      <c r="BG304" s="233">
        <f>IF(N304="zákl. přenesená",J304,0)</f>
        <v>0</v>
      </c>
      <c r="BH304" s="233">
        <f>IF(N304="sníž. přenesená",J304,0)</f>
        <v>0</v>
      </c>
      <c r="BI304" s="233">
        <f>IF(N304="nulová",J304,0)</f>
        <v>0</v>
      </c>
      <c r="BJ304" s="17" t="s">
        <v>90</v>
      </c>
      <c r="BK304" s="233">
        <f>ROUND(I304*H304,2)</f>
        <v>0</v>
      </c>
      <c r="BL304" s="17" t="s">
        <v>146</v>
      </c>
      <c r="BM304" s="232" t="s">
        <v>418</v>
      </c>
    </row>
    <row r="305" s="2" customFormat="1">
      <c r="A305" s="39"/>
      <c r="B305" s="40"/>
      <c r="C305" s="41"/>
      <c r="D305" s="260" t="s">
        <v>156</v>
      </c>
      <c r="E305" s="41"/>
      <c r="F305" s="261" t="s">
        <v>419</v>
      </c>
      <c r="G305" s="41"/>
      <c r="H305" s="41"/>
      <c r="I305" s="236"/>
      <c r="J305" s="41"/>
      <c r="K305" s="41"/>
      <c r="L305" s="45"/>
      <c r="M305" s="237"/>
      <c r="N305" s="238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7" t="s">
        <v>156</v>
      </c>
      <c r="AU305" s="17" t="s">
        <v>92</v>
      </c>
    </row>
    <row r="306" s="2" customFormat="1" ht="21.75" customHeight="1">
      <c r="A306" s="39"/>
      <c r="B306" s="40"/>
      <c r="C306" s="273" t="s">
        <v>420</v>
      </c>
      <c r="D306" s="273" t="s">
        <v>200</v>
      </c>
      <c r="E306" s="274" t="s">
        <v>421</v>
      </c>
      <c r="F306" s="275" t="s">
        <v>422</v>
      </c>
      <c r="G306" s="276" t="s">
        <v>253</v>
      </c>
      <c r="H306" s="277">
        <v>550</v>
      </c>
      <c r="I306" s="278"/>
      <c r="J306" s="279">
        <f>ROUND(I306*H306,2)</f>
        <v>0</v>
      </c>
      <c r="K306" s="280"/>
      <c r="L306" s="281"/>
      <c r="M306" s="282" t="s">
        <v>1</v>
      </c>
      <c r="N306" s="283" t="s">
        <v>47</v>
      </c>
      <c r="O306" s="92"/>
      <c r="P306" s="230">
        <f>O306*H306</f>
        <v>0</v>
      </c>
      <c r="Q306" s="230">
        <v>0</v>
      </c>
      <c r="R306" s="230">
        <f>Q306*H306</f>
        <v>0</v>
      </c>
      <c r="S306" s="230">
        <v>0</v>
      </c>
      <c r="T306" s="23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2" t="s">
        <v>193</v>
      </c>
      <c r="AT306" s="232" t="s">
        <v>200</v>
      </c>
      <c r="AU306" s="232" t="s">
        <v>92</v>
      </c>
      <c r="AY306" s="17" t="s">
        <v>140</v>
      </c>
      <c r="BE306" s="233">
        <f>IF(N306="základní",J306,0)</f>
        <v>0</v>
      </c>
      <c r="BF306" s="233">
        <f>IF(N306="snížená",J306,0)</f>
        <v>0</v>
      </c>
      <c r="BG306" s="233">
        <f>IF(N306="zákl. přenesená",J306,0)</f>
        <v>0</v>
      </c>
      <c r="BH306" s="233">
        <f>IF(N306="sníž. přenesená",J306,0)</f>
        <v>0</v>
      </c>
      <c r="BI306" s="233">
        <f>IF(N306="nulová",J306,0)</f>
        <v>0</v>
      </c>
      <c r="BJ306" s="17" t="s">
        <v>90</v>
      </c>
      <c r="BK306" s="233">
        <f>ROUND(I306*H306,2)</f>
        <v>0</v>
      </c>
      <c r="BL306" s="17" t="s">
        <v>146</v>
      </c>
      <c r="BM306" s="232" t="s">
        <v>423</v>
      </c>
    </row>
    <row r="307" s="2" customFormat="1">
      <c r="A307" s="39"/>
      <c r="B307" s="40"/>
      <c r="C307" s="41"/>
      <c r="D307" s="234" t="s">
        <v>148</v>
      </c>
      <c r="E307" s="41"/>
      <c r="F307" s="235" t="s">
        <v>158</v>
      </c>
      <c r="G307" s="41"/>
      <c r="H307" s="41"/>
      <c r="I307" s="236"/>
      <c r="J307" s="41"/>
      <c r="K307" s="41"/>
      <c r="L307" s="45"/>
      <c r="M307" s="237"/>
      <c r="N307" s="238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7" t="s">
        <v>148</v>
      </c>
      <c r="AU307" s="17" t="s">
        <v>92</v>
      </c>
    </row>
    <row r="308" s="2" customFormat="1" ht="24.15" customHeight="1">
      <c r="A308" s="39"/>
      <c r="B308" s="40"/>
      <c r="C308" s="273" t="s">
        <v>424</v>
      </c>
      <c r="D308" s="273" t="s">
        <v>200</v>
      </c>
      <c r="E308" s="274" t="s">
        <v>425</v>
      </c>
      <c r="F308" s="275" t="s">
        <v>426</v>
      </c>
      <c r="G308" s="276" t="s">
        <v>253</v>
      </c>
      <c r="H308" s="277">
        <v>360</v>
      </c>
      <c r="I308" s="278"/>
      <c r="J308" s="279">
        <f>ROUND(I308*H308,2)</f>
        <v>0</v>
      </c>
      <c r="K308" s="280"/>
      <c r="L308" s="281"/>
      <c r="M308" s="282" t="s">
        <v>1</v>
      </c>
      <c r="N308" s="283" t="s">
        <v>47</v>
      </c>
      <c r="O308" s="92"/>
      <c r="P308" s="230">
        <f>O308*H308</f>
        <v>0</v>
      </c>
      <c r="Q308" s="230">
        <v>0</v>
      </c>
      <c r="R308" s="230">
        <f>Q308*H308</f>
        <v>0</v>
      </c>
      <c r="S308" s="230">
        <v>0</v>
      </c>
      <c r="T308" s="23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2" t="s">
        <v>193</v>
      </c>
      <c r="AT308" s="232" t="s">
        <v>200</v>
      </c>
      <c r="AU308" s="232" t="s">
        <v>92</v>
      </c>
      <c r="AY308" s="17" t="s">
        <v>140</v>
      </c>
      <c r="BE308" s="233">
        <f>IF(N308="základní",J308,0)</f>
        <v>0</v>
      </c>
      <c r="BF308" s="233">
        <f>IF(N308="snížená",J308,0)</f>
        <v>0</v>
      </c>
      <c r="BG308" s="233">
        <f>IF(N308="zákl. přenesená",J308,0)</f>
        <v>0</v>
      </c>
      <c r="BH308" s="233">
        <f>IF(N308="sníž. přenesená",J308,0)</f>
        <v>0</v>
      </c>
      <c r="BI308" s="233">
        <f>IF(N308="nulová",J308,0)</f>
        <v>0</v>
      </c>
      <c r="BJ308" s="17" t="s">
        <v>90</v>
      </c>
      <c r="BK308" s="233">
        <f>ROUND(I308*H308,2)</f>
        <v>0</v>
      </c>
      <c r="BL308" s="17" t="s">
        <v>146</v>
      </c>
      <c r="BM308" s="232" t="s">
        <v>427</v>
      </c>
    </row>
    <row r="309" s="2" customFormat="1">
      <c r="A309" s="39"/>
      <c r="B309" s="40"/>
      <c r="C309" s="41"/>
      <c r="D309" s="234" t="s">
        <v>148</v>
      </c>
      <c r="E309" s="41"/>
      <c r="F309" s="235" t="s">
        <v>158</v>
      </c>
      <c r="G309" s="41"/>
      <c r="H309" s="41"/>
      <c r="I309" s="236"/>
      <c r="J309" s="41"/>
      <c r="K309" s="41"/>
      <c r="L309" s="45"/>
      <c r="M309" s="237"/>
      <c r="N309" s="238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7" t="s">
        <v>148</v>
      </c>
      <c r="AU309" s="17" t="s">
        <v>92</v>
      </c>
    </row>
    <row r="310" s="2" customFormat="1" ht="24.15" customHeight="1">
      <c r="A310" s="39"/>
      <c r="B310" s="40"/>
      <c r="C310" s="273" t="s">
        <v>428</v>
      </c>
      <c r="D310" s="273" t="s">
        <v>200</v>
      </c>
      <c r="E310" s="274" t="s">
        <v>429</v>
      </c>
      <c r="F310" s="275" t="s">
        <v>430</v>
      </c>
      <c r="G310" s="276" t="s">
        <v>253</v>
      </c>
      <c r="H310" s="277">
        <v>590</v>
      </c>
      <c r="I310" s="278"/>
      <c r="J310" s="279">
        <f>ROUND(I310*H310,2)</f>
        <v>0</v>
      </c>
      <c r="K310" s="280"/>
      <c r="L310" s="281"/>
      <c r="M310" s="282" t="s">
        <v>1</v>
      </c>
      <c r="N310" s="283" t="s">
        <v>47</v>
      </c>
      <c r="O310" s="92"/>
      <c r="P310" s="230">
        <f>O310*H310</f>
        <v>0</v>
      </c>
      <c r="Q310" s="230">
        <v>0</v>
      </c>
      <c r="R310" s="230">
        <f>Q310*H310</f>
        <v>0</v>
      </c>
      <c r="S310" s="230">
        <v>0</v>
      </c>
      <c r="T310" s="23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193</v>
      </c>
      <c r="AT310" s="232" t="s">
        <v>200</v>
      </c>
      <c r="AU310" s="232" t="s">
        <v>92</v>
      </c>
      <c r="AY310" s="17" t="s">
        <v>140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7" t="s">
        <v>90</v>
      </c>
      <c r="BK310" s="233">
        <f>ROUND(I310*H310,2)</f>
        <v>0</v>
      </c>
      <c r="BL310" s="17" t="s">
        <v>146</v>
      </c>
      <c r="BM310" s="232" t="s">
        <v>431</v>
      </c>
    </row>
    <row r="311" s="2" customFormat="1">
      <c r="A311" s="39"/>
      <c r="B311" s="40"/>
      <c r="C311" s="41"/>
      <c r="D311" s="234" t="s">
        <v>148</v>
      </c>
      <c r="E311" s="41"/>
      <c r="F311" s="235" t="s">
        <v>158</v>
      </c>
      <c r="G311" s="41"/>
      <c r="H311" s="41"/>
      <c r="I311" s="236"/>
      <c r="J311" s="41"/>
      <c r="K311" s="41"/>
      <c r="L311" s="45"/>
      <c r="M311" s="237"/>
      <c r="N311" s="238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7" t="s">
        <v>148</v>
      </c>
      <c r="AU311" s="17" t="s">
        <v>92</v>
      </c>
    </row>
    <row r="312" s="12" customFormat="1" ht="22.8" customHeight="1">
      <c r="A312" s="12"/>
      <c r="B312" s="204"/>
      <c r="C312" s="205"/>
      <c r="D312" s="206" t="s">
        <v>81</v>
      </c>
      <c r="E312" s="218" t="s">
        <v>432</v>
      </c>
      <c r="F312" s="218" t="s">
        <v>433</v>
      </c>
      <c r="G312" s="205"/>
      <c r="H312" s="205"/>
      <c r="I312" s="208"/>
      <c r="J312" s="219">
        <f>BK312</f>
        <v>0</v>
      </c>
      <c r="K312" s="205"/>
      <c r="L312" s="210"/>
      <c r="M312" s="211"/>
      <c r="N312" s="212"/>
      <c r="O312" s="212"/>
      <c r="P312" s="213">
        <f>SUM(P313:P318)</f>
        <v>0</v>
      </c>
      <c r="Q312" s="212"/>
      <c r="R312" s="213">
        <f>SUM(R313:R318)</f>
        <v>0</v>
      </c>
      <c r="S312" s="212"/>
      <c r="T312" s="214">
        <f>SUM(T313:T318)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5" t="s">
        <v>90</v>
      </c>
      <c r="AT312" s="216" t="s">
        <v>81</v>
      </c>
      <c r="AU312" s="216" t="s">
        <v>90</v>
      </c>
      <c r="AY312" s="215" t="s">
        <v>140</v>
      </c>
      <c r="BK312" s="217">
        <f>SUM(BK313:BK318)</f>
        <v>0</v>
      </c>
    </row>
    <row r="313" s="2" customFormat="1" ht="16.5" customHeight="1">
      <c r="A313" s="39"/>
      <c r="B313" s="40"/>
      <c r="C313" s="220" t="s">
        <v>434</v>
      </c>
      <c r="D313" s="220" t="s">
        <v>142</v>
      </c>
      <c r="E313" s="221" t="s">
        <v>360</v>
      </c>
      <c r="F313" s="222" t="s">
        <v>361</v>
      </c>
      <c r="G313" s="223" t="s">
        <v>253</v>
      </c>
      <c r="H313" s="224">
        <v>145</v>
      </c>
      <c r="I313" s="225"/>
      <c r="J313" s="226">
        <f>ROUND(I313*H313,2)</f>
        <v>0</v>
      </c>
      <c r="K313" s="227"/>
      <c r="L313" s="45"/>
      <c r="M313" s="228" t="s">
        <v>1</v>
      </c>
      <c r="N313" s="229" t="s">
        <v>47</v>
      </c>
      <c r="O313" s="92"/>
      <c r="P313" s="230">
        <f>O313*H313</f>
        <v>0</v>
      </c>
      <c r="Q313" s="230">
        <v>0</v>
      </c>
      <c r="R313" s="230">
        <f>Q313*H313</f>
        <v>0</v>
      </c>
      <c r="S313" s="230">
        <v>0</v>
      </c>
      <c r="T313" s="23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2" t="s">
        <v>146</v>
      </c>
      <c r="AT313" s="232" t="s">
        <v>142</v>
      </c>
      <c r="AU313" s="232" t="s">
        <v>92</v>
      </c>
      <c r="AY313" s="17" t="s">
        <v>140</v>
      </c>
      <c r="BE313" s="233">
        <f>IF(N313="základní",J313,0)</f>
        <v>0</v>
      </c>
      <c r="BF313" s="233">
        <f>IF(N313="snížená",J313,0)</f>
        <v>0</v>
      </c>
      <c r="BG313" s="233">
        <f>IF(N313="zákl. přenesená",J313,0)</f>
        <v>0</v>
      </c>
      <c r="BH313" s="233">
        <f>IF(N313="sníž. přenesená",J313,0)</f>
        <v>0</v>
      </c>
      <c r="BI313" s="233">
        <f>IF(N313="nulová",J313,0)</f>
        <v>0</v>
      </c>
      <c r="BJ313" s="17" t="s">
        <v>90</v>
      </c>
      <c r="BK313" s="233">
        <f>ROUND(I313*H313,2)</f>
        <v>0</v>
      </c>
      <c r="BL313" s="17" t="s">
        <v>146</v>
      </c>
      <c r="BM313" s="232" t="s">
        <v>435</v>
      </c>
    </row>
    <row r="314" s="2" customFormat="1">
      <c r="A314" s="39"/>
      <c r="B314" s="40"/>
      <c r="C314" s="41"/>
      <c r="D314" s="260" t="s">
        <v>156</v>
      </c>
      <c r="E314" s="41"/>
      <c r="F314" s="261" t="s">
        <v>363</v>
      </c>
      <c r="G314" s="41"/>
      <c r="H314" s="41"/>
      <c r="I314" s="236"/>
      <c r="J314" s="41"/>
      <c r="K314" s="41"/>
      <c r="L314" s="45"/>
      <c r="M314" s="237"/>
      <c r="N314" s="238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7" t="s">
        <v>156</v>
      </c>
      <c r="AU314" s="17" t="s">
        <v>92</v>
      </c>
    </row>
    <row r="315" s="14" customFormat="1">
      <c r="A315" s="14"/>
      <c r="B315" s="249"/>
      <c r="C315" s="250"/>
      <c r="D315" s="234" t="s">
        <v>150</v>
      </c>
      <c r="E315" s="251" t="s">
        <v>1</v>
      </c>
      <c r="F315" s="252" t="s">
        <v>436</v>
      </c>
      <c r="G315" s="250"/>
      <c r="H315" s="253">
        <v>145</v>
      </c>
      <c r="I315" s="254"/>
      <c r="J315" s="250"/>
      <c r="K315" s="250"/>
      <c r="L315" s="255"/>
      <c r="M315" s="256"/>
      <c r="N315" s="257"/>
      <c r="O315" s="257"/>
      <c r="P315" s="257"/>
      <c r="Q315" s="257"/>
      <c r="R315" s="257"/>
      <c r="S315" s="257"/>
      <c r="T315" s="25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9" t="s">
        <v>150</v>
      </c>
      <c r="AU315" s="259" t="s">
        <v>92</v>
      </c>
      <c r="AV315" s="14" t="s">
        <v>92</v>
      </c>
      <c r="AW315" s="14" t="s">
        <v>38</v>
      </c>
      <c r="AX315" s="14" t="s">
        <v>82</v>
      </c>
      <c r="AY315" s="259" t="s">
        <v>140</v>
      </c>
    </row>
    <row r="316" s="15" customFormat="1">
      <c r="A316" s="15"/>
      <c r="B316" s="262"/>
      <c r="C316" s="263"/>
      <c r="D316" s="234" t="s">
        <v>150</v>
      </c>
      <c r="E316" s="264" t="s">
        <v>1</v>
      </c>
      <c r="F316" s="265" t="s">
        <v>161</v>
      </c>
      <c r="G316" s="263"/>
      <c r="H316" s="266">
        <v>145</v>
      </c>
      <c r="I316" s="267"/>
      <c r="J316" s="263"/>
      <c r="K316" s="263"/>
      <c r="L316" s="268"/>
      <c r="M316" s="269"/>
      <c r="N316" s="270"/>
      <c r="O316" s="270"/>
      <c r="P316" s="270"/>
      <c r="Q316" s="270"/>
      <c r="R316" s="270"/>
      <c r="S316" s="270"/>
      <c r="T316" s="271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2" t="s">
        <v>150</v>
      </c>
      <c r="AU316" s="272" t="s">
        <v>92</v>
      </c>
      <c r="AV316" s="15" t="s">
        <v>146</v>
      </c>
      <c r="AW316" s="15" t="s">
        <v>38</v>
      </c>
      <c r="AX316" s="15" t="s">
        <v>90</v>
      </c>
      <c r="AY316" s="272" t="s">
        <v>140</v>
      </c>
    </row>
    <row r="317" s="2" customFormat="1" ht="24.15" customHeight="1">
      <c r="A317" s="39"/>
      <c r="B317" s="40"/>
      <c r="C317" s="273" t="s">
        <v>437</v>
      </c>
      <c r="D317" s="273" t="s">
        <v>200</v>
      </c>
      <c r="E317" s="274" t="s">
        <v>438</v>
      </c>
      <c r="F317" s="275" t="s">
        <v>439</v>
      </c>
      <c r="G317" s="276" t="s">
        <v>253</v>
      </c>
      <c r="H317" s="277">
        <v>145</v>
      </c>
      <c r="I317" s="278"/>
      <c r="J317" s="279">
        <f>ROUND(I317*H317,2)</f>
        <v>0</v>
      </c>
      <c r="K317" s="280"/>
      <c r="L317" s="281"/>
      <c r="M317" s="282" t="s">
        <v>1</v>
      </c>
      <c r="N317" s="283" t="s">
        <v>47</v>
      </c>
      <c r="O317" s="92"/>
      <c r="P317" s="230">
        <f>O317*H317</f>
        <v>0</v>
      </c>
      <c r="Q317" s="230">
        <v>0</v>
      </c>
      <c r="R317" s="230">
        <f>Q317*H317</f>
        <v>0</v>
      </c>
      <c r="S317" s="230">
        <v>0</v>
      </c>
      <c r="T317" s="23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2" t="s">
        <v>193</v>
      </c>
      <c r="AT317" s="232" t="s">
        <v>200</v>
      </c>
      <c r="AU317" s="232" t="s">
        <v>92</v>
      </c>
      <c r="AY317" s="17" t="s">
        <v>140</v>
      </c>
      <c r="BE317" s="233">
        <f>IF(N317="základní",J317,0)</f>
        <v>0</v>
      </c>
      <c r="BF317" s="233">
        <f>IF(N317="snížená",J317,0)</f>
        <v>0</v>
      </c>
      <c r="BG317" s="233">
        <f>IF(N317="zákl. přenesená",J317,0)</f>
        <v>0</v>
      </c>
      <c r="BH317" s="233">
        <f>IF(N317="sníž. přenesená",J317,0)</f>
        <v>0</v>
      </c>
      <c r="BI317" s="233">
        <f>IF(N317="nulová",J317,0)</f>
        <v>0</v>
      </c>
      <c r="BJ317" s="17" t="s">
        <v>90</v>
      </c>
      <c r="BK317" s="233">
        <f>ROUND(I317*H317,2)</f>
        <v>0</v>
      </c>
      <c r="BL317" s="17" t="s">
        <v>146</v>
      </c>
      <c r="BM317" s="232" t="s">
        <v>440</v>
      </c>
    </row>
    <row r="318" s="2" customFormat="1">
      <c r="A318" s="39"/>
      <c r="B318" s="40"/>
      <c r="C318" s="41"/>
      <c r="D318" s="234" t="s">
        <v>148</v>
      </c>
      <c r="E318" s="41"/>
      <c r="F318" s="235" t="s">
        <v>158</v>
      </c>
      <c r="G318" s="41"/>
      <c r="H318" s="41"/>
      <c r="I318" s="236"/>
      <c r="J318" s="41"/>
      <c r="K318" s="41"/>
      <c r="L318" s="45"/>
      <c r="M318" s="237"/>
      <c r="N318" s="238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7" t="s">
        <v>148</v>
      </c>
      <c r="AU318" s="17" t="s">
        <v>92</v>
      </c>
    </row>
    <row r="319" s="12" customFormat="1" ht="22.8" customHeight="1">
      <c r="A319" s="12"/>
      <c r="B319" s="204"/>
      <c r="C319" s="205"/>
      <c r="D319" s="206" t="s">
        <v>81</v>
      </c>
      <c r="E319" s="218" t="s">
        <v>441</v>
      </c>
      <c r="F319" s="218" t="s">
        <v>442</v>
      </c>
      <c r="G319" s="205"/>
      <c r="H319" s="205"/>
      <c r="I319" s="208"/>
      <c r="J319" s="219">
        <f>BK319</f>
        <v>0</v>
      </c>
      <c r="K319" s="205"/>
      <c r="L319" s="210"/>
      <c r="M319" s="211"/>
      <c r="N319" s="212"/>
      <c r="O319" s="212"/>
      <c r="P319" s="213">
        <f>SUM(P320:P323)</f>
        <v>0</v>
      </c>
      <c r="Q319" s="212"/>
      <c r="R319" s="213">
        <f>SUM(R320:R323)</f>
        <v>0</v>
      </c>
      <c r="S319" s="212"/>
      <c r="T319" s="214">
        <f>SUM(T320:T323)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5" t="s">
        <v>90</v>
      </c>
      <c r="AT319" s="216" t="s">
        <v>81</v>
      </c>
      <c r="AU319" s="216" t="s">
        <v>90</v>
      </c>
      <c r="AY319" s="215" t="s">
        <v>140</v>
      </c>
      <c r="BK319" s="217">
        <f>SUM(BK320:BK323)</f>
        <v>0</v>
      </c>
    </row>
    <row r="320" s="2" customFormat="1" ht="16.5" customHeight="1">
      <c r="A320" s="39"/>
      <c r="B320" s="40"/>
      <c r="C320" s="220" t="s">
        <v>443</v>
      </c>
      <c r="D320" s="220" t="s">
        <v>142</v>
      </c>
      <c r="E320" s="221" t="s">
        <v>360</v>
      </c>
      <c r="F320" s="222" t="s">
        <v>361</v>
      </c>
      <c r="G320" s="223" t="s">
        <v>253</v>
      </c>
      <c r="H320" s="224">
        <v>107</v>
      </c>
      <c r="I320" s="225"/>
      <c r="J320" s="226">
        <f>ROUND(I320*H320,2)</f>
        <v>0</v>
      </c>
      <c r="K320" s="227"/>
      <c r="L320" s="45"/>
      <c r="M320" s="228" t="s">
        <v>1</v>
      </c>
      <c r="N320" s="229" t="s">
        <v>47</v>
      </c>
      <c r="O320" s="92"/>
      <c r="P320" s="230">
        <f>O320*H320</f>
        <v>0</v>
      </c>
      <c r="Q320" s="230">
        <v>0</v>
      </c>
      <c r="R320" s="230">
        <f>Q320*H320</f>
        <v>0</v>
      </c>
      <c r="S320" s="230">
        <v>0</v>
      </c>
      <c r="T320" s="23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2" t="s">
        <v>146</v>
      </c>
      <c r="AT320" s="232" t="s">
        <v>142</v>
      </c>
      <c r="AU320" s="232" t="s">
        <v>92</v>
      </c>
      <c r="AY320" s="17" t="s">
        <v>140</v>
      </c>
      <c r="BE320" s="233">
        <f>IF(N320="základní",J320,0)</f>
        <v>0</v>
      </c>
      <c r="BF320" s="233">
        <f>IF(N320="snížená",J320,0)</f>
        <v>0</v>
      </c>
      <c r="BG320" s="233">
        <f>IF(N320="zákl. přenesená",J320,0)</f>
        <v>0</v>
      </c>
      <c r="BH320" s="233">
        <f>IF(N320="sníž. přenesená",J320,0)</f>
        <v>0</v>
      </c>
      <c r="BI320" s="233">
        <f>IF(N320="nulová",J320,0)</f>
        <v>0</v>
      </c>
      <c r="BJ320" s="17" t="s">
        <v>90</v>
      </c>
      <c r="BK320" s="233">
        <f>ROUND(I320*H320,2)</f>
        <v>0</v>
      </c>
      <c r="BL320" s="17" t="s">
        <v>146</v>
      </c>
      <c r="BM320" s="232" t="s">
        <v>444</v>
      </c>
    </row>
    <row r="321" s="2" customFormat="1">
      <c r="A321" s="39"/>
      <c r="B321" s="40"/>
      <c r="C321" s="41"/>
      <c r="D321" s="260" t="s">
        <v>156</v>
      </c>
      <c r="E321" s="41"/>
      <c r="F321" s="261" t="s">
        <v>363</v>
      </c>
      <c r="G321" s="41"/>
      <c r="H321" s="41"/>
      <c r="I321" s="236"/>
      <c r="J321" s="41"/>
      <c r="K321" s="41"/>
      <c r="L321" s="45"/>
      <c r="M321" s="237"/>
      <c r="N321" s="238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7" t="s">
        <v>156</v>
      </c>
      <c r="AU321" s="17" t="s">
        <v>92</v>
      </c>
    </row>
    <row r="322" s="14" customFormat="1">
      <c r="A322" s="14"/>
      <c r="B322" s="249"/>
      <c r="C322" s="250"/>
      <c r="D322" s="234" t="s">
        <v>150</v>
      </c>
      <c r="E322" s="251" t="s">
        <v>1</v>
      </c>
      <c r="F322" s="252" t="s">
        <v>445</v>
      </c>
      <c r="G322" s="250"/>
      <c r="H322" s="253">
        <v>107</v>
      </c>
      <c r="I322" s="254"/>
      <c r="J322" s="250"/>
      <c r="K322" s="250"/>
      <c r="L322" s="255"/>
      <c r="M322" s="256"/>
      <c r="N322" s="257"/>
      <c r="O322" s="257"/>
      <c r="P322" s="257"/>
      <c r="Q322" s="257"/>
      <c r="R322" s="257"/>
      <c r="S322" s="257"/>
      <c r="T322" s="258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9" t="s">
        <v>150</v>
      </c>
      <c r="AU322" s="259" t="s">
        <v>92</v>
      </c>
      <c r="AV322" s="14" t="s">
        <v>92</v>
      </c>
      <c r="AW322" s="14" t="s">
        <v>38</v>
      </c>
      <c r="AX322" s="14" t="s">
        <v>82</v>
      </c>
      <c r="AY322" s="259" t="s">
        <v>140</v>
      </c>
    </row>
    <row r="323" s="15" customFormat="1">
      <c r="A323" s="15"/>
      <c r="B323" s="262"/>
      <c r="C323" s="263"/>
      <c r="D323" s="234" t="s">
        <v>150</v>
      </c>
      <c r="E323" s="264" t="s">
        <v>1</v>
      </c>
      <c r="F323" s="265" t="s">
        <v>161</v>
      </c>
      <c r="G323" s="263"/>
      <c r="H323" s="266">
        <v>107</v>
      </c>
      <c r="I323" s="267"/>
      <c r="J323" s="263"/>
      <c r="K323" s="263"/>
      <c r="L323" s="268"/>
      <c r="M323" s="269"/>
      <c r="N323" s="270"/>
      <c r="O323" s="270"/>
      <c r="P323" s="270"/>
      <c r="Q323" s="270"/>
      <c r="R323" s="270"/>
      <c r="S323" s="270"/>
      <c r="T323" s="271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2" t="s">
        <v>150</v>
      </c>
      <c r="AU323" s="272" t="s">
        <v>92</v>
      </c>
      <c r="AV323" s="15" t="s">
        <v>146</v>
      </c>
      <c r="AW323" s="15" t="s">
        <v>38</v>
      </c>
      <c r="AX323" s="15" t="s">
        <v>90</v>
      </c>
      <c r="AY323" s="272" t="s">
        <v>140</v>
      </c>
    </row>
    <row r="324" s="12" customFormat="1" ht="22.8" customHeight="1">
      <c r="A324" s="12"/>
      <c r="B324" s="204"/>
      <c r="C324" s="205"/>
      <c r="D324" s="206" t="s">
        <v>81</v>
      </c>
      <c r="E324" s="218" t="s">
        <v>92</v>
      </c>
      <c r="F324" s="218" t="s">
        <v>446</v>
      </c>
      <c r="G324" s="205"/>
      <c r="H324" s="205"/>
      <c r="I324" s="208"/>
      <c r="J324" s="219">
        <f>BK324</f>
        <v>0</v>
      </c>
      <c r="K324" s="205"/>
      <c r="L324" s="210"/>
      <c r="M324" s="211"/>
      <c r="N324" s="212"/>
      <c r="O324" s="212"/>
      <c r="P324" s="213">
        <f>SUM(P325:P332)</f>
        <v>0</v>
      </c>
      <c r="Q324" s="212"/>
      <c r="R324" s="213">
        <f>SUM(R325:R332)</f>
        <v>0.43112986579199997</v>
      </c>
      <c r="S324" s="212"/>
      <c r="T324" s="214">
        <f>SUM(T325:T332)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5" t="s">
        <v>90</v>
      </c>
      <c r="AT324" s="216" t="s">
        <v>81</v>
      </c>
      <c r="AU324" s="216" t="s">
        <v>90</v>
      </c>
      <c r="AY324" s="215" t="s">
        <v>140</v>
      </c>
      <c r="BK324" s="217">
        <f>SUM(BK325:BK332)</f>
        <v>0</v>
      </c>
    </row>
    <row r="325" s="2" customFormat="1" ht="24.15" customHeight="1">
      <c r="A325" s="39"/>
      <c r="B325" s="40"/>
      <c r="C325" s="220" t="s">
        <v>447</v>
      </c>
      <c r="D325" s="220" t="s">
        <v>142</v>
      </c>
      <c r="E325" s="221" t="s">
        <v>448</v>
      </c>
      <c r="F325" s="222" t="s">
        <v>449</v>
      </c>
      <c r="G325" s="223" t="s">
        <v>188</v>
      </c>
      <c r="H325" s="224">
        <v>0.14399999999999999</v>
      </c>
      <c r="I325" s="225"/>
      <c r="J325" s="226">
        <f>ROUND(I325*H325,2)</f>
        <v>0</v>
      </c>
      <c r="K325" s="227"/>
      <c r="L325" s="45"/>
      <c r="M325" s="228" t="s">
        <v>1</v>
      </c>
      <c r="N325" s="229" t="s">
        <v>47</v>
      </c>
      <c r="O325" s="92"/>
      <c r="P325" s="230">
        <f>O325*H325</f>
        <v>0</v>
      </c>
      <c r="Q325" s="230">
        <v>2.1600000000000001</v>
      </c>
      <c r="R325" s="230">
        <f>Q325*H325</f>
        <v>0.31103999999999998</v>
      </c>
      <c r="S325" s="230">
        <v>0</v>
      </c>
      <c r="T325" s="23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2" t="s">
        <v>146</v>
      </c>
      <c r="AT325" s="232" t="s">
        <v>142</v>
      </c>
      <c r="AU325" s="232" t="s">
        <v>92</v>
      </c>
      <c r="AY325" s="17" t="s">
        <v>140</v>
      </c>
      <c r="BE325" s="233">
        <f>IF(N325="základní",J325,0)</f>
        <v>0</v>
      </c>
      <c r="BF325" s="233">
        <f>IF(N325="snížená",J325,0)</f>
        <v>0</v>
      </c>
      <c r="BG325" s="233">
        <f>IF(N325="zákl. přenesená",J325,0)</f>
        <v>0</v>
      </c>
      <c r="BH325" s="233">
        <f>IF(N325="sníž. přenesená",J325,0)</f>
        <v>0</v>
      </c>
      <c r="BI325" s="233">
        <f>IF(N325="nulová",J325,0)</f>
        <v>0</v>
      </c>
      <c r="BJ325" s="17" t="s">
        <v>90</v>
      </c>
      <c r="BK325" s="233">
        <f>ROUND(I325*H325,2)</f>
        <v>0</v>
      </c>
      <c r="BL325" s="17" t="s">
        <v>146</v>
      </c>
      <c r="BM325" s="232" t="s">
        <v>450</v>
      </c>
    </row>
    <row r="326" s="2" customFormat="1">
      <c r="A326" s="39"/>
      <c r="B326" s="40"/>
      <c r="C326" s="41"/>
      <c r="D326" s="260" t="s">
        <v>156</v>
      </c>
      <c r="E326" s="41"/>
      <c r="F326" s="261" t="s">
        <v>451</v>
      </c>
      <c r="G326" s="41"/>
      <c r="H326" s="41"/>
      <c r="I326" s="236"/>
      <c r="J326" s="41"/>
      <c r="K326" s="41"/>
      <c r="L326" s="45"/>
      <c r="M326" s="237"/>
      <c r="N326" s="238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7" t="s">
        <v>156</v>
      </c>
      <c r="AU326" s="17" t="s">
        <v>92</v>
      </c>
    </row>
    <row r="327" s="2" customFormat="1">
      <c r="A327" s="39"/>
      <c r="B327" s="40"/>
      <c r="C327" s="41"/>
      <c r="D327" s="234" t="s">
        <v>148</v>
      </c>
      <c r="E327" s="41"/>
      <c r="F327" s="235" t="s">
        <v>158</v>
      </c>
      <c r="G327" s="41"/>
      <c r="H327" s="41"/>
      <c r="I327" s="236"/>
      <c r="J327" s="41"/>
      <c r="K327" s="41"/>
      <c r="L327" s="45"/>
      <c r="M327" s="237"/>
      <c r="N327" s="238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7" t="s">
        <v>148</v>
      </c>
      <c r="AU327" s="17" t="s">
        <v>92</v>
      </c>
    </row>
    <row r="328" s="14" customFormat="1">
      <c r="A328" s="14"/>
      <c r="B328" s="249"/>
      <c r="C328" s="250"/>
      <c r="D328" s="234" t="s">
        <v>150</v>
      </c>
      <c r="E328" s="251" t="s">
        <v>1</v>
      </c>
      <c r="F328" s="252" t="s">
        <v>452</v>
      </c>
      <c r="G328" s="250"/>
      <c r="H328" s="253">
        <v>0.14399999999999999</v>
      </c>
      <c r="I328" s="254"/>
      <c r="J328" s="250"/>
      <c r="K328" s="250"/>
      <c r="L328" s="255"/>
      <c r="M328" s="256"/>
      <c r="N328" s="257"/>
      <c r="O328" s="257"/>
      <c r="P328" s="257"/>
      <c r="Q328" s="257"/>
      <c r="R328" s="257"/>
      <c r="S328" s="257"/>
      <c r="T328" s="258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9" t="s">
        <v>150</v>
      </c>
      <c r="AU328" s="259" t="s">
        <v>92</v>
      </c>
      <c r="AV328" s="14" t="s">
        <v>92</v>
      </c>
      <c r="AW328" s="14" t="s">
        <v>38</v>
      </c>
      <c r="AX328" s="14" t="s">
        <v>90</v>
      </c>
      <c r="AY328" s="259" t="s">
        <v>140</v>
      </c>
    </row>
    <row r="329" s="2" customFormat="1" ht="16.5" customHeight="1">
      <c r="A329" s="39"/>
      <c r="B329" s="40"/>
      <c r="C329" s="220" t="s">
        <v>453</v>
      </c>
      <c r="D329" s="220" t="s">
        <v>142</v>
      </c>
      <c r="E329" s="221" t="s">
        <v>454</v>
      </c>
      <c r="F329" s="222" t="s">
        <v>455</v>
      </c>
      <c r="G329" s="223" t="s">
        <v>188</v>
      </c>
      <c r="H329" s="224">
        <v>0.048000000000000001</v>
      </c>
      <c r="I329" s="225"/>
      <c r="J329" s="226">
        <f>ROUND(I329*H329,2)</f>
        <v>0</v>
      </c>
      <c r="K329" s="227"/>
      <c r="L329" s="45"/>
      <c r="M329" s="228" t="s">
        <v>1</v>
      </c>
      <c r="N329" s="229" t="s">
        <v>47</v>
      </c>
      <c r="O329" s="92"/>
      <c r="P329" s="230">
        <f>O329*H329</f>
        <v>0</v>
      </c>
      <c r="Q329" s="230">
        <v>2.5018722040000001</v>
      </c>
      <c r="R329" s="230">
        <f>Q329*H329</f>
        <v>0.12008986579200001</v>
      </c>
      <c r="S329" s="230">
        <v>0</v>
      </c>
      <c r="T329" s="23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2" t="s">
        <v>146</v>
      </c>
      <c r="AT329" s="232" t="s">
        <v>142</v>
      </c>
      <c r="AU329" s="232" t="s">
        <v>92</v>
      </c>
      <c r="AY329" s="17" t="s">
        <v>140</v>
      </c>
      <c r="BE329" s="233">
        <f>IF(N329="základní",J329,0)</f>
        <v>0</v>
      </c>
      <c r="BF329" s="233">
        <f>IF(N329="snížená",J329,0)</f>
        <v>0</v>
      </c>
      <c r="BG329" s="233">
        <f>IF(N329="zákl. přenesená",J329,0)</f>
        <v>0</v>
      </c>
      <c r="BH329" s="233">
        <f>IF(N329="sníž. přenesená",J329,0)</f>
        <v>0</v>
      </c>
      <c r="BI329" s="233">
        <f>IF(N329="nulová",J329,0)</f>
        <v>0</v>
      </c>
      <c r="BJ329" s="17" t="s">
        <v>90</v>
      </c>
      <c r="BK329" s="233">
        <f>ROUND(I329*H329,2)</f>
        <v>0</v>
      </c>
      <c r="BL329" s="17" t="s">
        <v>146</v>
      </c>
      <c r="BM329" s="232" t="s">
        <v>456</v>
      </c>
    </row>
    <row r="330" s="2" customFormat="1">
      <c r="A330" s="39"/>
      <c r="B330" s="40"/>
      <c r="C330" s="41"/>
      <c r="D330" s="260" t="s">
        <v>156</v>
      </c>
      <c r="E330" s="41"/>
      <c r="F330" s="261" t="s">
        <v>457</v>
      </c>
      <c r="G330" s="41"/>
      <c r="H330" s="41"/>
      <c r="I330" s="236"/>
      <c r="J330" s="41"/>
      <c r="K330" s="41"/>
      <c r="L330" s="45"/>
      <c r="M330" s="237"/>
      <c r="N330" s="238"/>
      <c r="O330" s="92"/>
      <c r="P330" s="92"/>
      <c r="Q330" s="92"/>
      <c r="R330" s="92"/>
      <c r="S330" s="92"/>
      <c r="T330" s="93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7" t="s">
        <v>156</v>
      </c>
      <c r="AU330" s="17" t="s">
        <v>92</v>
      </c>
    </row>
    <row r="331" s="2" customFormat="1">
      <c r="A331" s="39"/>
      <c r="B331" s="40"/>
      <c r="C331" s="41"/>
      <c r="D331" s="234" t="s">
        <v>148</v>
      </c>
      <c r="E331" s="41"/>
      <c r="F331" s="235" t="s">
        <v>158</v>
      </c>
      <c r="G331" s="41"/>
      <c r="H331" s="41"/>
      <c r="I331" s="236"/>
      <c r="J331" s="41"/>
      <c r="K331" s="41"/>
      <c r="L331" s="45"/>
      <c r="M331" s="237"/>
      <c r="N331" s="238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7" t="s">
        <v>148</v>
      </c>
      <c r="AU331" s="17" t="s">
        <v>92</v>
      </c>
    </row>
    <row r="332" s="14" customFormat="1">
      <c r="A332" s="14"/>
      <c r="B332" s="249"/>
      <c r="C332" s="250"/>
      <c r="D332" s="234" t="s">
        <v>150</v>
      </c>
      <c r="E332" s="251" t="s">
        <v>1</v>
      </c>
      <c r="F332" s="252" t="s">
        <v>458</v>
      </c>
      <c r="G332" s="250"/>
      <c r="H332" s="253">
        <v>0.048000000000000001</v>
      </c>
      <c r="I332" s="254"/>
      <c r="J332" s="250"/>
      <c r="K332" s="250"/>
      <c r="L332" s="255"/>
      <c r="M332" s="256"/>
      <c r="N332" s="257"/>
      <c r="O332" s="257"/>
      <c r="P332" s="257"/>
      <c r="Q332" s="257"/>
      <c r="R332" s="257"/>
      <c r="S332" s="257"/>
      <c r="T332" s="258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9" t="s">
        <v>150</v>
      </c>
      <c r="AU332" s="259" t="s">
        <v>92</v>
      </c>
      <c r="AV332" s="14" t="s">
        <v>92</v>
      </c>
      <c r="AW332" s="14" t="s">
        <v>38</v>
      </c>
      <c r="AX332" s="14" t="s">
        <v>90</v>
      </c>
      <c r="AY332" s="259" t="s">
        <v>140</v>
      </c>
    </row>
    <row r="333" s="12" customFormat="1" ht="22.8" customHeight="1">
      <c r="A333" s="12"/>
      <c r="B333" s="204"/>
      <c r="C333" s="205"/>
      <c r="D333" s="206" t="s">
        <v>81</v>
      </c>
      <c r="E333" s="218" t="s">
        <v>146</v>
      </c>
      <c r="F333" s="218" t="s">
        <v>459</v>
      </c>
      <c r="G333" s="205"/>
      <c r="H333" s="205"/>
      <c r="I333" s="208"/>
      <c r="J333" s="219">
        <f>BK333</f>
        <v>0</v>
      </c>
      <c r="K333" s="205"/>
      <c r="L333" s="210"/>
      <c r="M333" s="211"/>
      <c r="N333" s="212"/>
      <c r="O333" s="212"/>
      <c r="P333" s="213">
        <f>SUM(P334:P356)</f>
        <v>0</v>
      </c>
      <c r="Q333" s="212"/>
      <c r="R333" s="213">
        <f>SUM(R334:R356)</f>
        <v>13.702852755</v>
      </c>
      <c r="S333" s="212"/>
      <c r="T333" s="214">
        <f>SUM(T334:T356)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15" t="s">
        <v>90</v>
      </c>
      <c r="AT333" s="216" t="s">
        <v>81</v>
      </c>
      <c r="AU333" s="216" t="s">
        <v>90</v>
      </c>
      <c r="AY333" s="215" t="s">
        <v>140</v>
      </c>
      <c r="BK333" s="217">
        <f>SUM(BK334:BK356)</f>
        <v>0</v>
      </c>
    </row>
    <row r="334" s="2" customFormat="1" ht="49.05" customHeight="1">
      <c r="A334" s="39"/>
      <c r="B334" s="40"/>
      <c r="C334" s="220" t="s">
        <v>460</v>
      </c>
      <c r="D334" s="220" t="s">
        <v>142</v>
      </c>
      <c r="E334" s="221" t="s">
        <v>461</v>
      </c>
      <c r="F334" s="222" t="s">
        <v>462</v>
      </c>
      <c r="G334" s="223" t="s">
        <v>188</v>
      </c>
      <c r="H334" s="224">
        <v>0.114</v>
      </c>
      <c r="I334" s="225"/>
      <c r="J334" s="226">
        <f>ROUND(I334*H334,2)</f>
        <v>0</v>
      </c>
      <c r="K334" s="227"/>
      <c r="L334" s="45"/>
      <c r="M334" s="228" t="s">
        <v>1</v>
      </c>
      <c r="N334" s="229" t="s">
        <v>47</v>
      </c>
      <c r="O334" s="92"/>
      <c r="P334" s="230">
        <f>O334*H334</f>
        <v>0</v>
      </c>
      <c r="Q334" s="230">
        <v>0</v>
      </c>
      <c r="R334" s="230">
        <f>Q334*H334</f>
        <v>0</v>
      </c>
      <c r="S334" s="230">
        <v>0</v>
      </c>
      <c r="T334" s="23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2" t="s">
        <v>146</v>
      </c>
      <c r="AT334" s="232" t="s">
        <v>142</v>
      </c>
      <c r="AU334" s="232" t="s">
        <v>92</v>
      </c>
      <c r="AY334" s="17" t="s">
        <v>140</v>
      </c>
      <c r="BE334" s="233">
        <f>IF(N334="základní",J334,0)</f>
        <v>0</v>
      </c>
      <c r="BF334" s="233">
        <f>IF(N334="snížená",J334,0)</f>
        <v>0</v>
      </c>
      <c r="BG334" s="233">
        <f>IF(N334="zákl. přenesená",J334,0)</f>
        <v>0</v>
      </c>
      <c r="BH334" s="233">
        <f>IF(N334="sníž. přenesená",J334,0)</f>
        <v>0</v>
      </c>
      <c r="BI334" s="233">
        <f>IF(N334="nulová",J334,0)</f>
        <v>0</v>
      </c>
      <c r="BJ334" s="17" t="s">
        <v>90</v>
      </c>
      <c r="BK334" s="233">
        <f>ROUND(I334*H334,2)</f>
        <v>0</v>
      </c>
      <c r="BL334" s="17" t="s">
        <v>146</v>
      </c>
      <c r="BM334" s="232" t="s">
        <v>463</v>
      </c>
    </row>
    <row r="335" s="2" customFormat="1">
      <c r="A335" s="39"/>
      <c r="B335" s="40"/>
      <c r="C335" s="41"/>
      <c r="D335" s="234" t="s">
        <v>148</v>
      </c>
      <c r="E335" s="41"/>
      <c r="F335" s="235" t="s">
        <v>158</v>
      </c>
      <c r="G335" s="41"/>
      <c r="H335" s="41"/>
      <c r="I335" s="236"/>
      <c r="J335" s="41"/>
      <c r="K335" s="41"/>
      <c r="L335" s="45"/>
      <c r="M335" s="237"/>
      <c r="N335" s="238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7" t="s">
        <v>148</v>
      </c>
      <c r="AU335" s="17" t="s">
        <v>92</v>
      </c>
    </row>
    <row r="336" s="14" customFormat="1">
      <c r="A336" s="14"/>
      <c r="B336" s="249"/>
      <c r="C336" s="250"/>
      <c r="D336" s="234" t="s">
        <v>150</v>
      </c>
      <c r="E336" s="251" t="s">
        <v>1</v>
      </c>
      <c r="F336" s="252" t="s">
        <v>464</v>
      </c>
      <c r="G336" s="250"/>
      <c r="H336" s="253">
        <v>0.114</v>
      </c>
      <c r="I336" s="254"/>
      <c r="J336" s="250"/>
      <c r="K336" s="250"/>
      <c r="L336" s="255"/>
      <c r="M336" s="256"/>
      <c r="N336" s="257"/>
      <c r="O336" s="257"/>
      <c r="P336" s="257"/>
      <c r="Q336" s="257"/>
      <c r="R336" s="257"/>
      <c r="S336" s="257"/>
      <c r="T336" s="258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9" t="s">
        <v>150</v>
      </c>
      <c r="AU336" s="259" t="s">
        <v>92</v>
      </c>
      <c r="AV336" s="14" t="s">
        <v>92</v>
      </c>
      <c r="AW336" s="14" t="s">
        <v>38</v>
      </c>
      <c r="AX336" s="14" t="s">
        <v>90</v>
      </c>
      <c r="AY336" s="259" t="s">
        <v>140</v>
      </c>
    </row>
    <row r="337" s="2" customFormat="1" ht="16.5" customHeight="1">
      <c r="A337" s="39"/>
      <c r="B337" s="40"/>
      <c r="C337" s="220" t="s">
        <v>465</v>
      </c>
      <c r="D337" s="220" t="s">
        <v>142</v>
      </c>
      <c r="E337" s="221" t="s">
        <v>466</v>
      </c>
      <c r="F337" s="222" t="s">
        <v>467</v>
      </c>
      <c r="G337" s="223" t="s">
        <v>145</v>
      </c>
      <c r="H337" s="224">
        <v>0.55800000000000005</v>
      </c>
      <c r="I337" s="225"/>
      <c r="J337" s="226">
        <f>ROUND(I337*H337,2)</f>
        <v>0</v>
      </c>
      <c r="K337" s="227"/>
      <c r="L337" s="45"/>
      <c r="M337" s="228" t="s">
        <v>1</v>
      </c>
      <c r="N337" s="229" t="s">
        <v>47</v>
      </c>
      <c r="O337" s="92"/>
      <c r="P337" s="230">
        <f>O337*H337</f>
        <v>0</v>
      </c>
      <c r="Q337" s="230">
        <v>0.0079225000000000007</v>
      </c>
      <c r="R337" s="230">
        <f>Q337*H337</f>
        <v>0.004420755000000001</v>
      </c>
      <c r="S337" s="230">
        <v>0</v>
      </c>
      <c r="T337" s="23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2" t="s">
        <v>146</v>
      </c>
      <c r="AT337" s="232" t="s">
        <v>142</v>
      </c>
      <c r="AU337" s="232" t="s">
        <v>92</v>
      </c>
      <c r="AY337" s="17" t="s">
        <v>140</v>
      </c>
      <c r="BE337" s="233">
        <f>IF(N337="základní",J337,0)</f>
        <v>0</v>
      </c>
      <c r="BF337" s="233">
        <f>IF(N337="snížená",J337,0)</f>
        <v>0</v>
      </c>
      <c r="BG337" s="233">
        <f>IF(N337="zákl. přenesená",J337,0)</f>
        <v>0</v>
      </c>
      <c r="BH337" s="233">
        <f>IF(N337="sníž. přenesená",J337,0)</f>
        <v>0</v>
      </c>
      <c r="BI337" s="233">
        <f>IF(N337="nulová",J337,0)</f>
        <v>0</v>
      </c>
      <c r="BJ337" s="17" t="s">
        <v>90</v>
      </c>
      <c r="BK337" s="233">
        <f>ROUND(I337*H337,2)</f>
        <v>0</v>
      </c>
      <c r="BL337" s="17" t="s">
        <v>146</v>
      </c>
      <c r="BM337" s="232" t="s">
        <v>468</v>
      </c>
    </row>
    <row r="338" s="2" customFormat="1">
      <c r="A338" s="39"/>
      <c r="B338" s="40"/>
      <c r="C338" s="41"/>
      <c r="D338" s="260" t="s">
        <v>156</v>
      </c>
      <c r="E338" s="41"/>
      <c r="F338" s="261" t="s">
        <v>469</v>
      </c>
      <c r="G338" s="41"/>
      <c r="H338" s="41"/>
      <c r="I338" s="236"/>
      <c r="J338" s="41"/>
      <c r="K338" s="41"/>
      <c r="L338" s="45"/>
      <c r="M338" s="237"/>
      <c r="N338" s="238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7" t="s">
        <v>156</v>
      </c>
      <c r="AU338" s="17" t="s">
        <v>92</v>
      </c>
    </row>
    <row r="339" s="2" customFormat="1">
      <c r="A339" s="39"/>
      <c r="B339" s="40"/>
      <c r="C339" s="41"/>
      <c r="D339" s="234" t="s">
        <v>148</v>
      </c>
      <c r="E339" s="41"/>
      <c r="F339" s="235" t="s">
        <v>158</v>
      </c>
      <c r="G339" s="41"/>
      <c r="H339" s="41"/>
      <c r="I339" s="236"/>
      <c r="J339" s="41"/>
      <c r="K339" s="41"/>
      <c r="L339" s="45"/>
      <c r="M339" s="237"/>
      <c r="N339" s="238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7" t="s">
        <v>148</v>
      </c>
      <c r="AU339" s="17" t="s">
        <v>92</v>
      </c>
    </row>
    <row r="340" s="14" customFormat="1">
      <c r="A340" s="14"/>
      <c r="B340" s="249"/>
      <c r="C340" s="250"/>
      <c r="D340" s="234" t="s">
        <v>150</v>
      </c>
      <c r="E340" s="251" t="s">
        <v>1</v>
      </c>
      <c r="F340" s="252" t="s">
        <v>470</v>
      </c>
      <c r="G340" s="250"/>
      <c r="H340" s="253">
        <v>0.55800000000000005</v>
      </c>
      <c r="I340" s="254"/>
      <c r="J340" s="250"/>
      <c r="K340" s="250"/>
      <c r="L340" s="255"/>
      <c r="M340" s="256"/>
      <c r="N340" s="257"/>
      <c r="O340" s="257"/>
      <c r="P340" s="257"/>
      <c r="Q340" s="257"/>
      <c r="R340" s="257"/>
      <c r="S340" s="257"/>
      <c r="T340" s="258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9" t="s">
        <v>150</v>
      </c>
      <c r="AU340" s="259" t="s">
        <v>92</v>
      </c>
      <c r="AV340" s="14" t="s">
        <v>92</v>
      </c>
      <c r="AW340" s="14" t="s">
        <v>38</v>
      </c>
      <c r="AX340" s="14" t="s">
        <v>90</v>
      </c>
      <c r="AY340" s="259" t="s">
        <v>140</v>
      </c>
    </row>
    <row r="341" s="2" customFormat="1" ht="16.5" customHeight="1">
      <c r="A341" s="39"/>
      <c r="B341" s="40"/>
      <c r="C341" s="220" t="s">
        <v>471</v>
      </c>
      <c r="D341" s="220" t="s">
        <v>142</v>
      </c>
      <c r="E341" s="221" t="s">
        <v>472</v>
      </c>
      <c r="F341" s="222" t="s">
        <v>473</v>
      </c>
      <c r="G341" s="223" t="s">
        <v>145</v>
      </c>
      <c r="H341" s="224">
        <v>0.55800000000000005</v>
      </c>
      <c r="I341" s="225"/>
      <c r="J341" s="226">
        <f>ROUND(I341*H341,2)</f>
        <v>0</v>
      </c>
      <c r="K341" s="227"/>
      <c r="L341" s="45"/>
      <c r="M341" s="228" t="s">
        <v>1</v>
      </c>
      <c r="N341" s="229" t="s">
        <v>47</v>
      </c>
      <c r="O341" s="92"/>
      <c r="P341" s="230">
        <f>O341*H341</f>
        <v>0</v>
      </c>
      <c r="Q341" s="230">
        <v>0</v>
      </c>
      <c r="R341" s="230">
        <f>Q341*H341</f>
        <v>0</v>
      </c>
      <c r="S341" s="230">
        <v>0</v>
      </c>
      <c r="T341" s="231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2" t="s">
        <v>146</v>
      </c>
      <c r="AT341" s="232" t="s">
        <v>142</v>
      </c>
      <c r="AU341" s="232" t="s">
        <v>92</v>
      </c>
      <c r="AY341" s="17" t="s">
        <v>140</v>
      </c>
      <c r="BE341" s="233">
        <f>IF(N341="základní",J341,0)</f>
        <v>0</v>
      </c>
      <c r="BF341" s="233">
        <f>IF(N341="snížená",J341,0)</f>
        <v>0</v>
      </c>
      <c r="BG341" s="233">
        <f>IF(N341="zákl. přenesená",J341,0)</f>
        <v>0</v>
      </c>
      <c r="BH341" s="233">
        <f>IF(N341="sníž. přenesená",J341,0)</f>
        <v>0</v>
      </c>
      <c r="BI341" s="233">
        <f>IF(N341="nulová",J341,0)</f>
        <v>0</v>
      </c>
      <c r="BJ341" s="17" t="s">
        <v>90</v>
      </c>
      <c r="BK341" s="233">
        <f>ROUND(I341*H341,2)</f>
        <v>0</v>
      </c>
      <c r="BL341" s="17" t="s">
        <v>146</v>
      </c>
      <c r="BM341" s="232" t="s">
        <v>474</v>
      </c>
    </row>
    <row r="342" s="2" customFormat="1">
      <c r="A342" s="39"/>
      <c r="B342" s="40"/>
      <c r="C342" s="41"/>
      <c r="D342" s="260" t="s">
        <v>156</v>
      </c>
      <c r="E342" s="41"/>
      <c r="F342" s="261" t="s">
        <v>475</v>
      </c>
      <c r="G342" s="41"/>
      <c r="H342" s="41"/>
      <c r="I342" s="236"/>
      <c r="J342" s="41"/>
      <c r="K342" s="41"/>
      <c r="L342" s="45"/>
      <c r="M342" s="237"/>
      <c r="N342" s="238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7" t="s">
        <v>156</v>
      </c>
      <c r="AU342" s="17" t="s">
        <v>92</v>
      </c>
    </row>
    <row r="343" s="2" customFormat="1">
      <c r="A343" s="39"/>
      <c r="B343" s="40"/>
      <c r="C343" s="41"/>
      <c r="D343" s="234" t="s">
        <v>148</v>
      </c>
      <c r="E343" s="41"/>
      <c r="F343" s="235" t="s">
        <v>158</v>
      </c>
      <c r="G343" s="41"/>
      <c r="H343" s="41"/>
      <c r="I343" s="236"/>
      <c r="J343" s="41"/>
      <c r="K343" s="41"/>
      <c r="L343" s="45"/>
      <c r="M343" s="237"/>
      <c r="N343" s="238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7" t="s">
        <v>148</v>
      </c>
      <c r="AU343" s="17" t="s">
        <v>92</v>
      </c>
    </row>
    <row r="344" s="14" customFormat="1">
      <c r="A344" s="14"/>
      <c r="B344" s="249"/>
      <c r="C344" s="250"/>
      <c r="D344" s="234" t="s">
        <v>150</v>
      </c>
      <c r="E344" s="251" t="s">
        <v>1</v>
      </c>
      <c r="F344" s="252" t="s">
        <v>470</v>
      </c>
      <c r="G344" s="250"/>
      <c r="H344" s="253">
        <v>0.55800000000000005</v>
      </c>
      <c r="I344" s="254"/>
      <c r="J344" s="250"/>
      <c r="K344" s="250"/>
      <c r="L344" s="255"/>
      <c r="M344" s="256"/>
      <c r="N344" s="257"/>
      <c r="O344" s="257"/>
      <c r="P344" s="257"/>
      <c r="Q344" s="257"/>
      <c r="R344" s="257"/>
      <c r="S344" s="257"/>
      <c r="T344" s="258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9" t="s">
        <v>150</v>
      </c>
      <c r="AU344" s="259" t="s">
        <v>92</v>
      </c>
      <c r="AV344" s="14" t="s">
        <v>92</v>
      </c>
      <c r="AW344" s="14" t="s">
        <v>38</v>
      </c>
      <c r="AX344" s="14" t="s">
        <v>90</v>
      </c>
      <c r="AY344" s="259" t="s">
        <v>140</v>
      </c>
    </row>
    <row r="345" s="2" customFormat="1" ht="33" customHeight="1">
      <c r="A345" s="39"/>
      <c r="B345" s="40"/>
      <c r="C345" s="220" t="s">
        <v>476</v>
      </c>
      <c r="D345" s="220" t="s">
        <v>142</v>
      </c>
      <c r="E345" s="221" t="s">
        <v>477</v>
      </c>
      <c r="F345" s="222" t="s">
        <v>478</v>
      </c>
      <c r="G345" s="223" t="s">
        <v>145</v>
      </c>
      <c r="H345" s="224">
        <v>18.800000000000001</v>
      </c>
      <c r="I345" s="225"/>
      <c r="J345" s="226">
        <f>ROUND(I345*H345,2)</f>
        <v>0</v>
      </c>
      <c r="K345" s="227"/>
      <c r="L345" s="45"/>
      <c r="M345" s="228" t="s">
        <v>1</v>
      </c>
      <c r="N345" s="229" t="s">
        <v>47</v>
      </c>
      <c r="O345" s="92"/>
      <c r="P345" s="230">
        <f>O345*H345</f>
        <v>0</v>
      </c>
      <c r="Q345" s="230">
        <v>0.16192000000000001</v>
      </c>
      <c r="R345" s="230">
        <f>Q345*H345</f>
        <v>3.0440960000000001</v>
      </c>
      <c r="S345" s="230">
        <v>0</v>
      </c>
      <c r="T345" s="23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2" t="s">
        <v>146</v>
      </c>
      <c r="AT345" s="232" t="s">
        <v>142</v>
      </c>
      <c r="AU345" s="232" t="s">
        <v>92</v>
      </c>
      <c r="AY345" s="17" t="s">
        <v>140</v>
      </c>
      <c r="BE345" s="233">
        <f>IF(N345="základní",J345,0)</f>
        <v>0</v>
      </c>
      <c r="BF345" s="233">
        <f>IF(N345="snížená",J345,0)</f>
        <v>0</v>
      </c>
      <c r="BG345" s="233">
        <f>IF(N345="zákl. přenesená",J345,0)</f>
        <v>0</v>
      </c>
      <c r="BH345" s="233">
        <f>IF(N345="sníž. přenesená",J345,0)</f>
        <v>0</v>
      </c>
      <c r="BI345" s="233">
        <f>IF(N345="nulová",J345,0)</f>
        <v>0</v>
      </c>
      <c r="BJ345" s="17" t="s">
        <v>90</v>
      </c>
      <c r="BK345" s="233">
        <f>ROUND(I345*H345,2)</f>
        <v>0</v>
      </c>
      <c r="BL345" s="17" t="s">
        <v>146</v>
      </c>
      <c r="BM345" s="232" t="s">
        <v>479</v>
      </c>
    </row>
    <row r="346" s="2" customFormat="1">
      <c r="A346" s="39"/>
      <c r="B346" s="40"/>
      <c r="C346" s="41"/>
      <c r="D346" s="260" t="s">
        <v>156</v>
      </c>
      <c r="E346" s="41"/>
      <c r="F346" s="261" t="s">
        <v>480</v>
      </c>
      <c r="G346" s="41"/>
      <c r="H346" s="41"/>
      <c r="I346" s="236"/>
      <c r="J346" s="41"/>
      <c r="K346" s="41"/>
      <c r="L346" s="45"/>
      <c r="M346" s="237"/>
      <c r="N346" s="238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7" t="s">
        <v>156</v>
      </c>
      <c r="AU346" s="17" t="s">
        <v>92</v>
      </c>
    </row>
    <row r="347" s="2" customFormat="1" ht="33" customHeight="1">
      <c r="A347" s="39"/>
      <c r="B347" s="40"/>
      <c r="C347" s="220" t="s">
        <v>481</v>
      </c>
      <c r="D347" s="220" t="s">
        <v>142</v>
      </c>
      <c r="E347" s="221" t="s">
        <v>482</v>
      </c>
      <c r="F347" s="222" t="s">
        <v>483</v>
      </c>
      <c r="G347" s="223" t="s">
        <v>145</v>
      </c>
      <c r="H347" s="224">
        <v>18.800000000000001</v>
      </c>
      <c r="I347" s="225"/>
      <c r="J347" s="226">
        <f>ROUND(I347*H347,2)</f>
        <v>0</v>
      </c>
      <c r="K347" s="227"/>
      <c r="L347" s="45"/>
      <c r="M347" s="228" t="s">
        <v>1</v>
      </c>
      <c r="N347" s="229" t="s">
        <v>47</v>
      </c>
      <c r="O347" s="92"/>
      <c r="P347" s="230">
        <f>O347*H347</f>
        <v>0</v>
      </c>
      <c r="Q347" s="230">
        <v>0.16192000000000001</v>
      </c>
      <c r="R347" s="230">
        <f>Q347*H347</f>
        <v>3.0440960000000001</v>
      </c>
      <c r="S347" s="230">
        <v>0</v>
      </c>
      <c r="T347" s="231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2" t="s">
        <v>146</v>
      </c>
      <c r="AT347" s="232" t="s">
        <v>142</v>
      </c>
      <c r="AU347" s="232" t="s">
        <v>92</v>
      </c>
      <c r="AY347" s="17" t="s">
        <v>140</v>
      </c>
      <c r="BE347" s="233">
        <f>IF(N347="základní",J347,0)</f>
        <v>0</v>
      </c>
      <c r="BF347" s="233">
        <f>IF(N347="snížená",J347,0)</f>
        <v>0</v>
      </c>
      <c r="BG347" s="233">
        <f>IF(N347="zákl. přenesená",J347,0)</f>
        <v>0</v>
      </c>
      <c r="BH347" s="233">
        <f>IF(N347="sníž. přenesená",J347,0)</f>
        <v>0</v>
      </c>
      <c r="BI347" s="233">
        <f>IF(N347="nulová",J347,0)</f>
        <v>0</v>
      </c>
      <c r="BJ347" s="17" t="s">
        <v>90</v>
      </c>
      <c r="BK347" s="233">
        <f>ROUND(I347*H347,2)</f>
        <v>0</v>
      </c>
      <c r="BL347" s="17" t="s">
        <v>146</v>
      </c>
      <c r="BM347" s="232" t="s">
        <v>484</v>
      </c>
    </row>
    <row r="348" s="2" customFormat="1">
      <c r="A348" s="39"/>
      <c r="B348" s="40"/>
      <c r="C348" s="41"/>
      <c r="D348" s="260" t="s">
        <v>156</v>
      </c>
      <c r="E348" s="41"/>
      <c r="F348" s="261" t="s">
        <v>485</v>
      </c>
      <c r="G348" s="41"/>
      <c r="H348" s="41"/>
      <c r="I348" s="236"/>
      <c r="J348" s="41"/>
      <c r="K348" s="41"/>
      <c r="L348" s="45"/>
      <c r="M348" s="237"/>
      <c r="N348" s="238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7" t="s">
        <v>156</v>
      </c>
      <c r="AU348" s="17" t="s">
        <v>92</v>
      </c>
    </row>
    <row r="349" s="14" customFormat="1">
      <c r="A349" s="14"/>
      <c r="B349" s="249"/>
      <c r="C349" s="250"/>
      <c r="D349" s="234" t="s">
        <v>150</v>
      </c>
      <c r="E349" s="251" t="s">
        <v>1</v>
      </c>
      <c r="F349" s="252" t="s">
        <v>486</v>
      </c>
      <c r="G349" s="250"/>
      <c r="H349" s="253">
        <v>18.800000000000001</v>
      </c>
      <c r="I349" s="254"/>
      <c r="J349" s="250"/>
      <c r="K349" s="250"/>
      <c r="L349" s="255"/>
      <c r="M349" s="256"/>
      <c r="N349" s="257"/>
      <c r="O349" s="257"/>
      <c r="P349" s="257"/>
      <c r="Q349" s="257"/>
      <c r="R349" s="257"/>
      <c r="S349" s="257"/>
      <c r="T349" s="258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9" t="s">
        <v>150</v>
      </c>
      <c r="AU349" s="259" t="s">
        <v>92</v>
      </c>
      <c r="AV349" s="14" t="s">
        <v>92</v>
      </c>
      <c r="AW349" s="14" t="s">
        <v>38</v>
      </c>
      <c r="AX349" s="14" t="s">
        <v>90</v>
      </c>
      <c r="AY349" s="259" t="s">
        <v>140</v>
      </c>
    </row>
    <row r="350" s="2" customFormat="1" ht="24.15" customHeight="1">
      <c r="A350" s="39"/>
      <c r="B350" s="40"/>
      <c r="C350" s="220" t="s">
        <v>487</v>
      </c>
      <c r="D350" s="220" t="s">
        <v>142</v>
      </c>
      <c r="E350" s="221" t="s">
        <v>488</v>
      </c>
      <c r="F350" s="222" t="s">
        <v>489</v>
      </c>
      <c r="G350" s="223" t="s">
        <v>145</v>
      </c>
      <c r="H350" s="224">
        <v>376</v>
      </c>
      <c r="I350" s="225"/>
      <c r="J350" s="226">
        <f>ROUND(I350*H350,2)</f>
        <v>0</v>
      </c>
      <c r="K350" s="227"/>
      <c r="L350" s="45"/>
      <c r="M350" s="228" t="s">
        <v>1</v>
      </c>
      <c r="N350" s="229" t="s">
        <v>47</v>
      </c>
      <c r="O350" s="92"/>
      <c r="P350" s="230">
        <f>O350*H350</f>
        <v>0</v>
      </c>
      <c r="Q350" s="230">
        <v>0.020240000000000001</v>
      </c>
      <c r="R350" s="230">
        <f>Q350*H350</f>
        <v>7.6102400000000001</v>
      </c>
      <c r="S350" s="230">
        <v>0</v>
      </c>
      <c r="T350" s="23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2" t="s">
        <v>146</v>
      </c>
      <c r="AT350" s="232" t="s">
        <v>142</v>
      </c>
      <c r="AU350" s="232" t="s">
        <v>92</v>
      </c>
      <c r="AY350" s="17" t="s">
        <v>140</v>
      </c>
      <c r="BE350" s="233">
        <f>IF(N350="základní",J350,0)</f>
        <v>0</v>
      </c>
      <c r="BF350" s="233">
        <f>IF(N350="snížená",J350,0)</f>
        <v>0</v>
      </c>
      <c r="BG350" s="233">
        <f>IF(N350="zákl. přenesená",J350,0)</f>
        <v>0</v>
      </c>
      <c r="BH350" s="233">
        <f>IF(N350="sníž. přenesená",J350,0)</f>
        <v>0</v>
      </c>
      <c r="BI350" s="233">
        <f>IF(N350="nulová",J350,0)</f>
        <v>0</v>
      </c>
      <c r="BJ350" s="17" t="s">
        <v>90</v>
      </c>
      <c r="BK350" s="233">
        <f>ROUND(I350*H350,2)</f>
        <v>0</v>
      </c>
      <c r="BL350" s="17" t="s">
        <v>146</v>
      </c>
      <c r="BM350" s="232" t="s">
        <v>490</v>
      </c>
    </row>
    <row r="351" s="2" customFormat="1">
      <c r="A351" s="39"/>
      <c r="B351" s="40"/>
      <c r="C351" s="41"/>
      <c r="D351" s="260" t="s">
        <v>156</v>
      </c>
      <c r="E351" s="41"/>
      <c r="F351" s="261" t="s">
        <v>491</v>
      </c>
      <c r="G351" s="41"/>
      <c r="H351" s="41"/>
      <c r="I351" s="236"/>
      <c r="J351" s="41"/>
      <c r="K351" s="41"/>
      <c r="L351" s="45"/>
      <c r="M351" s="237"/>
      <c r="N351" s="238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7" t="s">
        <v>156</v>
      </c>
      <c r="AU351" s="17" t="s">
        <v>92</v>
      </c>
    </row>
    <row r="352" s="14" customFormat="1">
      <c r="A352" s="14"/>
      <c r="B352" s="249"/>
      <c r="C352" s="250"/>
      <c r="D352" s="234" t="s">
        <v>150</v>
      </c>
      <c r="E352" s="251" t="s">
        <v>1</v>
      </c>
      <c r="F352" s="252" t="s">
        <v>492</v>
      </c>
      <c r="G352" s="250"/>
      <c r="H352" s="253">
        <v>376</v>
      </c>
      <c r="I352" s="254"/>
      <c r="J352" s="250"/>
      <c r="K352" s="250"/>
      <c r="L352" s="255"/>
      <c r="M352" s="256"/>
      <c r="N352" s="257"/>
      <c r="O352" s="257"/>
      <c r="P352" s="257"/>
      <c r="Q352" s="257"/>
      <c r="R352" s="257"/>
      <c r="S352" s="257"/>
      <c r="T352" s="258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9" t="s">
        <v>150</v>
      </c>
      <c r="AU352" s="259" t="s">
        <v>92</v>
      </c>
      <c r="AV352" s="14" t="s">
        <v>92</v>
      </c>
      <c r="AW352" s="14" t="s">
        <v>38</v>
      </c>
      <c r="AX352" s="14" t="s">
        <v>90</v>
      </c>
      <c r="AY352" s="259" t="s">
        <v>140</v>
      </c>
    </row>
    <row r="353" s="2" customFormat="1" ht="16.5" customHeight="1">
      <c r="A353" s="39"/>
      <c r="B353" s="40"/>
      <c r="C353" s="220" t="s">
        <v>493</v>
      </c>
      <c r="D353" s="220" t="s">
        <v>142</v>
      </c>
      <c r="E353" s="221" t="s">
        <v>494</v>
      </c>
      <c r="F353" s="222" t="s">
        <v>495</v>
      </c>
      <c r="G353" s="223" t="s">
        <v>299</v>
      </c>
      <c r="H353" s="224">
        <v>1</v>
      </c>
      <c r="I353" s="225"/>
      <c r="J353" s="226">
        <f>ROUND(I353*H353,2)</f>
        <v>0</v>
      </c>
      <c r="K353" s="227"/>
      <c r="L353" s="45"/>
      <c r="M353" s="228" t="s">
        <v>1</v>
      </c>
      <c r="N353" s="229" t="s">
        <v>47</v>
      </c>
      <c r="O353" s="92"/>
      <c r="P353" s="230">
        <f>O353*H353</f>
        <v>0</v>
      </c>
      <c r="Q353" s="230">
        <v>0</v>
      </c>
      <c r="R353" s="230">
        <f>Q353*H353</f>
        <v>0</v>
      </c>
      <c r="S353" s="230">
        <v>0</v>
      </c>
      <c r="T353" s="23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2" t="s">
        <v>146</v>
      </c>
      <c r="AT353" s="232" t="s">
        <v>142</v>
      </c>
      <c r="AU353" s="232" t="s">
        <v>92</v>
      </c>
      <c r="AY353" s="17" t="s">
        <v>140</v>
      </c>
      <c r="BE353" s="233">
        <f>IF(N353="základní",J353,0)</f>
        <v>0</v>
      </c>
      <c r="BF353" s="233">
        <f>IF(N353="snížená",J353,0)</f>
        <v>0</v>
      </c>
      <c r="BG353" s="233">
        <f>IF(N353="zákl. přenesená",J353,0)</f>
        <v>0</v>
      </c>
      <c r="BH353" s="233">
        <f>IF(N353="sníž. přenesená",J353,0)</f>
        <v>0</v>
      </c>
      <c r="BI353" s="233">
        <f>IF(N353="nulová",J353,0)</f>
        <v>0</v>
      </c>
      <c r="BJ353" s="17" t="s">
        <v>90</v>
      </c>
      <c r="BK353" s="233">
        <f>ROUND(I353*H353,2)</f>
        <v>0</v>
      </c>
      <c r="BL353" s="17" t="s">
        <v>146</v>
      </c>
      <c r="BM353" s="232" t="s">
        <v>496</v>
      </c>
    </row>
    <row r="354" s="2" customFormat="1">
      <c r="A354" s="39"/>
      <c r="B354" s="40"/>
      <c r="C354" s="41"/>
      <c r="D354" s="234" t="s">
        <v>148</v>
      </c>
      <c r="E354" s="41"/>
      <c r="F354" s="235" t="s">
        <v>158</v>
      </c>
      <c r="G354" s="41"/>
      <c r="H354" s="41"/>
      <c r="I354" s="236"/>
      <c r="J354" s="41"/>
      <c r="K354" s="41"/>
      <c r="L354" s="45"/>
      <c r="M354" s="237"/>
      <c r="N354" s="238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7" t="s">
        <v>148</v>
      </c>
      <c r="AU354" s="17" t="s">
        <v>92</v>
      </c>
    </row>
    <row r="355" s="2" customFormat="1" ht="24.15" customHeight="1">
      <c r="A355" s="39"/>
      <c r="B355" s="40"/>
      <c r="C355" s="220" t="s">
        <v>497</v>
      </c>
      <c r="D355" s="220" t="s">
        <v>142</v>
      </c>
      <c r="E355" s="221" t="s">
        <v>498</v>
      </c>
      <c r="F355" s="222" t="s">
        <v>499</v>
      </c>
      <c r="G355" s="223" t="s">
        <v>299</v>
      </c>
      <c r="H355" s="224">
        <v>1</v>
      </c>
      <c r="I355" s="225"/>
      <c r="J355" s="226">
        <f>ROUND(I355*H355,2)</f>
        <v>0</v>
      </c>
      <c r="K355" s="227"/>
      <c r="L355" s="45"/>
      <c r="M355" s="228" t="s">
        <v>1</v>
      </c>
      <c r="N355" s="229" t="s">
        <v>47</v>
      </c>
      <c r="O355" s="92"/>
      <c r="P355" s="230">
        <f>O355*H355</f>
        <v>0</v>
      </c>
      <c r="Q355" s="230">
        <v>0</v>
      </c>
      <c r="R355" s="230">
        <f>Q355*H355</f>
        <v>0</v>
      </c>
      <c r="S355" s="230">
        <v>0</v>
      </c>
      <c r="T355" s="23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2" t="s">
        <v>146</v>
      </c>
      <c r="AT355" s="232" t="s">
        <v>142</v>
      </c>
      <c r="AU355" s="232" t="s">
        <v>92</v>
      </c>
      <c r="AY355" s="17" t="s">
        <v>140</v>
      </c>
      <c r="BE355" s="233">
        <f>IF(N355="základní",J355,0)</f>
        <v>0</v>
      </c>
      <c r="BF355" s="233">
        <f>IF(N355="snížená",J355,0)</f>
        <v>0</v>
      </c>
      <c r="BG355" s="233">
        <f>IF(N355="zákl. přenesená",J355,0)</f>
        <v>0</v>
      </c>
      <c r="BH355" s="233">
        <f>IF(N355="sníž. přenesená",J355,0)</f>
        <v>0</v>
      </c>
      <c r="BI355" s="233">
        <f>IF(N355="nulová",J355,0)</f>
        <v>0</v>
      </c>
      <c r="BJ355" s="17" t="s">
        <v>90</v>
      </c>
      <c r="BK355" s="233">
        <f>ROUND(I355*H355,2)</f>
        <v>0</v>
      </c>
      <c r="BL355" s="17" t="s">
        <v>146</v>
      </c>
      <c r="BM355" s="232" t="s">
        <v>500</v>
      </c>
    </row>
    <row r="356" s="2" customFormat="1">
      <c r="A356" s="39"/>
      <c r="B356" s="40"/>
      <c r="C356" s="41"/>
      <c r="D356" s="234" t="s">
        <v>148</v>
      </c>
      <c r="E356" s="41"/>
      <c r="F356" s="235" t="s">
        <v>158</v>
      </c>
      <c r="G356" s="41"/>
      <c r="H356" s="41"/>
      <c r="I356" s="236"/>
      <c r="J356" s="41"/>
      <c r="K356" s="41"/>
      <c r="L356" s="45"/>
      <c r="M356" s="237"/>
      <c r="N356" s="238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7" t="s">
        <v>148</v>
      </c>
      <c r="AU356" s="17" t="s">
        <v>92</v>
      </c>
    </row>
    <row r="357" s="12" customFormat="1" ht="22.8" customHeight="1">
      <c r="A357" s="12"/>
      <c r="B357" s="204"/>
      <c r="C357" s="205"/>
      <c r="D357" s="206" t="s">
        <v>81</v>
      </c>
      <c r="E357" s="218" t="s">
        <v>173</v>
      </c>
      <c r="F357" s="218" t="s">
        <v>501</v>
      </c>
      <c r="G357" s="205"/>
      <c r="H357" s="205"/>
      <c r="I357" s="208"/>
      <c r="J357" s="219">
        <f>BK357</f>
        <v>0</v>
      </c>
      <c r="K357" s="205"/>
      <c r="L357" s="210"/>
      <c r="M357" s="211"/>
      <c r="N357" s="212"/>
      <c r="O357" s="212"/>
      <c r="P357" s="213">
        <f>SUM(P358:P378)</f>
        <v>0</v>
      </c>
      <c r="Q357" s="212"/>
      <c r="R357" s="213">
        <f>SUM(R358:R378)</f>
        <v>10.1706</v>
      </c>
      <c r="S357" s="212"/>
      <c r="T357" s="214">
        <f>SUM(T358:T378)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15" t="s">
        <v>90</v>
      </c>
      <c r="AT357" s="216" t="s">
        <v>81</v>
      </c>
      <c r="AU357" s="216" t="s">
        <v>90</v>
      </c>
      <c r="AY357" s="215" t="s">
        <v>140</v>
      </c>
      <c r="BK357" s="217">
        <f>SUM(BK358:BK378)</f>
        <v>0</v>
      </c>
    </row>
    <row r="358" s="2" customFormat="1" ht="24.15" customHeight="1">
      <c r="A358" s="39"/>
      <c r="B358" s="40"/>
      <c r="C358" s="220" t="s">
        <v>502</v>
      </c>
      <c r="D358" s="220" t="s">
        <v>142</v>
      </c>
      <c r="E358" s="221" t="s">
        <v>503</v>
      </c>
      <c r="F358" s="222" t="s">
        <v>504</v>
      </c>
      <c r="G358" s="223" t="s">
        <v>145</v>
      </c>
      <c r="H358" s="224">
        <v>22</v>
      </c>
      <c r="I358" s="225"/>
      <c r="J358" s="226">
        <f>ROUND(I358*H358,2)</f>
        <v>0</v>
      </c>
      <c r="K358" s="227"/>
      <c r="L358" s="45"/>
      <c r="M358" s="228" t="s">
        <v>1</v>
      </c>
      <c r="N358" s="229" t="s">
        <v>47</v>
      </c>
      <c r="O358" s="92"/>
      <c r="P358" s="230">
        <f>O358*H358</f>
        <v>0</v>
      </c>
      <c r="Q358" s="230">
        <v>0.1095</v>
      </c>
      <c r="R358" s="230">
        <f>Q358*H358</f>
        <v>2.4089999999999998</v>
      </c>
      <c r="S358" s="230">
        <v>0</v>
      </c>
      <c r="T358" s="23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2" t="s">
        <v>146</v>
      </c>
      <c r="AT358" s="232" t="s">
        <v>142</v>
      </c>
      <c r="AU358" s="232" t="s">
        <v>92</v>
      </c>
      <c r="AY358" s="17" t="s">
        <v>140</v>
      </c>
      <c r="BE358" s="233">
        <f>IF(N358="základní",J358,0)</f>
        <v>0</v>
      </c>
      <c r="BF358" s="233">
        <f>IF(N358="snížená",J358,0)</f>
        <v>0</v>
      </c>
      <c r="BG358" s="233">
        <f>IF(N358="zákl. přenesená",J358,0)</f>
        <v>0</v>
      </c>
      <c r="BH358" s="233">
        <f>IF(N358="sníž. přenesená",J358,0)</f>
        <v>0</v>
      </c>
      <c r="BI358" s="233">
        <f>IF(N358="nulová",J358,0)</f>
        <v>0</v>
      </c>
      <c r="BJ358" s="17" t="s">
        <v>90</v>
      </c>
      <c r="BK358" s="233">
        <f>ROUND(I358*H358,2)</f>
        <v>0</v>
      </c>
      <c r="BL358" s="17" t="s">
        <v>146</v>
      </c>
      <c r="BM358" s="232" t="s">
        <v>505</v>
      </c>
    </row>
    <row r="359" s="2" customFormat="1" ht="24.15" customHeight="1">
      <c r="A359" s="39"/>
      <c r="B359" s="40"/>
      <c r="C359" s="273" t="s">
        <v>506</v>
      </c>
      <c r="D359" s="273" t="s">
        <v>200</v>
      </c>
      <c r="E359" s="274" t="s">
        <v>507</v>
      </c>
      <c r="F359" s="275" t="s">
        <v>508</v>
      </c>
      <c r="G359" s="276" t="s">
        <v>145</v>
      </c>
      <c r="H359" s="277">
        <v>24.640000000000001</v>
      </c>
      <c r="I359" s="278"/>
      <c r="J359" s="279">
        <f>ROUND(I359*H359,2)</f>
        <v>0</v>
      </c>
      <c r="K359" s="280"/>
      <c r="L359" s="281"/>
      <c r="M359" s="282" t="s">
        <v>1</v>
      </c>
      <c r="N359" s="283" t="s">
        <v>47</v>
      </c>
      <c r="O359" s="92"/>
      <c r="P359" s="230">
        <f>O359*H359</f>
        <v>0</v>
      </c>
      <c r="Q359" s="230">
        <v>0.315</v>
      </c>
      <c r="R359" s="230">
        <f>Q359*H359</f>
        <v>7.7616000000000005</v>
      </c>
      <c r="S359" s="230">
        <v>0</v>
      </c>
      <c r="T359" s="23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2" t="s">
        <v>193</v>
      </c>
      <c r="AT359" s="232" t="s">
        <v>200</v>
      </c>
      <c r="AU359" s="232" t="s">
        <v>92</v>
      </c>
      <c r="AY359" s="17" t="s">
        <v>140</v>
      </c>
      <c r="BE359" s="233">
        <f>IF(N359="základní",J359,0)</f>
        <v>0</v>
      </c>
      <c r="BF359" s="233">
        <f>IF(N359="snížená",J359,0)</f>
        <v>0</v>
      </c>
      <c r="BG359" s="233">
        <f>IF(N359="zákl. přenesená",J359,0)</f>
        <v>0</v>
      </c>
      <c r="BH359" s="233">
        <f>IF(N359="sníž. přenesená",J359,0)</f>
        <v>0</v>
      </c>
      <c r="BI359" s="233">
        <f>IF(N359="nulová",J359,0)</f>
        <v>0</v>
      </c>
      <c r="BJ359" s="17" t="s">
        <v>90</v>
      </c>
      <c r="BK359" s="233">
        <f>ROUND(I359*H359,2)</f>
        <v>0</v>
      </c>
      <c r="BL359" s="17" t="s">
        <v>146</v>
      </c>
      <c r="BM359" s="232" t="s">
        <v>509</v>
      </c>
    </row>
    <row r="360" s="14" customFormat="1">
      <c r="A360" s="14"/>
      <c r="B360" s="249"/>
      <c r="C360" s="250"/>
      <c r="D360" s="234" t="s">
        <v>150</v>
      </c>
      <c r="E360" s="251" t="s">
        <v>1</v>
      </c>
      <c r="F360" s="252" t="s">
        <v>510</v>
      </c>
      <c r="G360" s="250"/>
      <c r="H360" s="253">
        <v>10.560000000000001</v>
      </c>
      <c r="I360" s="254"/>
      <c r="J360" s="250"/>
      <c r="K360" s="250"/>
      <c r="L360" s="255"/>
      <c r="M360" s="256"/>
      <c r="N360" s="257"/>
      <c r="O360" s="257"/>
      <c r="P360" s="257"/>
      <c r="Q360" s="257"/>
      <c r="R360" s="257"/>
      <c r="S360" s="257"/>
      <c r="T360" s="258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9" t="s">
        <v>150</v>
      </c>
      <c r="AU360" s="259" t="s">
        <v>92</v>
      </c>
      <c r="AV360" s="14" t="s">
        <v>92</v>
      </c>
      <c r="AW360" s="14" t="s">
        <v>38</v>
      </c>
      <c r="AX360" s="14" t="s">
        <v>82</v>
      </c>
      <c r="AY360" s="259" t="s">
        <v>140</v>
      </c>
    </row>
    <row r="361" s="14" customFormat="1">
      <c r="A361" s="14"/>
      <c r="B361" s="249"/>
      <c r="C361" s="250"/>
      <c r="D361" s="234" t="s">
        <v>150</v>
      </c>
      <c r="E361" s="251" t="s">
        <v>1</v>
      </c>
      <c r="F361" s="252" t="s">
        <v>511</v>
      </c>
      <c r="G361" s="250"/>
      <c r="H361" s="253">
        <v>6.4000000000000004</v>
      </c>
      <c r="I361" s="254"/>
      <c r="J361" s="250"/>
      <c r="K361" s="250"/>
      <c r="L361" s="255"/>
      <c r="M361" s="256"/>
      <c r="N361" s="257"/>
      <c r="O361" s="257"/>
      <c r="P361" s="257"/>
      <c r="Q361" s="257"/>
      <c r="R361" s="257"/>
      <c r="S361" s="257"/>
      <c r="T361" s="258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9" t="s">
        <v>150</v>
      </c>
      <c r="AU361" s="259" t="s">
        <v>92</v>
      </c>
      <c r="AV361" s="14" t="s">
        <v>92</v>
      </c>
      <c r="AW361" s="14" t="s">
        <v>38</v>
      </c>
      <c r="AX361" s="14" t="s">
        <v>82</v>
      </c>
      <c r="AY361" s="259" t="s">
        <v>140</v>
      </c>
    </row>
    <row r="362" s="14" customFormat="1">
      <c r="A362" s="14"/>
      <c r="B362" s="249"/>
      <c r="C362" s="250"/>
      <c r="D362" s="234" t="s">
        <v>150</v>
      </c>
      <c r="E362" s="251" t="s">
        <v>1</v>
      </c>
      <c r="F362" s="252" t="s">
        <v>512</v>
      </c>
      <c r="G362" s="250"/>
      <c r="H362" s="253">
        <v>5.04</v>
      </c>
      <c r="I362" s="254"/>
      <c r="J362" s="250"/>
      <c r="K362" s="250"/>
      <c r="L362" s="255"/>
      <c r="M362" s="256"/>
      <c r="N362" s="257"/>
      <c r="O362" s="257"/>
      <c r="P362" s="257"/>
      <c r="Q362" s="257"/>
      <c r="R362" s="257"/>
      <c r="S362" s="257"/>
      <c r="T362" s="25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9" t="s">
        <v>150</v>
      </c>
      <c r="AU362" s="259" t="s">
        <v>92</v>
      </c>
      <c r="AV362" s="14" t="s">
        <v>92</v>
      </c>
      <c r="AW362" s="14" t="s">
        <v>38</v>
      </c>
      <c r="AX362" s="14" t="s">
        <v>82</v>
      </c>
      <c r="AY362" s="259" t="s">
        <v>140</v>
      </c>
    </row>
    <row r="363" s="15" customFormat="1">
      <c r="A363" s="15"/>
      <c r="B363" s="262"/>
      <c r="C363" s="263"/>
      <c r="D363" s="234" t="s">
        <v>150</v>
      </c>
      <c r="E363" s="264" t="s">
        <v>1</v>
      </c>
      <c r="F363" s="265" t="s">
        <v>161</v>
      </c>
      <c r="G363" s="263"/>
      <c r="H363" s="266">
        <v>22</v>
      </c>
      <c r="I363" s="267"/>
      <c r="J363" s="263"/>
      <c r="K363" s="263"/>
      <c r="L363" s="268"/>
      <c r="M363" s="269"/>
      <c r="N363" s="270"/>
      <c r="O363" s="270"/>
      <c r="P363" s="270"/>
      <c r="Q363" s="270"/>
      <c r="R363" s="270"/>
      <c r="S363" s="270"/>
      <c r="T363" s="271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2" t="s">
        <v>150</v>
      </c>
      <c r="AU363" s="272" t="s">
        <v>92</v>
      </c>
      <c r="AV363" s="15" t="s">
        <v>146</v>
      </c>
      <c r="AW363" s="15" t="s">
        <v>38</v>
      </c>
      <c r="AX363" s="15" t="s">
        <v>82</v>
      </c>
      <c r="AY363" s="272" t="s">
        <v>140</v>
      </c>
    </row>
    <row r="364" s="14" customFormat="1">
      <c r="A364" s="14"/>
      <c r="B364" s="249"/>
      <c r="C364" s="250"/>
      <c r="D364" s="234" t="s">
        <v>150</v>
      </c>
      <c r="E364" s="251" t="s">
        <v>1</v>
      </c>
      <c r="F364" s="252" t="s">
        <v>513</v>
      </c>
      <c r="G364" s="250"/>
      <c r="H364" s="253">
        <v>24.640000000000001</v>
      </c>
      <c r="I364" s="254"/>
      <c r="J364" s="250"/>
      <c r="K364" s="250"/>
      <c r="L364" s="255"/>
      <c r="M364" s="256"/>
      <c r="N364" s="257"/>
      <c r="O364" s="257"/>
      <c r="P364" s="257"/>
      <c r="Q364" s="257"/>
      <c r="R364" s="257"/>
      <c r="S364" s="257"/>
      <c r="T364" s="258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9" t="s">
        <v>150</v>
      </c>
      <c r="AU364" s="259" t="s">
        <v>92</v>
      </c>
      <c r="AV364" s="14" t="s">
        <v>92</v>
      </c>
      <c r="AW364" s="14" t="s">
        <v>38</v>
      </c>
      <c r="AX364" s="14" t="s">
        <v>90</v>
      </c>
      <c r="AY364" s="259" t="s">
        <v>140</v>
      </c>
    </row>
    <row r="365" s="2" customFormat="1" ht="62.7" customHeight="1">
      <c r="A365" s="39"/>
      <c r="B365" s="40"/>
      <c r="C365" s="220" t="s">
        <v>514</v>
      </c>
      <c r="D365" s="220" t="s">
        <v>142</v>
      </c>
      <c r="E365" s="221" t="s">
        <v>515</v>
      </c>
      <c r="F365" s="222" t="s">
        <v>516</v>
      </c>
      <c r="G365" s="223" t="s">
        <v>145</v>
      </c>
      <c r="H365" s="224">
        <v>29</v>
      </c>
      <c r="I365" s="225"/>
      <c r="J365" s="226">
        <f>ROUND(I365*H365,2)</f>
        <v>0</v>
      </c>
      <c r="K365" s="227"/>
      <c r="L365" s="45"/>
      <c r="M365" s="228" t="s">
        <v>1</v>
      </c>
      <c r="N365" s="229" t="s">
        <v>47</v>
      </c>
      <c r="O365" s="92"/>
      <c r="P365" s="230">
        <f>O365*H365</f>
        <v>0</v>
      </c>
      <c r="Q365" s="230">
        <v>0</v>
      </c>
      <c r="R365" s="230">
        <f>Q365*H365</f>
        <v>0</v>
      </c>
      <c r="S365" s="230">
        <v>0</v>
      </c>
      <c r="T365" s="23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2" t="s">
        <v>146</v>
      </c>
      <c r="AT365" s="232" t="s">
        <v>142</v>
      </c>
      <c r="AU365" s="232" t="s">
        <v>92</v>
      </c>
      <c r="AY365" s="17" t="s">
        <v>140</v>
      </c>
      <c r="BE365" s="233">
        <f>IF(N365="základní",J365,0)</f>
        <v>0</v>
      </c>
      <c r="BF365" s="233">
        <f>IF(N365="snížená",J365,0)</f>
        <v>0</v>
      </c>
      <c r="BG365" s="233">
        <f>IF(N365="zákl. přenesená",J365,0)</f>
        <v>0</v>
      </c>
      <c r="BH365" s="233">
        <f>IF(N365="sníž. přenesená",J365,0)</f>
        <v>0</v>
      </c>
      <c r="BI365" s="233">
        <f>IF(N365="nulová",J365,0)</f>
        <v>0</v>
      </c>
      <c r="BJ365" s="17" t="s">
        <v>90</v>
      </c>
      <c r="BK365" s="233">
        <f>ROUND(I365*H365,2)</f>
        <v>0</v>
      </c>
      <c r="BL365" s="17" t="s">
        <v>146</v>
      </c>
      <c r="BM365" s="232" t="s">
        <v>517</v>
      </c>
    </row>
    <row r="366" s="2" customFormat="1">
      <c r="A366" s="39"/>
      <c r="B366" s="40"/>
      <c r="C366" s="41"/>
      <c r="D366" s="234" t="s">
        <v>148</v>
      </c>
      <c r="E366" s="41"/>
      <c r="F366" s="235" t="s">
        <v>158</v>
      </c>
      <c r="G366" s="41"/>
      <c r="H366" s="41"/>
      <c r="I366" s="236"/>
      <c r="J366" s="41"/>
      <c r="K366" s="41"/>
      <c r="L366" s="45"/>
      <c r="M366" s="237"/>
      <c r="N366" s="238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7" t="s">
        <v>148</v>
      </c>
      <c r="AU366" s="17" t="s">
        <v>92</v>
      </c>
    </row>
    <row r="367" s="14" customFormat="1">
      <c r="A367" s="14"/>
      <c r="B367" s="249"/>
      <c r="C367" s="250"/>
      <c r="D367" s="234" t="s">
        <v>150</v>
      </c>
      <c r="E367" s="251" t="s">
        <v>1</v>
      </c>
      <c r="F367" s="252" t="s">
        <v>312</v>
      </c>
      <c r="G367" s="250"/>
      <c r="H367" s="253">
        <v>29</v>
      </c>
      <c r="I367" s="254"/>
      <c r="J367" s="250"/>
      <c r="K367" s="250"/>
      <c r="L367" s="255"/>
      <c r="M367" s="256"/>
      <c r="N367" s="257"/>
      <c r="O367" s="257"/>
      <c r="P367" s="257"/>
      <c r="Q367" s="257"/>
      <c r="R367" s="257"/>
      <c r="S367" s="257"/>
      <c r="T367" s="25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9" t="s">
        <v>150</v>
      </c>
      <c r="AU367" s="259" t="s">
        <v>92</v>
      </c>
      <c r="AV367" s="14" t="s">
        <v>92</v>
      </c>
      <c r="AW367" s="14" t="s">
        <v>38</v>
      </c>
      <c r="AX367" s="14" t="s">
        <v>90</v>
      </c>
      <c r="AY367" s="259" t="s">
        <v>140</v>
      </c>
    </row>
    <row r="368" s="2" customFormat="1" ht="21.75" customHeight="1">
      <c r="A368" s="39"/>
      <c r="B368" s="40"/>
      <c r="C368" s="220" t="s">
        <v>518</v>
      </c>
      <c r="D368" s="220" t="s">
        <v>142</v>
      </c>
      <c r="E368" s="221" t="s">
        <v>519</v>
      </c>
      <c r="F368" s="222" t="s">
        <v>520</v>
      </c>
      <c r="G368" s="223" t="s">
        <v>145</v>
      </c>
      <c r="H368" s="224">
        <v>29</v>
      </c>
      <c r="I368" s="225"/>
      <c r="J368" s="226">
        <f>ROUND(I368*H368,2)</f>
        <v>0</v>
      </c>
      <c r="K368" s="227"/>
      <c r="L368" s="45"/>
      <c r="M368" s="228" t="s">
        <v>1</v>
      </c>
      <c r="N368" s="229" t="s">
        <v>47</v>
      </c>
      <c r="O368" s="92"/>
      <c r="P368" s="230">
        <f>O368*H368</f>
        <v>0</v>
      </c>
      <c r="Q368" s="230">
        <v>0</v>
      </c>
      <c r="R368" s="230">
        <f>Q368*H368</f>
        <v>0</v>
      </c>
      <c r="S368" s="230">
        <v>0</v>
      </c>
      <c r="T368" s="23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2" t="s">
        <v>146</v>
      </c>
      <c r="AT368" s="232" t="s">
        <v>142</v>
      </c>
      <c r="AU368" s="232" t="s">
        <v>92</v>
      </c>
      <c r="AY368" s="17" t="s">
        <v>140</v>
      </c>
      <c r="BE368" s="233">
        <f>IF(N368="základní",J368,0)</f>
        <v>0</v>
      </c>
      <c r="BF368" s="233">
        <f>IF(N368="snížená",J368,0)</f>
        <v>0</v>
      </c>
      <c r="BG368" s="233">
        <f>IF(N368="zákl. přenesená",J368,0)</f>
        <v>0</v>
      </c>
      <c r="BH368" s="233">
        <f>IF(N368="sníž. přenesená",J368,0)</f>
        <v>0</v>
      </c>
      <c r="BI368" s="233">
        <f>IF(N368="nulová",J368,0)</f>
        <v>0</v>
      </c>
      <c r="BJ368" s="17" t="s">
        <v>90</v>
      </c>
      <c r="BK368" s="233">
        <f>ROUND(I368*H368,2)</f>
        <v>0</v>
      </c>
      <c r="BL368" s="17" t="s">
        <v>146</v>
      </c>
      <c r="BM368" s="232" t="s">
        <v>521</v>
      </c>
    </row>
    <row r="369" s="2" customFormat="1">
      <c r="A369" s="39"/>
      <c r="B369" s="40"/>
      <c r="C369" s="41"/>
      <c r="D369" s="234" t="s">
        <v>148</v>
      </c>
      <c r="E369" s="41"/>
      <c r="F369" s="235" t="s">
        <v>158</v>
      </c>
      <c r="G369" s="41"/>
      <c r="H369" s="41"/>
      <c r="I369" s="236"/>
      <c r="J369" s="41"/>
      <c r="K369" s="41"/>
      <c r="L369" s="45"/>
      <c r="M369" s="237"/>
      <c r="N369" s="238"/>
      <c r="O369" s="92"/>
      <c r="P369" s="92"/>
      <c r="Q369" s="92"/>
      <c r="R369" s="92"/>
      <c r="S369" s="92"/>
      <c r="T369" s="93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7" t="s">
        <v>148</v>
      </c>
      <c r="AU369" s="17" t="s">
        <v>92</v>
      </c>
    </row>
    <row r="370" s="14" customFormat="1">
      <c r="A370" s="14"/>
      <c r="B370" s="249"/>
      <c r="C370" s="250"/>
      <c r="D370" s="234" t="s">
        <v>150</v>
      </c>
      <c r="E370" s="251" t="s">
        <v>1</v>
      </c>
      <c r="F370" s="252" t="s">
        <v>312</v>
      </c>
      <c r="G370" s="250"/>
      <c r="H370" s="253">
        <v>29</v>
      </c>
      <c r="I370" s="254"/>
      <c r="J370" s="250"/>
      <c r="K370" s="250"/>
      <c r="L370" s="255"/>
      <c r="M370" s="256"/>
      <c r="N370" s="257"/>
      <c r="O370" s="257"/>
      <c r="P370" s="257"/>
      <c r="Q370" s="257"/>
      <c r="R370" s="257"/>
      <c r="S370" s="257"/>
      <c r="T370" s="258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9" t="s">
        <v>150</v>
      </c>
      <c r="AU370" s="259" t="s">
        <v>92</v>
      </c>
      <c r="AV370" s="14" t="s">
        <v>92</v>
      </c>
      <c r="AW370" s="14" t="s">
        <v>38</v>
      </c>
      <c r="AX370" s="14" t="s">
        <v>90</v>
      </c>
      <c r="AY370" s="259" t="s">
        <v>140</v>
      </c>
    </row>
    <row r="371" s="2" customFormat="1" ht="21.75" customHeight="1">
      <c r="A371" s="39"/>
      <c r="B371" s="40"/>
      <c r="C371" s="273" t="s">
        <v>522</v>
      </c>
      <c r="D371" s="273" t="s">
        <v>200</v>
      </c>
      <c r="E371" s="274" t="s">
        <v>523</v>
      </c>
      <c r="F371" s="275" t="s">
        <v>524</v>
      </c>
      <c r="G371" s="276" t="s">
        <v>145</v>
      </c>
      <c r="H371" s="277">
        <v>15.6</v>
      </c>
      <c r="I371" s="278"/>
      <c r="J371" s="279">
        <f>ROUND(I371*H371,2)</f>
        <v>0</v>
      </c>
      <c r="K371" s="280"/>
      <c r="L371" s="281"/>
      <c r="M371" s="282" t="s">
        <v>1</v>
      </c>
      <c r="N371" s="283" t="s">
        <v>47</v>
      </c>
      <c r="O371" s="92"/>
      <c r="P371" s="230">
        <f>O371*H371</f>
        <v>0</v>
      </c>
      <c r="Q371" s="230">
        <v>0</v>
      </c>
      <c r="R371" s="230">
        <f>Q371*H371</f>
        <v>0</v>
      </c>
      <c r="S371" s="230">
        <v>0</v>
      </c>
      <c r="T371" s="23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2" t="s">
        <v>193</v>
      </c>
      <c r="AT371" s="232" t="s">
        <v>200</v>
      </c>
      <c r="AU371" s="232" t="s">
        <v>92</v>
      </c>
      <c r="AY371" s="17" t="s">
        <v>140</v>
      </c>
      <c r="BE371" s="233">
        <f>IF(N371="základní",J371,0)</f>
        <v>0</v>
      </c>
      <c r="BF371" s="233">
        <f>IF(N371="snížená",J371,0)</f>
        <v>0</v>
      </c>
      <c r="BG371" s="233">
        <f>IF(N371="zákl. přenesená",J371,0)</f>
        <v>0</v>
      </c>
      <c r="BH371" s="233">
        <f>IF(N371="sníž. přenesená",J371,0)</f>
        <v>0</v>
      </c>
      <c r="BI371" s="233">
        <f>IF(N371="nulová",J371,0)</f>
        <v>0</v>
      </c>
      <c r="BJ371" s="17" t="s">
        <v>90</v>
      </c>
      <c r="BK371" s="233">
        <f>ROUND(I371*H371,2)</f>
        <v>0</v>
      </c>
      <c r="BL371" s="17" t="s">
        <v>146</v>
      </c>
      <c r="BM371" s="232" t="s">
        <v>525</v>
      </c>
    </row>
    <row r="372" s="13" customFormat="1">
      <c r="A372" s="13"/>
      <c r="B372" s="239"/>
      <c r="C372" s="240"/>
      <c r="D372" s="234" t="s">
        <v>150</v>
      </c>
      <c r="E372" s="241" t="s">
        <v>1</v>
      </c>
      <c r="F372" s="242" t="s">
        <v>526</v>
      </c>
      <c r="G372" s="240"/>
      <c r="H372" s="241" t="s">
        <v>1</v>
      </c>
      <c r="I372" s="243"/>
      <c r="J372" s="240"/>
      <c r="K372" s="240"/>
      <c r="L372" s="244"/>
      <c r="M372" s="245"/>
      <c r="N372" s="246"/>
      <c r="O372" s="246"/>
      <c r="P372" s="246"/>
      <c r="Q372" s="246"/>
      <c r="R372" s="246"/>
      <c r="S372" s="246"/>
      <c r="T372" s="24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8" t="s">
        <v>150</v>
      </c>
      <c r="AU372" s="248" t="s">
        <v>92</v>
      </c>
      <c r="AV372" s="13" t="s">
        <v>90</v>
      </c>
      <c r="AW372" s="13" t="s">
        <v>38</v>
      </c>
      <c r="AX372" s="13" t="s">
        <v>82</v>
      </c>
      <c r="AY372" s="248" t="s">
        <v>140</v>
      </c>
    </row>
    <row r="373" s="14" customFormat="1">
      <c r="A373" s="14"/>
      <c r="B373" s="249"/>
      <c r="C373" s="250"/>
      <c r="D373" s="234" t="s">
        <v>150</v>
      </c>
      <c r="E373" s="251" t="s">
        <v>1</v>
      </c>
      <c r="F373" s="252" t="s">
        <v>527</v>
      </c>
      <c r="G373" s="250"/>
      <c r="H373" s="253">
        <v>13</v>
      </c>
      <c r="I373" s="254"/>
      <c r="J373" s="250"/>
      <c r="K373" s="250"/>
      <c r="L373" s="255"/>
      <c r="M373" s="256"/>
      <c r="N373" s="257"/>
      <c r="O373" s="257"/>
      <c r="P373" s="257"/>
      <c r="Q373" s="257"/>
      <c r="R373" s="257"/>
      <c r="S373" s="257"/>
      <c r="T373" s="258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9" t="s">
        <v>150</v>
      </c>
      <c r="AU373" s="259" t="s">
        <v>92</v>
      </c>
      <c r="AV373" s="14" t="s">
        <v>92</v>
      </c>
      <c r="AW373" s="14" t="s">
        <v>38</v>
      </c>
      <c r="AX373" s="14" t="s">
        <v>82</v>
      </c>
      <c r="AY373" s="259" t="s">
        <v>140</v>
      </c>
    </row>
    <row r="374" s="15" customFormat="1">
      <c r="A374" s="15"/>
      <c r="B374" s="262"/>
      <c r="C374" s="263"/>
      <c r="D374" s="234" t="s">
        <v>150</v>
      </c>
      <c r="E374" s="264" t="s">
        <v>1</v>
      </c>
      <c r="F374" s="265" t="s">
        <v>161</v>
      </c>
      <c r="G374" s="263"/>
      <c r="H374" s="266">
        <v>13</v>
      </c>
      <c r="I374" s="267"/>
      <c r="J374" s="263"/>
      <c r="K374" s="263"/>
      <c r="L374" s="268"/>
      <c r="M374" s="269"/>
      <c r="N374" s="270"/>
      <c r="O374" s="270"/>
      <c r="P374" s="270"/>
      <c r="Q374" s="270"/>
      <c r="R374" s="270"/>
      <c r="S374" s="270"/>
      <c r="T374" s="271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2" t="s">
        <v>150</v>
      </c>
      <c r="AU374" s="272" t="s">
        <v>92</v>
      </c>
      <c r="AV374" s="15" t="s">
        <v>146</v>
      </c>
      <c r="AW374" s="15" t="s">
        <v>38</v>
      </c>
      <c r="AX374" s="15" t="s">
        <v>82</v>
      </c>
      <c r="AY374" s="272" t="s">
        <v>140</v>
      </c>
    </row>
    <row r="375" s="14" customFormat="1">
      <c r="A375" s="14"/>
      <c r="B375" s="249"/>
      <c r="C375" s="250"/>
      <c r="D375" s="234" t="s">
        <v>150</v>
      </c>
      <c r="E375" s="251" t="s">
        <v>1</v>
      </c>
      <c r="F375" s="252" t="s">
        <v>528</v>
      </c>
      <c r="G375" s="250"/>
      <c r="H375" s="253">
        <v>15.6</v>
      </c>
      <c r="I375" s="254"/>
      <c r="J375" s="250"/>
      <c r="K375" s="250"/>
      <c r="L375" s="255"/>
      <c r="M375" s="256"/>
      <c r="N375" s="257"/>
      <c r="O375" s="257"/>
      <c r="P375" s="257"/>
      <c r="Q375" s="257"/>
      <c r="R375" s="257"/>
      <c r="S375" s="257"/>
      <c r="T375" s="258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9" t="s">
        <v>150</v>
      </c>
      <c r="AU375" s="259" t="s">
        <v>92</v>
      </c>
      <c r="AV375" s="14" t="s">
        <v>92</v>
      </c>
      <c r="AW375" s="14" t="s">
        <v>38</v>
      </c>
      <c r="AX375" s="14" t="s">
        <v>90</v>
      </c>
      <c r="AY375" s="259" t="s">
        <v>140</v>
      </c>
    </row>
    <row r="376" s="2" customFormat="1" ht="24.15" customHeight="1">
      <c r="A376" s="39"/>
      <c r="B376" s="40"/>
      <c r="C376" s="273" t="s">
        <v>529</v>
      </c>
      <c r="D376" s="273" t="s">
        <v>200</v>
      </c>
      <c r="E376" s="274" t="s">
        <v>530</v>
      </c>
      <c r="F376" s="275" t="s">
        <v>531</v>
      </c>
      <c r="G376" s="276" t="s">
        <v>188</v>
      </c>
      <c r="H376" s="277">
        <v>2</v>
      </c>
      <c r="I376" s="278"/>
      <c r="J376" s="279">
        <f>ROUND(I376*H376,2)</f>
        <v>0</v>
      </c>
      <c r="K376" s="280"/>
      <c r="L376" s="281"/>
      <c r="M376" s="282" t="s">
        <v>1</v>
      </c>
      <c r="N376" s="283" t="s">
        <v>47</v>
      </c>
      <c r="O376" s="92"/>
      <c r="P376" s="230">
        <f>O376*H376</f>
        <v>0</v>
      </c>
      <c r="Q376" s="230">
        <v>0</v>
      </c>
      <c r="R376" s="230">
        <f>Q376*H376</f>
        <v>0</v>
      </c>
      <c r="S376" s="230">
        <v>0</v>
      </c>
      <c r="T376" s="231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2" t="s">
        <v>193</v>
      </c>
      <c r="AT376" s="232" t="s">
        <v>200</v>
      </c>
      <c r="AU376" s="232" t="s">
        <v>92</v>
      </c>
      <c r="AY376" s="17" t="s">
        <v>140</v>
      </c>
      <c r="BE376" s="233">
        <f>IF(N376="základní",J376,0)</f>
        <v>0</v>
      </c>
      <c r="BF376" s="233">
        <f>IF(N376="snížená",J376,0)</f>
        <v>0</v>
      </c>
      <c r="BG376" s="233">
        <f>IF(N376="zákl. přenesená",J376,0)</f>
        <v>0</v>
      </c>
      <c r="BH376" s="233">
        <f>IF(N376="sníž. přenesená",J376,0)</f>
        <v>0</v>
      </c>
      <c r="BI376" s="233">
        <f>IF(N376="nulová",J376,0)</f>
        <v>0</v>
      </c>
      <c r="BJ376" s="17" t="s">
        <v>90</v>
      </c>
      <c r="BK376" s="233">
        <f>ROUND(I376*H376,2)</f>
        <v>0</v>
      </c>
      <c r="BL376" s="17" t="s">
        <v>146</v>
      </c>
      <c r="BM376" s="232" t="s">
        <v>532</v>
      </c>
    </row>
    <row r="377" s="2" customFormat="1">
      <c r="A377" s="39"/>
      <c r="B377" s="40"/>
      <c r="C377" s="41"/>
      <c r="D377" s="234" t="s">
        <v>148</v>
      </c>
      <c r="E377" s="41"/>
      <c r="F377" s="235" t="s">
        <v>158</v>
      </c>
      <c r="G377" s="41"/>
      <c r="H377" s="41"/>
      <c r="I377" s="236"/>
      <c r="J377" s="41"/>
      <c r="K377" s="41"/>
      <c r="L377" s="45"/>
      <c r="M377" s="237"/>
      <c r="N377" s="238"/>
      <c r="O377" s="92"/>
      <c r="P377" s="92"/>
      <c r="Q377" s="92"/>
      <c r="R377" s="92"/>
      <c r="S377" s="92"/>
      <c r="T377" s="93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7" t="s">
        <v>148</v>
      </c>
      <c r="AU377" s="17" t="s">
        <v>92</v>
      </c>
    </row>
    <row r="378" s="14" customFormat="1">
      <c r="A378" s="14"/>
      <c r="B378" s="249"/>
      <c r="C378" s="250"/>
      <c r="D378" s="234" t="s">
        <v>150</v>
      </c>
      <c r="E378" s="251" t="s">
        <v>1</v>
      </c>
      <c r="F378" s="252" t="s">
        <v>92</v>
      </c>
      <c r="G378" s="250"/>
      <c r="H378" s="253">
        <v>2</v>
      </c>
      <c r="I378" s="254"/>
      <c r="J378" s="250"/>
      <c r="K378" s="250"/>
      <c r="L378" s="255"/>
      <c r="M378" s="256"/>
      <c r="N378" s="257"/>
      <c r="O378" s="257"/>
      <c r="P378" s="257"/>
      <c r="Q378" s="257"/>
      <c r="R378" s="257"/>
      <c r="S378" s="257"/>
      <c r="T378" s="258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9" t="s">
        <v>150</v>
      </c>
      <c r="AU378" s="259" t="s">
        <v>92</v>
      </c>
      <c r="AV378" s="14" t="s">
        <v>92</v>
      </c>
      <c r="AW378" s="14" t="s">
        <v>38</v>
      </c>
      <c r="AX378" s="14" t="s">
        <v>90</v>
      </c>
      <c r="AY378" s="259" t="s">
        <v>140</v>
      </c>
    </row>
    <row r="379" s="12" customFormat="1" ht="22.8" customHeight="1">
      <c r="A379" s="12"/>
      <c r="B379" s="204"/>
      <c r="C379" s="205"/>
      <c r="D379" s="206" t="s">
        <v>81</v>
      </c>
      <c r="E379" s="218" t="s">
        <v>199</v>
      </c>
      <c r="F379" s="218" t="s">
        <v>533</v>
      </c>
      <c r="G379" s="205"/>
      <c r="H379" s="205"/>
      <c r="I379" s="208"/>
      <c r="J379" s="219">
        <f>BK379</f>
        <v>0</v>
      </c>
      <c r="K379" s="205"/>
      <c r="L379" s="210"/>
      <c r="M379" s="211"/>
      <c r="N379" s="212"/>
      <c r="O379" s="212"/>
      <c r="P379" s="213">
        <f>SUM(P380:P381)</f>
        <v>0</v>
      </c>
      <c r="Q379" s="212"/>
      <c r="R379" s="213">
        <f>SUM(R380:R381)</f>
        <v>0</v>
      </c>
      <c r="S379" s="212"/>
      <c r="T379" s="214">
        <f>SUM(T380:T381)</f>
        <v>0.35000000000000003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15" t="s">
        <v>90</v>
      </c>
      <c r="AT379" s="216" t="s">
        <v>81</v>
      </c>
      <c r="AU379" s="216" t="s">
        <v>90</v>
      </c>
      <c r="AY379" s="215" t="s">
        <v>140</v>
      </c>
      <c r="BK379" s="217">
        <f>SUM(BK380:BK381)</f>
        <v>0</v>
      </c>
    </row>
    <row r="380" s="2" customFormat="1" ht="24.15" customHeight="1">
      <c r="A380" s="39"/>
      <c r="B380" s="40"/>
      <c r="C380" s="220" t="s">
        <v>534</v>
      </c>
      <c r="D380" s="220" t="s">
        <v>142</v>
      </c>
      <c r="E380" s="221" t="s">
        <v>535</v>
      </c>
      <c r="F380" s="222" t="s">
        <v>536</v>
      </c>
      <c r="G380" s="223" t="s">
        <v>253</v>
      </c>
      <c r="H380" s="224">
        <v>5</v>
      </c>
      <c r="I380" s="225"/>
      <c r="J380" s="226">
        <f>ROUND(I380*H380,2)</f>
        <v>0</v>
      </c>
      <c r="K380" s="227"/>
      <c r="L380" s="45"/>
      <c r="M380" s="228" t="s">
        <v>1</v>
      </c>
      <c r="N380" s="229" t="s">
        <v>47</v>
      </c>
      <c r="O380" s="92"/>
      <c r="P380" s="230">
        <f>O380*H380</f>
        <v>0</v>
      </c>
      <c r="Q380" s="230">
        <v>0</v>
      </c>
      <c r="R380" s="230">
        <f>Q380*H380</f>
        <v>0</v>
      </c>
      <c r="S380" s="230">
        <v>0.070000000000000007</v>
      </c>
      <c r="T380" s="231">
        <f>S380*H380</f>
        <v>0.35000000000000003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2" t="s">
        <v>146</v>
      </c>
      <c r="AT380" s="232" t="s">
        <v>142</v>
      </c>
      <c r="AU380" s="232" t="s">
        <v>92</v>
      </c>
      <c r="AY380" s="17" t="s">
        <v>140</v>
      </c>
      <c r="BE380" s="233">
        <f>IF(N380="základní",J380,0)</f>
        <v>0</v>
      </c>
      <c r="BF380" s="233">
        <f>IF(N380="snížená",J380,0)</f>
        <v>0</v>
      </c>
      <c r="BG380" s="233">
        <f>IF(N380="zákl. přenesená",J380,0)</f>
        <v>0</v>
      </c>
      <c r="BH380" s="233">
        <f>IF(N380="sníž. přenesená",J380,0)</f>
        <v>0</v>
      </c>
      <c r="BI380" s="233">
        <f>IF(N380="nulová",J380,0)</f>
        <v>0</v>
      </c>
      <c r="BJ380" s="17" t="s">
        <v>90</v>
      </c>
      <c r="BK380" s="233">
        <f>ROUND(I380*H380,2)</f>
        <v>0</v>
      </c>
      <c r="BL380" s="17" t="s">
        <v>146</v>
      </c>
      <c r="BM380" s="232" t="s">
        <v>537</v>
      </c>
    </row>
    <row r="381" s="14" customFormat="1">
      <c r="A381" s="14"/>
      <c r="B381" s="249"/>
      <c r="C381" s="250"/>
      <c r="D381" s="234" t="s">
        <v>150</v>
      </c>
      <c r="E381" s="251" t="s">
        <v>1</v>
      </c>
      <c r="F381" s="252" t="s">
        <v>173</v>
      </c>
      <c r="G381" s="250"/>
      <c r="H381" s="253">
        <v>5</v>
      </c>
      <c r="I381" s="254"/>
      <c r="J381" s="250"/>
      <c r="K381" s="250"/>
      <c r="L381" s="255"/>
      <c r="M381" s="256"/>
      <c r="N381" s="257"/>
      <c r="O381" s="257"/>
      <c r="P381" s="257"/>
      <c r="Q381" s="257"/>
      <c r="R381" s="257"/>
      <c r="S381" s="257"/>
      <c r="T381" s="258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9" t="s">
        <v>150</v>
      </c>
      <c r="AU381" s="259" t="s">
        <v>92</v>
      </c>
      <c r="AV381" s="14" t="s">
        <v>92</v>
      </c>
      <c r="AW381" s="14" t="s">
        <v>38</v>
      </c>
      <c r="AX381" s="14" t="s">
        <v>90</v>
      </c>
      <c r="AY381" s="259" t="s">
        <v>140</v>
      </c>
    </row>
    <row r="382" s="12" customFormat="1" ht="22.8" customHeight="1">
      <c r="A382" s="12"/>
      <c r="B382" s="204"/>
      <c r="C382" s="205"/>
      <c r="D382" s="206" t="s">
        <v>81</v>
      </c>
      <c r="E382" s="218" t="s">
        <v>538</v>
      </c>
      <c r="F382" s="218" t="s">
        <v>539</v>
      </c>
      <c r="G382" s="205"/>
      <c r="H382" s="205"/>
      <c r="I382" s="208"/>
      <c r="J382" s="219">
        <f>BK382</f>
        <v>0</v>
      </c>
      <c r="K382" s="205"/>
      <c r="L382" s="210"/>
      <c r="M382" s="211"/>
      <c r="N382" s="212"/>
      <c r="O382" s="212"/>
      <c r="P382" s="213">
        <f>SUM(P383:P404)</f>
        <v>0</v>
      </c>
      <c r="Q382" s="212"/>
      <c r="R382" s="213">
        <f>SUM(R383:R404)</f>
        <v>0</v>
      </c>
      <c r="S382" s="212"/>
      <c r="T382" s="214">
        <f>SUM(T383:T404)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15" t="s">
        <v>90</v>
      </c>
      <c r="AT382" s="216" t="s">
        <v>81</v>
      </c>
      <c r="AU382" s="216" t="s">
        <v>90</v>
      </c>
      <c r="AY382" s="215" t="s">
        <v>140</v>
      </c>
      <c r="BK382" s="217">
        <f>SUM(BK383:BK404)</f>
        <v>0</v>
      </c>
    </row>
    <row r="383" s="2" customFormat="1" ht="33" customHeight="1">
      <c r="A383" s="39"/>
      <c r="B383" s="40"/>
      <c r="C383" s="220" t="s">
        <v>540</v>
      </c>
      <c r="D383" s="220" t="s">
        <v>142</v>
      </c>
      <c r="E383" s="221" t="s">
        <v>541</v>
      </c>
      <c r="F383" s="222" t="s">
        <v>542</v>
      </c>
      <c r="G383" s="223" t="s">
        <v>309</v>
      </c>
      <c r="H383" s="224">
        <v>0.22500000000000001</v>
      </c>
      <c r="I383" s="225"/>
      <c r="J383" s="226">
        <f>ROUND(I383*H383,2)</f>
        <v>0</v>
      </c>
      <c r="K383" s="227"/>
      <c r="L383" s="45"/>
      <c r="M383" s="228" t="s">
        <v>1</v>
      </c>
      <c r="N383" s="229" t="s">
        <v>47</v>
      </c>
      <c r="O383" s="92"/>
      <c r="P383" s="230">
        <f>O383*H383</f>
        <v>0</v>
      </c>
      <c r="Q383" s="230">
        <v>0</v>
      </c>
      <c r="R383" s="230">
        <f>Q383*H383</f>
        <v>0</v>
      </c>
      <c r="S383" s="230">
        <v>0</v>
      </c>
      <c r="T383" s="23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2" t="s">
        <v>146</v>
      </c>
      <c r="AT383" s="232" t="s">
        <v>142</v>
      </c>
      <c r="AU383" s="232" t="s">
        <v>92</v>
      </c>
      <c r="AY383" s="17" t="s">
        <v>140</v>
      </c>
      <c r="BE383" s="233">
        <f>IF(N383="základní",J383,0)</f>
        <v>0</v>
      </c>
      <c r="BF383" s="233">
        <f>IF(N383="snížená",J383,0)</f>
        <v>0</v>
      </c>
      <c r="BG383" s="233">
        <f>IF(N383="zákl. přenesená",J383,0)</f>
        <v>0</v>
      </c>
      <c r="BH383" s="233">
        <f>IF(N383="sníž. přenesená",J383,0)</f>
        <v>0</v>
      </c>
      <c r="BI383" s="233">
        <f>IF(N383="nulová",J383,0)</f>
        <v>0</v>
      </c>
      <c r="BJ383" s="17" t="s">
        <v>90</v>
      </c>
      <c r="BK383" s="233">
        <f>ROUND(I383*H383,2)</f>
        <v>0</v>
      </c>
      <c r="BL383" s="17" t="s">
        <v>146</v>
      </c>
      <c r="BM383" s="232" t="s">
        <v>543</v>
      </c>
    </row>
    <row r="384" s="2" customFormat="1">
      <c r="A384" s="39"/>
      <c r="B384" s="40"/>
      <c r="C384" s="41"/>
      <c r="D384" s="260" t="s">
        <v>156</v>
      </c>
      <c r="E384" s="41"/>
      <c r="F384" s="261" t="s">
        <v>544</v>
      </c>
      <c r="G384" s="41"/>
      <c r="H384" s="41"/>
      <c r="I384" s="236"/>
      <c r="J384" s="41"/>
      <c r="K384" s="41"/>
      <c r="L384" s="45"/>
      <c r="M384" s="237"/>
      <c r="N384" s="238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7" t="s">
        <v>156</v>
      </c>
      <c r="AU384" s="17" t="s">
        <v>92</v>
      </c>
    </row>
    <row r="385" s="14" customFormat="1">
      <c r="A385" s="14"/>
      <c r="B385" s="249"/>
      <c r="C385" s="250"/>
      <c r="D385" s="234" t="s">
        <v>150</v>
      </c>
      <c r="E385" s="251" t="s">
        <v>1</v>
      </c>
      <c r="F385" s="252" t="s">
        <v>545</v>
      </c>
      <c r="G385" s="250"/>
      <c r="H385" s="253">
        <v>0.22500000000000001</v>
      </c>
      <c r="I385" s="254"/>
      <c r="J385" s="250"/>
      <c r="K385" s="250"/>
      <c r="L385" s="255"/>
      <c r="M385" s="256"/>
      <c r="N385" s="257"/>
      <c r="O385" s="257"/>
      <c r="P385" s="257"/>
      <c r="Q385" s="257"/>
      <c r="R385" s="257"/>
      <c r="S385" s="257"/>
      <c r="T385" s="258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9" t="s">
        <v>150</v>
      </c>
      <c r="AU385" s="259" t="s">
        <v>92</v>
      </c>
      <c r="AV385" s="14" t="s">
        <v>92</v>
      </c>
      <c r="AW385" s="14" t="s">
        <v>38</v>
      </c>
      <c r="AX385" s="14" t="s">
        <v>90</v>
      </c>
      <c r="AY385" s="259" t="s">
        <v>140</v>
      </c>
    </row>
    <row r="386" s="2" customFormat="1" ht="21.75" customHeight="1">
      <c r="A386" s="39"/>
      <c r="B386" s="40"/>
      <c r="C386" s="220" t="s">
        <v>546</v>
      </c>
      <c r="D386" s="220" t="s">
        <v>142</v>
      </c>
      <c r="E386" s="221" t="s">
        <v>547</v>
      </c>
      <c r="F386" s="222" t="s">
        <v>548</v>
      </c>
      <c r="G386" s="223" t="s">
        <v>309</v>
      </c>
      <c r="H386" s="224">
        <v>67.5</v>
      </c>
      <c r="I386" s="225"/>
      <c r="J386" s="226">
        <f>ROUND(I386*H386,2)</f>
        <v>0</v>
      </c>
      <c r="K386" s="227"/>
      <c r="L386" s="45"/>
      <c r="M386" s="228" t="s">
        <v>1</v>
      </c>
      <c r="N386" s="229" t="s">
        <v>47</v>
      </c>
      <c r="O386" s="92"/>
      <c r="P386" s="230">
        <f>O386*H386</f>
        <v>0</v>
      </c>
      <c r="Q386" s="230">
        <v>0</v>
      </c>
      <c r="R386" s="230">
        <f>Q386*H386</f>
        <v>0</v>
      </c>
      <c r="S386" s="230">
        <v>0</v>
      </c>
      <c r="T386" s="23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2" t="s">
        <v>146</v>
      </c>
      <c r="AT386" s="232" t="s">
        <v>142</v>
      </c>
      <c r="AU386" s="232" t="s">
        <v>92</v>
      </c>
      <c r="AY386" s="17" t="s">
        <v>140</v>
      </c>
      <c r="BE386" s="233">
        <f>IF(N386="základní",J386,0)</f>
        <v>0</v>
      </c>
      <c r="BF386" s="233">
        <f>IF(N386="snížená",J386,0)</f>
        <v>0</v>
      </c>
      <c r="BG386" s="233">
        <f>IF(N386="zákl. přenesená",J386,0)</f>
        <v>0</v>
      </c>
      <c r="BH386" s="233">
        <f>IF(N386="sníž. přenesená",J386,0)</f>
        <v>0</v>
      </c>
      <c r="BI386" s="233">
        <f>IF(N386="nulová",J386,0)</f>
        <v>0</v>
      </c>
      <c r="BJ386" s="17" t="s">
        <v>90</v>
      </c>
      <c r="BK386" s="233">
        <f>ROUND(I386*H386,2)</f>
        <v>0</v>
      </c>
      <c r="BL386" s="17" t="s">
        <v>146</v>
      </c>
      <c r="BM386" s="232" t="s">
        <v>549</v>
      </c>
    </row>
    <row r="387" s="2" customFormat="1">
      <c r="A387" s="39"/>
      <c r="B387" s="40"/>
      <c r="C387" s="41"/>
      <c r="D387" s="260" t="s">
        <v>156</v>
      </c>
      <c r="E387" s="41"/>
      <c r="F387" s="261" t="s">
        <v>550</v>
      </c>
      <c r="G387" s="41"/>
      <c r="H387" s="41"/>
      <c r="I387" s="236"/>
      <c r="J387" s="41"/>
      <c r="K387" s="41"/>
      <c r="L387" s="45"/>
      <c r="M387" s="237"/>
      <c r="N387" s="238"/>
      <c r="O387" s="92"/>
      <c r="P387" s="92"/>
      <c r="Q387" s="92"/>
      <c r="R387" s="92"/>
      <c r="S387" s="92"/>
      <c r="T387" s="93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7" t="s">
        <v>156</v>
      </c>
      <c r="AU387" s="17" t="s">
        <v>92</v>
      </c>
    </row>
    <row r="388" s="14" customFormat="1">
      <c r="A388" s="14"/>
      <c r="B388" s="249"/>
      <c r="C388" s="250"/>
      <c r="D388" s="234" t="s">
        <v>150</v>
      </c>
      <c r="E388" s="251" t="s">
        <v>1</v>
      </c>
      <c r="F388" s="252" t="s">
        <v>551</v>
      </c>
      <c r="G388" s="250"/>
      <c r="H388" s="253">
        <v>67.5</v>
      </c>
      <c r="I388" s="254"/>
      <c r="J388" s="250"/>
      <c r="K388" s="250"/>
      <c r="L388" s="255"/>
      <c r="M388" s="256"/>
      <c r="N388" s="257"/>
      <c r="O388" s="257"/>
      <c r="P388" s="257"/>
      <c r="Q388" s="257"/>
      <c r="R388" s="257"/>
      <c r="S388" s="257"/>
      <c r="T388" s="258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9" t="s">
        <v>150</v>
      </c>
      <c r="AU388" s="259" t="s">
        <v>92</v>
      </c>
      <c r="AV388" s="14" t="s">
        <v>92</v>
      </c>
      <c r="AW388" s="14" t="s">
        <v>38</v>
      </c>
      <c r="AX388" s="14" t="s">
        <v>90</v>
      </c>
      <c r="AY388" s="259" t="s">
        <v>140</v>
      </c>
    </row>
    <row r="389" s="2" customFormat="1" ht="24.15" customHeight="1">
      <c r="A389" s="39"/>
      <c r="B389" s="40"/>
      <c r="C389" s="220" t="s">
        <v>552</v>
      </c>
      <c r="D389" s="220" t="s">
        <v>142</v>
      </c>
      <c r="E389" s="221" t="s">
        <v>553</v>
      </c>
      <c r="F389" s="222" t="s">
        <v>554</v>
      </c>
      <c r="G389" s="223" t="s">
        <v>309</v>
      </c>
      <c r="H389" s="224">
        <v>202.5</v>
      </c>
      <c r="I389" s="225"/>
      <c r="J389" s="226">
        <f>ROUND(I389*H389,2)</f>
        <v>0</v>
      </c>
      <c r="K389" s="227"/>
      <c r="L389" s="45"/>
      <c r="M389" s="228" t="s">
        <v>1</v>
      </c>
      <c r="N389" s="229" t="s">
        <v>47</v>
      </c>
      <c r="O389" s="92"/>
      <c r="P389" s="230">
        <f>O389*H389</f>
        <v>0</v>
      </c>
      <c r="Q389" s="230">
        <v>0</v>
      </c>
      <c r="R389" s="230">
        <f>Q389*H389</f>
        <v>0</v>
      </c>
      <c r="S389" s="230">
        <v>0</v>
      </c>
      <c r="T389" s="23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2" t="s">
        <v>146</v>
      </c>
      <c r="AT389" s="232" t="s">
        <v>142</v>
      </c>
      <c r="AU389" s="232" t="s">
        <v>92</v>
      </c>
      <c r="AY389" s="17" t="s">
        <v>140</v>
      </c>
      <c r="BE389" s="233">
        <f>IF(N389="základní",J389,0)</f>
        <v>0</v>
      </c>
      <c r="BF389" s="233">
        <f>IF(N389="snížená",J389,0)</f>
        <v>0</v>
      </c>
      <c r="BG389" s="233">
        <f>IF(N389="zákl. přenesená",J389,0)</f>
        <v>0</v>
      </c>
      <c r="BH389" s="233">
        <f>IF(N389="sníž. přenesená",J389,0)</f>
        <v>0</v>
      </c>
      <c r="BI389" s="233">
        <f>IF(N389="nulová",J389,0)</f>
        <v>0</v>
      </c>
      <c r="BJ389" s="17" t="s">
        <v>90</v>
      </c>
      <c r="BK389" s="233">
        <f>ROUND(I389*H389,2)</f>
        <v>0</v>
      </c>
      <c r="BL389" s="17" t="s">
        <v>146</v>
      </c>
      <c r="BM389" s="232" t="s">
        <v>555</v>
      </c>
    </row>
    <row r="390" s="2" customFormat="1">
      <c r="A390" s="39"/>
      <c r="B390" s="40"/>
      <c r="C390" s="41"/>
      <c r="D390" s="260" t="s">
        <v>156</v>
      </c>
      <c r="E390" s="41"/>
      <c r="F390" s="261" t="s">
        <v>556</v>
      </c>
      <c r="G390" s="41"/>
      <c r="H390" s="41"/>
      <c r="I390" s="236"/>
      <c r="J390" s="41"/>
      <c r="K390" s="41"/>
      <c r="L390" s="45"/>
      <c r="M390" s="237"/>
      <c r="N390" s="238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7" t="s">
        <v>156</v>
      </c>
      <c r="AU390" s="17" t="s">
        <v>92</v>
      </c>
    </row>
    <row r="391" s="2" customFormat="1">
      <c r="A391" s="39"/>
      <c r="B391" s="40"/>
      <c r="C391" s="41"/>
      <c r="D391" s="234" t="s">
        <v>148</v>
      </c>
      <c r="E391" s="41"/>
      <c r="F391" s="235" t="s">
        <v>158</v>
      </c>
      <c r="G391" s="41"/>
      <c r="H391" s="41"/>
      <c r="I391" s="236"/>
      <c r="J391" s="41"/>
      <c r="K391" s="41"/>
      <c r="L391" s="45"/>
      <c r="M391" s="237"/>
      <c r="N391" s="238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7" t="s">
        <v>148</v>
      </c>
      <c r="AU391" s="17" t="s">
        <v>92</v>
      </c>
    </row>
    <row r="392" s="14" customFormat="1">
      <c r="A392" s="14"/>
      <c r="B392" s="249"/>
      <c r="C392" s="250"/>
      <c r="D392" s="234" t="s">
        <v>150</v>
      </c>
      <c r="E392" s="251" t="s">
        <v>1</v>
      </c>
      <c r="F392" s="252" t="s">
        <v>557</v>
      </c>
      <c r="G392" s="250"/>
      <c r="H392" s="253">
        <v>202.5</v>
      </c>
      <c r="I392" s="254"/>
      <c r="J392" s="250"/>
      <c r="K392" s="250"/>
      <c r="L392" s="255"/>
      <c r="M392" s="256"/>
      <c r="N392" s="257"/>
      <c r="O392" s="257"/>
      <c r="P392" s="257"/>
      <c r="Q392" s="257"/>
      <c r="R392" s="257"/>
      <c r="S392" s="257"/>
      <c r="T392" s="258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9" t="s">
        <v>150</v>
      </c>
      <c r="AU392" s="259" t="s">
        <v>92</v>
      </c>
      <c r="AV392" s="14" t="s">
        <v>92</v>
      </c>
      <c r="AW392" s="14" t="s">
        <v>38</v>
      </c>
      <c r="AX392" s="14" t="s">
        <v>90</v>
      </c>
      <c r="AY392" s="259" t="s">
        <v>140</v>
      </c>
    </row>
    <row r="393" s="2" customFormat="1" ht="21.75" customHeight="1">
      <c r="A393" s="39"/>
      <c r="B393" s="40"/>
      <c r="C393" s="220" t="s">
        <v>558</v>
      </c>
      <c r="D393" s="220" t="s">
        <v>142</v>
      </c>
      <c r="E393" s="221" t="s">
        <v>559</v>
      </c>
      <c r="F393" s="222" t="s">
        <v>560</v>
      </c>
      <c r="G393" s="223" t="s">
        <v>309</v>
      </c>
      <c r="H393" s="224">
        <v>2.2250000000000001</v>
      </c>
      <c r="I393" s="225"/>
      <c r="J393" s="226">
        <f>ROUND(I393*H393,2)</f>
        <v>0</v>
      </c>
      <c r="K393" s="227"/>
      <c r="L393" s="45"/>
      <c r="M393" s="228" t="s">
        <v>1</v>
      </c>
      <c r="N393" s="229" t="s">
        <v>47</v>
      </c>
      <c r="O393" s="92"/>
      <c r="P393" s="230">
        <f>O393*H393</f>
        <v>0</v>
      </c>
      <c r="Q393" s="230">
        <v>0</v>
      </c>
      <c r="R393" s="230">
        <f>Q393*H393</f>
        <v>0</v>
      </c>
      <c r="S393" s="230">
        <v>0</v>
      </c>
      <c r="T393" s="231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2" t="s">
        <v>146</v>
      </c>
      <c r="AT393" s="232" t="s">
        <v>142</v>
      </c>
      <c r="AU393" s="232" t="s">
        <v>92</v>
      </c>
      <c r="AY393" s="17" t="s">
        <v>140</v>
      </c>
      <c r="BE393" s="233">
        <f>IF(N393="základní",J393,0)</f>
        <v>0</v>
      </c>
      <c r="BF393" s="233">
        <f>IF(N393="snížená",J393,0)</f>
        <v>0</v>
      </c>
      <c r="BG393" s="233">
        <f>IF(N393="zákl. přenesená",J393,0)</f>
        <v>0</v>
      </c>
      <c r="BH393" s="233">
        <f>IF(N393="sníž. přenesená",J393,0)</f>
        <v>0</v>
      </c>
      <c r="BI393" s="233">
        <f>IF(N393="nulová",J393,0)</f>
        <v>0</v>
      </c>
      <c r="BJ393" s="17" t="s">
        <v>90</v>
      </c>
      <c r="BK393" s="233">
        <f>ROUND(I393*H393,2)</f>
        <v>0</v>
      </c>
      <c r="BL393" s="17" t="s">
        <v>146</v>
      </c>
      <c r="BM393" s="232" t="s">
        <v>561</v>
      </c>
    </row>
    <row r="394" s="2" customFormat="1">
      <c r="A394" s="39"/>
      <c r="B394" s="40"/>
      <c r="C394" s="41"/>
      <c r="D394" s="260" t="s">
        <v>156</v>
      </c>
      <c r="E394" s="41"/>
      <c r="F394" s="261" t="s">
        <v>562</v>
      </c>
      <c r="G394" s="41"/>
      <c r="H394" s="41"/>
      <c r="I394" s="236"/>
      <c r="J394" s="41"/>
      <c r="K394" s="41"/>
      <c r="L394" s="45"/>
      <c r="M394" s="237"/>
      <c r="N394" s="238"/>
      <c r="O394" s="92"/>
      <c r="P394" s="92"/>
      <c r="Q394" s="92"/>
      <c r="R394" s="92"/>
      <c r="S394" s="92"/>
      <c r="T394" s="93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7" t="s">
        <v>156</v>
      </c>
      <c r="AU394" s="17" t="s">
        <v>92</v>
      </c>
    </row>
    <row r="395" s="2" customFormat="1">
      <c r="A395" s="39"/>
      <c r="B395" s="40"/>
      <c r="C395" s="41"/>
      <c r="D395" s="234" t="s">
        <v>148</v>
      </c>
      <c r="E395" s="41"/>
      <c r="F395" s="235" t="s">
        <v>158</v>
      </c>
      <c r="G395" s="41"/>
      <c r="H395" s="41"/>
      <c r="I395" s="236"/>
      <c r="J395" s="41"/>
      <c r="K395" s="41"/>
      <c r="L395" s="45"/>
      <c r="M395" s="237"/>
      <c r="N395" s="238"/>
      <c r="O395" s="92"/>
      <c r="P395" s="92"/>
      <c r="Q395" s="92"/>
      <c r="R395" s="92"/>
      <c r="S395" s="92"/>
      <c r="T395" s="93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7" t="s">
        <v>148</v>
      </c>
      <c r="AU395" s="17" t="s">
        <v>92</v>
      </c>
    </row>
    <row r="396" s="14" customFormat="1">
      <c r="A396" s="14"/>
      <c r="B396" s="249"/>
      <c r="C396" s="250"/>
      <c r="D396" s="234" t="s">
        <v>150</v>
      </c>
      <c r="E396" s="251" t="s">
        <v>1</v>
      </c>
      <c r="F396" s="252" t="s">
        <v>563</v>
      </c>
      <c r="G396" s="250"/>
      <c r="H396" s="253">
        <v>2.2250000000000001</v>
      </c>
      <c r="I396" s="254"/>
      <c r="J396" s="250"/>
      <c r="K396" s="250"/>
      <c r="L396" s="255"/>
      <c r="M396" s="256"/>
      <c r="N396" s="257"/>
      <c r="O396" s="257"/>
      <c r="P396" s="257"/>
      <c r="Q396" s="257"/>
      <c r="R396" s="257"/>
      <c r="S396" s="257"/>
      <c r="T396" s="258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9" t="s">
        <v>150</v>
      </c>
      <c r="AU396" s="259" t="s">
        <v>92</v>
      </c>
      <c r="AV396" s="14" t="s">
        <v>92</v>
      </c>
      <c r="AW396" s="14" t="s">
        <v>38</v>
      </c>
      <c r="AX396" s="14" t="s">
        <v>90</v>
      </c>
      <c r="AY396" s="259" t="s">
        <v>140</v>
      </c>
    </row>
    <row r="397" s="2" customFormat="1" ht="24.15" customHeight="1">
      <c r="A397" s="39"/>
      <c r="B397" s="40"/>
      <c r="C397" s="220" t="s">
        <v>564</v>
      </c>
      <c r="D397" s="220" t="s">
        <v>142</v>
      </c>
      <c r="E397" s="221" t="s">
        <v>565</v>
      </c>
      <c r="F397" s="222" t="s">
        <v>566</v>
      </c>
      <c r="G397" s="223" t="s">
        <v>309</v>
      </c>
      <c r="H397" s="224">
        <v>6.6749999999999998</v>
      </c>
      <c r="I397" s="225"/>
      <c r="J397" s="226">
        <f>ROUND(I397*H397,2)</f>
        <v>0</v>
      </c>
      <c r="K397" s="227"/>
      <c r="L397" s="45"/>
      <c r="M397" s="228" t="s">
        <v>1</v>
      </c>
      <c r="N397" s="229" t="s">
        <v>47</v>
      </c>
      <c r="O397" s="92"/>
      <c r="P397" s="230">
        <f>O397*H397</f>
        <v>0</v>
      </c>
      <c r="Q397" s="230">
        <v>0</v>
      </c>
      <c r="R397" s="230">
        <f>Q397*H397</f>
        <v>0</v>
      </c>
      <c r="S397" s="230">
        <v>0</v>
      </c>
      <c r="T397" s="231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2" t="s">
        <v>146</v>
      </c>
      <c r="AT397" s="232" t="s">
        <v>142</v>
      </c>
      <c r="AU397" s="232" t="s">
        <v>92</v>
      </c>
      <c r="AY397" s="17" t="s">
        <v>140</v>
      </c>
      <c r="BE397" s="233">
        <f>IF(N397="základní",J397,0)</f>
        <v>0</v>
      </c>
      <c r="BF397" s="233">
        <f>IF(N397="snížená",J397,0)</f>
        <v>0</v>
      </c>
      <c r="BG397" s="233">
        <f>IF(N397="zákl. přenesená",J397,0)</f>
        <v>0</v>
      </c>
      <c r="BH397" s="233">
        <f>IF(N397="sníž. přenesená",J397,0)</f>
        <v>0</v>
      </c>
      <c r="BI397" s="233">
        <f>IF(N397="nulová",J397,0)</f>
        <v>0</v>
      </c>
      <c r="BJ397" s="17" t="s">
        <v>90</v>
      </c>
      <c r="BK397" s="233">
        <f>ROUND(I397*H397,2)</f>
        <v>0</v>
      </c>
      <c r="BL397" s="17" t="s">
        <v>146</v>
      </c>
      <c r="BM397" s="232" t="s">
        <v>567</v>
      </c>
    </row>
    <row r="398" s="2" customFormat="1">
      <c r="A398" s="39"/>
      <c r="B398" s="40"/>
      <c r="C398" s="41"/>
      <c r="D398" s="260" t="s">
        <v>156</v>
      </c>
      <c r="E398" s="41"/>
      <c r="F398" s="261" t="s">
        <v>568</v>
      </c>
      <c r="G398" s="41"/>
      <c r="H398" s="41"/>
      <c r="I398" s="236"/>
      <c r="J398" s="41"/>
      <c r="K398" s="41"/>
      <c r="L398" s="45"/>
      <c r="M398" s="237"/>
      <c r="N398" s="238"/>
      <c r="O398" s="92"/>
      <c r="P398" s="92"/>
      <c r="Q398" s="92"/>
      <c r="R398" s="92"/>
      <c r="S398" s="92"/>
      <c r="T398" s="93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7" t="s">
        <v>156</v>
      </c>
      <c r="AU398" s="17" t="s">
        <v>92</v>
      </c>
    </row>
    <row r="399" s="2" customFormat="1">
      <c r="A399" s="39"/>
      <c r="B399" s="40"/>
      <c r="C399" s="41"/>
      <c r="D399" s="234" t="s">
        <v>148</v>
      </c>
      <c r="E399" s="41"/>
      <c r="F399" s="235" t="s">
        <v>158</v>
      </c>
      <c r="G399" s="41"/>
      <c r="H399" s="41"/>
      <c r="I399" s="236"/>
      <c r="J399" s="41"/>
      <c r="K399" s="41"/>
      <c r="L399" s="45"/>
      <c r="M399" s="237"/>
      <c r="N399" s="238"/>
      <c r="O399" s="92"/>
      <c r="P399" s="92"/>
      <c r="Q399" s="92"/>
      <c r="R399" s="92"/>
      <c r="S399" s="92"/>
      <c r="T399" s="93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7" t="s">
        <v>148</v>
      </c>
      <c r="AU399" s="17" t="s">
        <v>92</v>
      </c>
    </row>
    <row r="400" s="13" customFormat="1">
      <c r="A400" s="13"/>
      <c r="B400" s="239"/>
      <c r="C400" s="240"/>
      <c r="D400" s="234" t="s">
        <v>150</v>
      </c>
      <c r="E400" s="241" t="s">
        <v>1</v>
      </c>
      <c r="F400" s="242" t="s">
        <v>569</v>
      </c>
      <c r="G400" s="240"/>
      <c r="H400" s="241" t="s">
        <v>1</v>
      </c>
      <c r="I400" s="243"/>
      <c r="J400" s="240"/>
      <c r="K400" s="240"/>
      <c r="L400" s="244"/>
      <c r="M400" s="245"/>
      <c r="N400" s="246"/>
      <c r="O400" s="246"/>
      <c r="P400" s="246"/>
      <c r="Q400" s="246"/>
      <c r="R400" s="246"/>
      <c r="S400" s="246"/>
      <c r="T400" s="24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8" t="s">
        <v>150</v>
      </c>
      <c r="AU400" s="248" t="s">
        <v>92</v>
      </c>
      <c r="AV400" s="13" t="s">
        <v>90</v>
      </c>
      <c r="AW400" s="13" t="s">
        <v>38</v>
      </c>
      <c r="AX400" s="13" t="s">
        <v>82</v>
      </c>
      <c r="AY400" s="248" t="s">
        <v>140</v>
      </c>
    </row>
    <row r="401" s="14" customFormat="1">
      <c r="A401" s="14"/>
      <c r="B401" s="249"/>
      <c r="C401" s="250"/>
      <c r="D401" s="234" t="s">
        <v>150</v>
      </c>
      <c r="E401" s="251" t="s">
        <v>1</v>
      </c>
      <c r="F401" s="252" t="s">
        <v>570</v>
      </c>
      <c r="G401" s="250"/>
      <c r="H401" s="253">
        <v>6.6749999999999998</v>
      </c>
      <c r="I401" s="254"/>
      <c r="J401" s="250"/>
      <c r="K401" s="250"/>
      <c r="L401" s="255"/>
      <c r="M401" s="256"/>
      <c r="N401" s="257"/>
      <c r="O401" s="257"/>
      <c r="P401" s="257"/>
      <c r="Q401" s="257"/>
      <c r="R401" s="257"/>
      <c r="S401" s="257"/>
      <c r="T401" s="258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9" t="s">
        <v>150</v>
      </c>
      <c r="AU401" s="259" t="s">
        <v>92</v>
      </c>
      <c r="AV401" s="14" t="s">
        <v>92</v>
      </c>
      <c r="AW401" s="14" t="s">
        <v>38</v>
      </c>
      <c r="AX401" s="14" t="s">
        <v>90</v>
      </c>
      <c r="AY401" s="259" t="s">
        <v>140</v>
      </c>
    </row>
    <row r="402" s="2" customFormat="1" ht="33" customHeight="1">
      <c r="A402" s="39"/>
      <c r="B402" s="40"/>
      <c r="C402" s="220" t="s">
        <v>571</v>
      </c>
      <c r="D402" s="220" t="s">
        <v>142</v>
      </c>
      <c r="E402" s="221" t="s">
        <v>572</v>
      </c>
      <c r="F402" s="222" t="s">
        <v>573</v>
      </c>
      <c r="G402" s="223" t="s">
        <v>309</v>
      </c>
      <c r="H402" s="224">
        <v>0.13</v>
      </c>
      <c r="I402" s="225"/>
      <c r="J402" s="226">
        <f>ROUND(I402*H402,2)</f>
        <v>0</v>
      </c>
      <c r="K402" s="227"/>
      <c r="L402" s="45"/>
      <c r="M402" s="228" t="s">
        <v>1</v>
      </c>
      <c r="N402" s="229" t="s">
        <v>47</v>
      </c>
      <c r="O402" s="92"/>
      <c r="P402" s="230">
        <f>O402*H402</f>
        <v>0</v>
      </c>
      <c r="Q402" s="230">
        <v>0</v>
      </c>
      <c r="R402" s="230">
        <f>Q402*H402</f>
        <v>0</v>
      </c>
      <c r="S402" s="230">
        <v>0</v>
      </c>
      <c r="T402" s="231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2" t="s">
        <v>146</v>
      </c>
      <c r="AT402" s="232" t="s">
        <v>142</v>
      </c>
      <c r="AU402" s="232" t="s">
        <v>92</v>
      </c>
      <c r="AY402" s="17" t="s">
        <v>140</v>
      </c>
      <c r="BE402" s="233">
        <f>IF(N402="základní",J402,0)</f>
        <v>0</v>
      </c>
      <c r="BF402" s="233">
        <f>IF(N402="snížená",J402,0)</f>
        <v>0</v>
      </c>
      <c r="BG402" s="233">
        <f>IF(N402="zákl. přenesená",J402,0)</f>
        <v>0</v>
      </c>
      <c r="BH402" s="233">
        <f>IF(N402="sníž. přenesená",J402,0)</f>
        <v>0</v>
      </c>
      <c r="BI402" s="233">
        <f>IF(N402="nulová",J402,0)</f>
        <v>0</v>
      </c>
      <c r="BJ402" s="17" t="s">
        <v>90</v>
      </c>
      <c r="BK402" s="233">
        <f>ROUND(I402*H402,2)</f>
        <v>0</v>
      </c>
      <c r="BL402" s="17" t="s">
        <v>146</v>
      </c>
      <c r="BM402" s="232" t="s">
        <v>574</v>
      </c>
    </row>
    <row r="403" s="2" customFormat="1">
      <c r="A403" s="39"/>
      <c r="B403" s="40"/>
      <c r="C403" s="41"/>
      <c r="D403" s="260" t="s">
        <v>156</v>
      </c>
      <c r="E403" s="41"/>
      <c r="F403" s="261" t="s">
        <v>575</v>
      </c>
      <c r="G403" s="41"/>
      <c r="H403" s="41"/>
      <c r="I403" s="236"/>
      <c r="J403" s="41"/>
      <c r="K403" s="41"/>
      <c r="L403" s="45"/>
      <c r="M403" s="237"/>
      <c r="N403" s="238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7" t="s">
        <v>156</v>
      </c>
      <c r="AU403" s="17" t="s">
        <v>92</v>
      </c>
    </row>
    <row r="404" s="14" customFormat="1">
      <c r="A404" s="14"/>
      <c r="B404" s="249"/>
      <c r="C404" s="250"/>
      <c r="D404" s="234" t="s">
        <v>150</v>
      </c>
      <c r="E404" s="251" t="s">
        <v>1</v>
      </c>
      <c r="F404" s="252" t="s">
        <v>576</v>
      </c>
      <c r="G404" s="250"/>
      <c r="H404" s="253">
        <v>0.13</v>
      </c>
      <c r="I404" s="254"/>
      <c r="J404" s="250"/>
      <c r="K404" s="250"/>
      <c r="L404" s="255"/>
      <c r="M404" s="256"/>
      <c r="N404" s="257"/>
      <c r="O404" s="257"/>
      <c r="P404" s="257"/>
      <c r="Q404" s="257"/>
      <c r="R404" s="257"/>
      <c r="S404" s="257"/>
      <c r="T404" s="258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9" t="s">
        <v>150</v>
      </c>
      <c r="AU404" s="259" t="s">
        <v>92</v>
      </c>
      <c r="AV404" s="14" t="s">
        <v>92</v>
      </c>
      <c r="AW404" s="14" t="s">
        <v>38</v>
      </c>
      <c r="AX404" s="14" t="s">
        <v>90</v>
      </c>
      <c r="AY404" s="259" t="s">
        <v>140</v>
      </c>
    </row>
    <row r="405" s="12" customFormat="1" ht="22.8" customHeight="1">
      <c r="A405" s="12"/>
      <c r="B405" s="204"/>
      <c r="C405" s="205"/>
      <c r="D405" s="206" t="s">
        <v>81</v>
      </c>
      <c r="E405" s="218" t="s">
        <v>577</v>
      </c>
      <c r="F405" s="218" t="s">
        <v>578</v>
      </c>
      <c r="G405" s="205"/>
      <c r="H405" s="205"/>
      <c r="I405" s="208"/>
      <c r="J405" s="219">
        <f>BK405</f>
        <v>0</v>
      </c>
      <c r="K405" s="205"/>
      <c r="L405" s="210"/>
      <c r="M405" s="211"/>
      <c r="N405" s="212"/>
      <c r="O405" s="212"/>
      <c r="P405" s="213">
        <f>SUM(P406:P407)</f>
        <v>0</v>
      </c>
      <c r="Q405" s="212"/>
      <c r="R405" s="213">
        <f>SUM(R406:R407)</f>
        <v>0</v>
      </c>
      <c r="S405" s="212"/>
      <c r="T405" s="214">
        <f>SUM(T406:T407)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15" t="s">
        <v>90</v>
      </c>
      <c r="AT405" s="216" t="s">
        <v>81</v>
      </c>
      <c r="AU405" s="216" t="s">
        <v>90</v>
      </c>
      <c r="AY405" s="215" t="s">
        <v>140</v>
      </c>
      <c r="BK405" s="217">
        <f>SUM(BK406:BK407)</f>
        <v>0</v>
      </c>
    </row>
    <row r="406" s="2" customFormat="1" ht="24.15" customHeight="1">
      <c r="A406" s="39"/>
      <c r="B406" s="40"/>
      <c r="C406" s="220" t="s">
        <v>579</v>
      </c>
      <c r="D406" s="220" t="s">
        <v>142</v>
      </c>
      <c r="E406" s="221" t="s">
        <v>580</v>
      </c>
      <c r="F406" s="222" t="s">
        <v>581</v>
      </c>
      <c r="G406" s="223" t="s">
        <v>309</v>
      </c>
      <c r="H406" s="224">
        <v>1</v>
      </c>
      <c r="I406" s="225"/>
      <c r="J406" s="226">
        <f>ROUND(I406*H406,2)</f>
        <v>0</v>
      </c>
      <c r="K406" s="227"/>
      <c r="L406" s="45"/>
      <c r="M406" s="228" t="s">
        <v>1</v>
      </c>
      <c r="N406" s="229" t="s">
        <v>47</v>
      </c>
      <c r="O406" s="92"/>
      <c r="P406" s="230">
        <f>O406*H406</f>
        <v>0</v>
      </c>
      <c r="Q406" s="230">
        <v>0</v>
      </c>
      <c r="R406" s="230">
        <f>Q406*H406</f>
        <v>0</v>
      </c>
      <c r="S406" s="230">
        <v>0</v>
      </c>
      <c r="T406" s="231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2" t="s">
        <v>146</v>
      </c>
      <c r="AT406" s="232" t="s">
        <v>142</v>
      </c>
      <c r="AU406" s="232" t="s">
        <v>92</v>
      </c>
      <c r="AY406" s="17" t="s">
        <v>140</v>
      </c>
      <c r="BE406" s="233">
        <f>IF(N406="základní",J406,0)</f>
        <v>0</v>
      </c>
      <c r="BF406" s="233">
        <f>IF(N406="snížená",J406,0)</f>
        <v>0</v>
      </c>
      <c r="BG406" s="233">
        <f>IF(N406="zákl. přenesená",J406,0)</f>
        <v>0</v>
      </c>
      <c r="BH406" s="233">
        <f>IF(N406="sníž. přenesená",J406,0)</f>
        <v>0</v>
      </c>
      <c r="BI406" s="233">
        <f>IF(N406="nulová",J406,0)</f>
        <v>0</v>
      </c>
      <c r="BJ406" s="17" t="s">
        <v>90</v>
      </c>
      <c r="BK406" s="233">
        <f>ROUND(I406*H406,2)</f>
        <v>0</v>
      </c>
      <c r="BL406" s="17" t="s">
        <v>146</v>
      </c>
      <c r="BM406" s="232" t="s">
        <v>582</v>
      </c>
    </row>
    <row r="407" s="2" customFormat="1">
      <c r="A407" s="39"/>
      <c r="B407" s="40"/>
      <c r="C407" s="41"/>
      <c r="D407" s="260" t="s">
        <v>156</v>
      </c>
      <c r="E407" s="41"/>
      <c r="F407" s="261" t="s">
        <v>583</v>
      </c>
      <c r="G407" s="41"/>
      <c r="H407" s="41"/>
      <c r="I407" s="236"/>
      <c r="J407" s="41"/>
      <c r="K407" s="41"/>
      <c r="L407" s="45"/>
      <c r="M407" s="284"/>
      <c r="N407" s="285"/>
      <c r="O407" s="286"/>
      <c r="P407" s="286"/>
      <c r="Q407" s="286"/>
      <c r="R407" s="286"/>
      <c r="S407" s="286"/>
      <c r="T407" s="287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7" t="s">
        <v>156</v>
      </c>
      <c r="AU407" s="17" t="s">
        <v>92</v>
      </c>
    </row>
    <row r="408" s="2" customFormat="1" ht="6.96" customHeight="1">
      <c r="A408" s="39"/>
      <c r="B408" s="67"/>
      <c r="C408" s="68"/>
      <c r="D408" s="68"/>
      <c r="E408" s="68"/>
      <c r="F408" s="68"/>
      <c r="G408" s="68"/>
      <c r="H408" s="68"/>
      <c r="I408" s="68"/>
      <c r="J408" s="68"/>
      <c r="K408" s="68"/>
      <c r="L408" s="45"/>
      <c r="M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</row>
  </sheetData>
  <sheetProtection sheet="1" autoFilter="0" formatColumns="0" formatRows="0" objects="1" scenarios="1" spinCount="100000" saltValue="x7rcf0yXC2CUfMOrohpYUFcQKWMzsDCUng8VbOyX/yRIxaeFjyGfJ7U86IV8XfGkjUzi8fqCw0nQFSPxnpYbdg==" hashValue="dKYthFgBve04sL3K0Iqk6RU4JFK3yGcYw3MzXXYYQCDX0Jjbqbyux6vb/4Huq+evBkI2DBAhZ4l5jWWmjtVO4A==" algorithmName="SHA-512" password="C9C3"/>
  <autoFilter ref="C127:K407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hyperlinks>
    <hyperlink ref="F136" r:id="rId1" display="https://podminky.urs.cz/item/CS_URS_2025_01/111151121"/>
    <hyperlink ref="F142" r:id="rId2" display="https://podminky.urs.cz/item/CS_URS_2025_01/113106121"/>
    <hyperlink ref="F146" r:id="rId3" display="https://podminky.urs.cz/item/CS_URS_2025_01/113107113"/>
    <hyperlink ref="F152" r:id="rId4" display="https://podminky.urs.cz/item/CS_URS_2025_01/121112003"/>
    <hyperlink ref="F156" r:id="rId5" display="https://podminky.urs.cz/item/CS_URS_2025_01/122211101"/>
    <hyperlink ref="F161" r:id="rId6" display="https://podminky.urs.cz/item/CS_URS_2025_01/180405111"/>
    <hyperlink ref="F173" r:id="rId7" display="https://podminky.urs.cz/item/CS_URS_2025_01/181151321"/>
    <hyperlink ref="F177" r:id="rId8" display="https://podminky.urs.cz/item/CS_URS_2025_01/181311103"/>
    <hyperlink ref="F181" r:id="rId9" display="https://podminky.urs.cz/item/CS_URS_2025_01/181411131"/>
    <hyperlink ref="F208" r:id="rId10" display="https://podminky.urs.cz/item/CS_URS_2025_01/183111111"/>
    <hyperlink ref="F225" r:id="rId11" display="https://podminky.urs.cz/item/CS_URS_2025_01/184813511"/>
    <hyperlink ref="F228" r:id="rId12" display="https://podminky.urs.cz/item/CS_URS_2025_01/184813521"/>
    <hyperlink ref="F231" r:id="rId13" display="https://podminky.urs.cz/item/CS_URS_2025_01/184818231"/>
    <hyperlink ref="F235" r:id="rId14" display="https://podminky.urs.cz/item/CS_URS_2025_01/184818234"/>
    <hyperlink ref="F243" r:id="rId15" display="https://podminky.urs.cz/item/CS_URS_2025_01/184911161"/>
    <hyperlink ref="F248" r:id="rId16" display="https://podminky.urs.cz/item/CS_URS_2025_01/185803111"/>
    <hyperlink ref="F252" r:id="rId17" display="https://podminky.urs.cz/item/CS_URS_2025_01/185803211"/>
    <hyperlink ref="F258" r:id="rId18" display="https://podminky.urs.cz/item/CS_URS_2025_01/185804312"/>
    <hyperlink ref="F264" r:id="rId19" display="https://podminky.urs.cz/item/CS_URS_2025_01/185804511"/>
    <hyperlink ref="F267" r:id="rId20" display="https://podminky.urs.cz/item/CS_URS_2025_01/185811211"/>
    <hyperlink ref="F276" r:id="rId21" display="https://podminky.urs.cz/item/CS_URS_2025_01/183211312"/>
    <hyperlink ref="F305" r:id="rId22" display="https://podminky.urs.cz/item/CS_URS_2025_01/183211313"/>
    <hyperlink ref="F314" r:id="rId23" display="https://podminky.urs.cz/item/CS_URS_2025_01/183211312"/>
    <hyperlink ref="F321" r:id="rId24" display="https://podminky.urs.cz/item/CS_URS_2025_01/183211312"/>
    <hyperlink ref="F326" r:id="rId25" display="https://podminky.urs.cz/item/CS_URS_2025_01/271532213"/>
    <hyperlink ref="F330" r:id="rId26" display="https://podminky.urs.cz/item/CS_URS_2025_01/273313711"/>
    <hyperlink ref="F338" r:id="rId27" display="https://podminky.urs.cz/item/CS_URS_2025_01/434351141"/>
    <hyperlink ref="F342" r:id="rId28" display="https://podminky.urs.cz/item/CS_URS_2025_01/434351142"/>
    <hyperlink ref="F346" r:id="rId29" display="https://podminky.urs.cz/item/CS_URS_2025_01/451577777"/>
    <hyperlink ref="F348" r:id="rId30" display="https://podminky.urs.cz/item/CS_URS_2025_01/451577877"/>
    <hyperlink ref="F351" r:id="rId31" display="https://podminky.urs.cz/item/CS_URS_2025_01/451579777"/>
    <hyperlink ref="F384" r:id="rId32" display="https://podminky.urs.cz/item/CS_URS_2025_01/997013631"/>
    <hyperlink ref="F387" r:id="rId33" display="https://podminky.urs.cz/item/CS_URS_2025_01/997221551"/>
    <hyperlink ref="F390" r:id="rId34" display="https://podminky.urs.cz/item/CS_URS_2025_01/997221559"/>
    <hyperlink ref="F394" r:id="rId35" display="https://podminky.urs.cz/item/CS_URS_2025_01/997221561"/>
    <hyperlink ref="F398" r:id="rId36" display="https://podminky.urs.cz/item/CS_URS_2025_01/997221569"/>
    <hyperlink ref="F403" r:id="rId37" display="https://podminky.urs.cz/item/CS_URS_2025_01/997221858"/>
    <hyperlink ref="F407" r:id="rId38" display="https://podminky.urs.cz/item/CS_URS_2025_01/99823131R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92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PASK Klatovy - revitalizace zahrady (REVIZE 01 - březen 2025)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584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22</v>
      </c>
      <c r="E12" s="39"/>
      <c r="F12" s="144" t="s">
        <v>23</v>
      </c>
      <c r="G12" s="39"/>
      <c r="H12" s="39"/>
      <c r="I12" s="141" t="s">
        <v>24</v>
      </c>
      <c r="J12" s="145" t="str">
        <f>'Rekapitulace stavby'!AN8</f>
        <v>20. 3. 2025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30</v>
      </c>
      <c r="E14" s="39"/>
      <c r="F14" s="39"/>
      <c r="G14" s="39"/>
      <c r="H14" s="39"/>
      <c r="I14" s="141" t="s">
        <v>31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32</v>
      </c>
      <c r="F15" s="39"/>
      <c r="G15" s="39"/>
      <c r="H15" s="39"/>
      <c r="I15" s="141" t="s">
        <v>33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34</v>
      </c>
      <c r="E17" s="39"/>
      <c r="F17" s="39"/>
      <c r="G17" s="39"/>
      <c r="H17" s="39"/>
      <c r="I17" s="141" t="s">
        <v>31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33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36</v>
      </c>
      <c r="E20" s="39"/>
      <c r="F20" s="39"/>
      <c r="G20" s="39"/>
      <c r="H20" s="39"/>
      <c r="I20" s="141" t="s">
        <v>31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37</v>
      </c>
      <c r="F21" s="39"/>
      <c r="G21" s="39"/>
      <c r="H21" s="39"/>
      <c r="I21" s="141" t="s">
        <v>33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39</v>
      </c>
      <c r="E23" s="39"/>
      <c r="F23" s="39"/>
      <c r="G23" s="39"/>
      <c r="H23" s="39"/>
      <c r="I23" s="141" t="s">
        <v>31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40</v>
      </c>
      <c r="F24" s="39"/>
      <c r="G24" s="39"/>
      <c r="H24" s="39"/>
      <c r="I24" s="141" t="s">
        <v>33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41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42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44</v>
      </c>
      <c r="G32" s="39"/>
      <c r="H32" s="39"/>
      <c r="I32" s="153" t="s">
        <v>43</v>
      </c>
      <c r="J32" s="153" t="s">
        <v>45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46</v>
      </c>
      <c r="E33" s="141" t="s">
        <v>47</v>
      </c>
      <c r="F33" s="155">
        <f>ROUND((SUM(BE120:BE224)),  2)</f>
        <v>0</v>
      </c>
      <c r="G33" s="39"/>
      <c r="H33" s="39"/>
      <c r="I33" s="156">
        <v>0.20999999999999999</v>
      </c>
      <c r="J33" s="155">
        <f>ROUND(((SUM(BE120:BE224))*I33),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48</v>
      </c>
      <c r="F34" s="155">
        <f>ROUND((SUM(BF120:BF224)),  2)</f>
        <v>0</v>
      </c>
      <c r="G34" s="39"/>
      <c r="H34" s="39"/>
      <c r="I34" s="156">
        <v>0.14999999999999999</v>
      </c>
      <c r="J34" s="155">
        <f>ROUND(((SUM(BF120:BF224))*I34),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49</v>
      </c>
      <c r="F35" s="155">
        <f>ROUND((SUM(BG120:BG224)),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50</v>
      </c>
      <c r="F36" s="155">
        <f>ROUND((SUM(BH120:BH224)),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51</v>
      </c>
      <c r="F37" s="155">
        <f>ROUND((SUM(BI120:BI224)),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52</v>
      </c>
      <c r="E39" s="159"/>
      <c r="F39" s="159"/>
      <c r="G39" s="160" t="s">
        <v>53</v>
      </c>
      <c r="H39" s="161" t="s">
        <v>54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55</v>
      </c>
      <c r="E50" s="165"/>
      <c r="F50" s="165"/>
      <c r="G50" s="164" t="s">
        <v>56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57</v>
      </c>
      <c r="E61" s="167"/>
      <c r="F61" s="168" t="s">
        <v>58</v>
      </c>
      <c r="G61" s="166" t="s">
        <v>57</v>
      </c>
      <c r="H61" s="167"/>
      <c r="I61" s="167"/>
      <c r="J61" s="169" t="s">
        <v>58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59</v>
      </c>
      <c r="E65" s="170"/>
      <c r="F65" s="170"/>
      <c r="G65" s="164" t="s">
        <v>60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57</v>
      </c>
      <c r="E76" s="167"/>
      <c r="F76" s="168" t="s">
        <v>58</v>
      </c>
      <c r="G76" s="166" t="s">
        <v>57</v>
      </c>
      <c r="H76" s="167"/>
      <c r="I76" s="167"/>
      <c r="J76" s="169" t="s">
        <v>58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PASK Klatovy - revitalizace zahrady (REVIZE 01 - březen 2025)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02 - Automatický závlahový systém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22</v>
      </c>
      <c r="D89" s="41"/>
      <c r="E89" s="41"/>
      <c r="F89" s="27" t="str">
        <f>F12</f>
        <v>Klatovy</v>
      </c>
      <c r="G89" s="41"/>
      <c r="H89" s="41"/>
      <c r="I89" s="32" t="s">
        <v>24</v>
      </c>
      <c r="J89" s="80" t="str">
        <f>IF(J12="","",J12)</f>
        <v>20. 3. 2025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30</v>
      </c>
      <c r="D91" s="41"/>
      <c r="E91" s="41"/>
      <c r="F91" s="27" t="str">
        <f>E15</f>
        <v>Město Klatovy</v>
      </c>
      <c r="G91" s="41"/>
      <c r="H91" s="41"/>
      <c r="I91" s="32" t="s">
        <v>36</v>
      </c>
      <c r="J91" s="37" t="str">
        <f>E21</f>
        <v>Land05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34</v>
      </c>
      <c r="D92" s="41"/>
      <c r="E92" s="41"/>
      <c r="F92" s="27" t="str">
        <f>IF(E18="","",E18)</f>
        <v>Vyplň údaj</v>
      </c>
      <c r="G92" s="41"/>
      <c r="H92" s="41"/>
      <c r="I92" s="32" t="s">
        <v>39</v>
      </c>
      <c r="J92" s="37" t="str">
        <f>E24</f>
        <v>Soloreal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112</v>
      </c>
    </row>
    <row r="97" s="9" customFormat="1" ht="24.96" customHeight="1">
      <c r="A97" s="9"/>
      <c r="B97" s="180"/>
      <c r="C97" s="181"/>
      <c r="D97" s="182" t="s">
        <v>113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114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120</v>
      </c>
      <c r="E99" s="189"/>
      <c r="F99" s="189"/>
      <c r="G99" s="189"/>
      <c r="H99" s="189"/>
      <c r="I99" s="189"/>
      <c r="J99" s="190">
        <f>J135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585</v>
      </c>
      <c r="E100" s="189"/>
      <c r="F100" s="189"/>
      <c r="G100" s="189"/>
      <c r="H100" s="189"/>
      <c r="I100" s="189"/>
      <c r="J100" s="190">
        <f>J138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3" t="s">
        <v>125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2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PASK Klatovy - revitalizace zahrady (REVIZE 01 - březen 2025)</v>
      </c>
      <c r="F110" s="32"/>
      <c r="G110" s="32"/>
      <c r="H110" s="32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2" t="s">
        <v>106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SO 02 - Automatický závlahový systém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2" t="s">
        <v>22</v>
      </c>
      <c r="D114" s="41"/>
      <c r="E114" s="41"/>
      <c r="F114" s="27" t="str">
        <f>F12</f>
        <v>Klatovy</v>
      </c>
      <c r="G114" s="41"/>
      <c r="H114" s="41"/>
      <c r="I114" s="32" t="s">
        <v>24</v>
      </c>
      <c r="J114" s="80" t="str">
        <f>IF(J12="","",J12)</f>
        <v>20. 3. 2025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2" t="s">
        <v>30</v>
      </c>
      <c r="D116" s="41"/>
      <c r="E116" s="41"/>
      <c r="F116" s="27" t="str">
        <f>E15</f>
        <v>Město Klatovy</v>
      </c>
      <c r="G116" s="41"/>
      <c r="H116" s="41"/>
      <c r="I116" s="32" t="s">
        <v>36</v>
      </c>
      <c r="J116" s="37" t="str">
        <f>E21</f>
        <v>Land05 s.r.o.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2" t="s">
        <v>34</v>
      </c>
      <c r="D117" s="41"/>
      <c r="E117" s="41"/>
      <c r="F117" s="27" t="str">
        <f>IF(E18="","",E18)</f>
        <v>Vyplň údaj</v>
      </c>
      <c r="G117" s="41"/>
      <c r="H117" s="41"/>
      <c r="I117" s="32" t="s">
        <v>39</v>
      </c>
      <c r="J117" s="37" t="str">
        <f>E24</f>
        <v>Soloreal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126</v>
      </c>
      <c r="D119" s="195" t="s">
        <v>67</v>
      </c>
      <c r="E119" s="195" t="s">
        <v>63</v>
      </c>
      <c r="F119" s="195" t="s">
        <v>64</v>
      </c>
      <c r="G119" s="195" t="s">
        <v>127</v>
      </c>
      <c r="H119" s="195" t="s">
        <v>128</v>
      </c>
      <c r="I119" s="195" t="s">
        <v>129</v>
      </c>
      <c r="J119" s="196" t="s">
        <v>110</v>
      </c>
      <c r="K119" s="197" t="s">
        <v>130</v>
      </c>
      <c r="L119" s="198"/>
      <c r="M119" s="101" t="s">
        <v>1</v>
      </c>
      <c r="N119" s="102" t="s">
        <v>46</v>
      </c>
      <c r="O119" s="102" t="s">
        <v>131</v>
      </c>
      <c r="P119" s="102" t="s">
        <v>132</v>
      </c>
      <c r="Q119" s="102" t="s">
        <v>133</v>
      </c>
      <c r="R119" s="102" t="s">
        <v>134</v>
      </c>
      <c r="S119" s="102" t="s">
        <v>135</v>
      </c>
      <c r="T119" s="103" t="s">
        <v>136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137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</f>
        <v>0</v>
      </c>
      <c r="Q120" s="105"/>
      <c r="R120" s="201">
        <f>R121</f>
        <v>0.32092447000000002</v>
      </c>
      <c r="S120" s="105"/>
      <c r="T120" s="20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7" t="s">
        <v>81</v>
      </c>
      <c r="AU120" s="17" t="s">
        <v>112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81</v>
      </c>
      <c r="E121" s="207" t="s">
        <v>138</v>
      </c>
      <c r="F121" s="207" t="s">
        <v>139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P122+P135+P138</f>
        <v>0</v>
      </c>
      <c r="Q121" s="212"/>
      <c r="R121" s="213">
        <f>R122+R135+R138</f>
        <v>0.32092447000000002</v>
      </c>
      <c r="S121" s="212"/>
      <c r="T121" s="214">
        <f>T122+T135+T138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90</v>
      </c>
      <c r="AT121" s="216" t="s">
        <v>81</v>
      </c>
      <c r="AU121" s="216" t="s">
        <v>82</v>
      </c>
      <c r="AY121" s="215" t="s">
        <v>140</v>
      </c>
      <c r="BK121" s="217">
        <f>BK122+BK135+BK138</f>
        <v>0</v>
      </c>
    </row>
    <row r="122" s="12" customFormat="1" ht="22.8" customHeight="1">
      <c r="A122" s="12"/>
      <c r="B122" s="204"/>
      <c r="C122" s="205"/>
      <c r="D122" s="206" t="s">
        <v>81</v>
      </c>
      <c r="E122" s="218" t="s">
        <v>90</v>
      </c>
      <c r="F122" s="218" t="s">
        <v>141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SUM(P123:P134)</f>
        <v>0</v>
      </c>
      <c r="Q122" s="212"/>
      <c r="R122" s="213">
        <f>SUM(R123:R134)</f>
        <v>0</v>
      </c>
      <c r="S122" s="212"/>
      <c r="T122" s="214">
        <f>SUM(T123:T134)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90</v>
      </c>
      <c r="AT122" s="216" t="s">
        <v>81</v>
      </c>
      <c r="AU122" s="216" t="s">
        <v>90</v>
      </c>
      <c r="AY122" s="215" t="s">
        <v>140</v>
      </c>
      <c r="BK122" s="217">
        <f>SUM(BK123:BK134)</f>
        <v>0</v>
      </c>
    </row>
    <row r="123" s="2" customFormat="1" ht="49.05" customHeight="1">
      <c r="A123" s="39"/>
      <c r="B123" s="40"/>
      <c r="C123" s="220" t="s">
        <v>90</v>
      </c>
      <c r="D123" s="220" t="s">
        <v>142</v>
      </c>
      <c r="E123" s="221" t="s">
        <v>586</v>
      </c>
      <c r="F123" s="222" t="s">
        <v>587</v>
      </c>
      <c r="G123" s="223" t="s">
        <v>176</v>
      </c>
      <c r="H123" s="224">
        <v>260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47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146</v>
      </c>
      <c r="AT123" s="232" t="s">
        <v>142</v>
      </c>
      <c r="AU123" s="232" t="s">
        <v>92</v>
      </c>
      <c r="AY123" s="17" t="s">
        <v>140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7" t="s">
        <v>90</v>
      </c>
      <c r="BK123" s="233">
        <f>ROUND(I123*H123,2)</f>
        <v>0</v>
      </c>
      <c r="BL123" s="17" t="s">
        <v>146</v>
      </c>
      <c r="BM123" s="232" t="s">
        <v>588</v>
      </c>
    </row>
    <row r="124" s="2" customFormat="1">
      <c r="A124" s="39"/>
      <c r="B124" s="40"/>
      <c r="C124" s="41"/>
      <c r="D124" s="260" t="s">
        <v>156</v>
      </c>
      <c r="E124" s="41"/>
      <c r="F124" s="261" t="s">
        <v>589</v>
      </c>
      <c r="G124" s="41"/>
      <c r="H124" s="41"/>
      <c r="I124" s="236"/>
      <c r="J124" s="41"/>
      <c r="K124" s="41"/>
      <c r="L124" s="45"/>
      <c r="M124" s="237"/>
      <c r="N124" s="238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7" t="s">
        <v>156</v>
      </c>
      <c r="AU124" s="17" t="s">
        <v>92</v>
      </c>
    </row>
    <row r="125" s="2" customFormat="1" ht="33" customHeight="1">
      <c r="A125" s="39"/>
      <c r="B125" s="40"/>
      <c r="C125" s="220" t="s">
        <v>92</v>
      </c>
      <c r="D125" s="220" t="s">
        <v>142</v>
      </c>
      <c r="E125" s="221" t="s">
        <v>590</v>
      </c>
      <c r="F125" s="222" t="s">
        <v>591</v>
      </c>
      <c r="G125" s="223" t="s">
        <v>188</v>
      </c>
      <c r="H125" s="224">
        <v>0.90000000000000002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47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146</v>
      </c>
      <c r="AT125" s="232" t="s">
        <v>142</v>
      </c>
      <c r="AU125" s="232" t="s">
        <v>92</v>
      </c>
      <c r="AY125" s="17" t="s">
        <v>140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7" t="s">
        <v>90</v>
      </c>
      <c r="BK125" s="233">
        <f>ROUND(I125*H125,2)</f>
        <v>0</v>
      </c>
      <c r="BL125" s="17" t="s">
        <v>146</v>
      </c>
      <c r="BM125" s="232" t="s">
        <v>592</v>
      </c>
    </row>
    <row r="126" s="2" customFormat="1">
      <c r="A126" s="39"/>
      <c r="B126" s="40"/>
      <c r="C126" s="41"/>
      <c r="D126" s="260" t="s">
        <v>156</v>
      </c>
      <c r="E126" s="41"/>
      <c r="F126" s="261" t="s">
        <v>593</v>
      </c>
      <c r="G126" s="41"/>
      <c r="H126" s="41"/>
      <c r="I126" s="236"/>
      <c r="J126" s="41"/>
      <c r="K126" s="41"/>
      <c r="L126" s="45"/>
      <c r="M126" s="237"/>
      <c r="N126" s="238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7" t="s">
        <v>156</v>
      </c>
      <c r="AU126" s="17" t="s">
        <v>92</v>
      </c>
    </row>
    <row r="127" s="2" customFormat="1" ht="44.25" customHeight="1">
      <c r="A127" s="39"/>
      <c r="B127" s="40"/>
      <c r="C127" s="220" t="s">
        <v>162</v>
      </c>
      <c r="D127" s="220" t="s">
        <v>142</v>
      </c>
      <c r="E127" s="221" t="s">
        <v>594</v>
      </c>
      <c r="F127" s="222" t="s">
        <v>595</v>
      </c>
      <c r="G127" s="223" t="s">
        <v>188</v>
      </c>
      <c r="H127" s="224">
        <v>8.6999999999999993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47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146</v>
      </c>
      <c r="AT127" s="232" t="s">
        <v>142</v>
      </c>
      <c r="AU127" s="232" t="s">
        <v>92</v>
      </c>
      <c r="AY127" s="17" t="s">
        <v>140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7" t="s">
        <v>90</v>
      </c>
      <c r="BK127" s="233">
        <f>ROUND(I127*H127,2)</f>
        <v>0</v>
      </c>
      <c r="BL127" s="17" t="s">
        <v>146</v>
      </c>
      <c r="BM127" s="232" t="s">
        <v>596</v>
      </c>
    </row>
    <row r="128" s="2" customFormat="1">
      <c r="A128" s="39"/>
      <c r="B128" s="40"/>
      <c r="C128" s="41"/>
      <c r="D128" s="260" t="s">
        <v>156</v>
      </c>
      <c r="E128" s="41"/>
      <c r="F128" s="261" t="s">
        <v>597</v>
      </c>
      <c r="G128" s="41"/>
      <c r="H128" s="41"/>
      <c r="I128" s="236"/>
      <c r="J128" s="41"/>
      <c r="K128" s="41"/>
      <c r="L128" s="45"/>
      <c r="M128" s="237"/>
      <c r="N128" s="238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7" t="s">
        <v>156</v>
      </c>
      <c r="AU128" s="17" t="s">
        <v>92</v>
      </c>
    </row>
    <row r="129" s="2" customFormat="1" ht="24.15" customHeight="1">
      <c r="A129" s="39"/>
      <c r="B129" s="40"/>
      <c r="C129" s="220" t="s">
        <v>146</v>
      </c>
      <c r="D129" s="220" t="s">
        <v>142</v>
      </c>
      <c r="E129" s="221" t="s">
        <v>598</v>
      </c>
      <c r="F129" s="222" t="s">
        <v>599</v>
      </c>
      <c r="G129" s="223" t="s">
        <v>188</v>
      </c>
      <c r="H129" s="224">
        <v>8.6999999999999993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47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146</v>
      </c>
      <c r="AT129" s="232" t="s">
        <v>142</v>
      </c>
      <c r="AU129" s="232" t="s">
        <v>92</v>
      </c>
      <c r="AY129" s="17" t="s">
        <v>140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90</v>
      </c>
      <c r="BK129" s="233">
        <f>ROUND(I129*H129,2)</f>
        <v>0</v>
      </c>
      <c r="BL129" s="17" t="s">
        <v>146</v>
      </c>
      <c r="BM129" s="232" t="s">
        <v>600</v>
      </c>
    </row>
    <row r="130" s="2" customFormat="1">
      <c r="A130" s="39"/>
      <c r="B130" s="40"/>
      <c r="C130" s="41"/>
      <c r="D130" s="260" t="s">
        <v>156</v>
      </c>
      <c r="E130" s="41"/>
      <c r="F130" s="261" t="s">
        <v>601</v>
      </c>
      <c r="G130" s="41"/>
      <c r="H130" s="41"/>
      <c r="I130" s="236"/>
      <c r="J130" s="41"/>
      <c r="K130" s="41"/>
      <c r="L130" s="45"/>
      <c r="M130" s="237"/>
      <c r="N130" s="238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7" t="s">
        <v>156</v>
      </c>
      <c r="AU130" s="17" t="s">
        <v>92</v>
      </c>
    </row>
    <row r="131" s="2" customFormat="1" ht="66.75" customHeight="1">
      <c r="A131" s="39"/>
      <c r="B131" s="40"/>
      <c r="C131" s="220" t="s">
        <v>173</v>
      </c>
      <c r="D131" s="220" t="s">
        <v>142</v>
      </c>
      <c r="E131" s="221" t="s">
        <v>602</v>
      </c>
      <c r="F131" s="222" t="s">
        <v>603</v>
      </c>
      <c r="G131" s="223" t="s">
        <v>188</v>
      </c>
      <c r="H131" s="224">
        <v>3.8999999999999999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47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146</v>
      </c>
      <c r="AT131" s="232" t="s">
        <v>142</v>
      </c>
      <c r="AU131" s="232" t="s">
        <v>92</v>
      </c>
      <c r="AY131" s="17" t="s">
        <v>140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90</v>
      </c>
      <c r="BK131" s="233">
        <f>ROUND(I131*H131,2)</f>
        <v>0</v>
      </c>
      <c r="BL131" s="17" t="s">
        <v>146</v>
      </c>
      <c r="BM131" s="232" t="s">
        <v>604</v>
      </c>
    </row>
    <row r="132" s="2" customFormat="1">
      <c r="A132" s="39"/>
      <c r="B132" s="40"/>
      <c r="C132" s="41"/>
      <c r="D132" s="260" t="s">
        <v>156</v>
      </c>
      <c r="E132" s="41"/>
      <c r="F132" s="261" t="s">
        <v>605</v>
      </c>
      <c r="G132" s="41"/>
      <c r="H132" s="41"/>
      <c r="I132" s="236"/>
      <c r="J132" s="41"/>
      <c r="K132" s="41"/>
      <c r="L132" s="45"/>
      <c r="M132" s="237"/>
      <c r="N132" s="238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7" t="s">
        <v>156</v>
      </c>
      <c r="AU132" s="17" t="s">
        <v>92</v>
      </c>
    </row>
    <row r="133" s="2" customFormat="1" ht="66.75" customHeight="1">
      <c r="A133" s="39"/>
      <c r="B133" s="40"/>
      <c r="C133" s="220" t="s">
        <v>179</v>
      </c>
      <c r="D133" s="220" t="s">
        <v>142</v>
      </c>
      <c r="E133" s="221" t="s">
        <v>606</v>
      </c>
      <c r="F133" s="222" t="s">
        <v>607</v>
      </c>
      <c r="G133" s="223" t="s">
        <v>188</v>
      </c>
      <c r="H133" s="224">
        <v>3.8999999999999999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47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146</v>
      </c>
      <c r="AT133" s="232" t="s">
        <v>142</v>
      </c>
      <c r="AU133" s="232" t="s">
        <v>92</v>
      </c>
      <c r="AY133" s="17" t="s">
        <v>140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90</v>
      </c>
      <c r="BK133" s="233">
        <f>ROUND(I133*H133,2)</f>
        <v>0</v>
      </c>
      <c r="BL133" s="17" t="s">
        <v>146</v>
      </c>
      <c r="BM133" s="232" t="s">
        <v>608</v>
      </c>
    </row>
    <row r="134" s="2" customFormat="1">
      <c r="A134" s="39"/>
      <c r="B134" s="40"/>
      <c r="C134" s="41"/>
      <c r="D134" s="260" t="s">
        <v>156</v>
      </c>
      <c r="E134" s="41"/>
      <c r="F134" s="261" t="s">
        <v>609</v>
      </c>
      <c r="G134" s="41"/>
      <c r="H134" s="41"/>
      <c r="I134" s="236"/>
      <c r="J134" s="41"/>
      <c r="K134" s="41"/>
      <c r="L134" s="45"/>
      <c r="M134" s="237"/>
      <c r="N134" s="238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7" t="s">
        <v>156</v>
      </c>
      <c r="AU134" s="17" t="s">
        <v>92</v>
      </c>
    </row>
    <row r="135" s="12" customFormat="1" ht="22.8" customHeight="1">
      <c r="A135" s="12"/>
      <c r="B135" s="204"/>
      <c r="C135" s="205"/>
      <c r="D135" s="206" t="s">
        <v>81</v>
      </c>
      <c r="E135" s="218" t="s">
        <v>146</v>
      </c>
      <c r="F135" s="218" t="s">
        <v>459</v>
      </c>
      <c r="G135" s="205"/>
      <c r="H135" s="205"/>
      <c r="I135" s="208"/>
      <c r="J135" s="219">
        <f>BK135</f>
        <v>0</v>
      </c>
      <c r="K135" s="205"/>
      <c r="L135" s="210"/>
      <c r="M135" s="211"/>
      <c r="N135" s="212"/>
      <c r="O135" s="212"/>
      <c r="P135" s="213">
        <f>SUM(P136:P137)</f>
        <v>0</v>
      </c>
      <c r="Q135" s="212"/>
      <c r="R135" s="213">
        <f>SUM(R136:R137)</f>
        <v>0</v>
      </c>
      <c r="S135" s="212"/>
      <c r="T135" s="214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90</v>
      </c>
      <c r="AT135" s="216" t="s">
        <v>81</v>
      </c>
      <c r="AU135" s="216" t="s">
        <v>90</v>
      </c>
      <c r="AY135" s="215" t="s">
        <v>140</v>
      </c>
      <c r="BK135" s="217">
        <f>SUM(BK136:BK137)</f>
        <v>0</v>
      </c>
    </row>
    <row r="136" s="2" customFormat="1" ht="37.8" customHeight="1">
      <c r="A136" s="39"/>
      <c r="B136" s="40"/>
      <c r="C136" s="220" t="s">
        <v>185</v>
      </c>
      <c r="D136" s="220" t="s">
        <v>142</v>
      </c>
      <c r="E136" s="221" t="s">
        <v>610</v>
      </c>
      <c r="F136" s="222" t="s">
        <v>611</v>
      </c>
      <c r="G136" s="223" t="s">
        <v>188</v>
      </c>
      <c r="H136" s="224">
        <v>1.95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47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146</v>
      </c>
      <c r="AT136" s="232" t="s">
        <v>142</v>
      </c>
      <c r="AU136" s="232" t="s">
        <v>92</v>
      </c>
      <c r="AY136" s="17" t="s">
        <v>140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90</v>
      </c>
      <c r="BK136" s="233">
        <f>ROUND(I136*H136,2)</f>
        <v>0</v>
      </c>
      <c r="BL136" s="17" t="s">
        <v>146</v>
      </c>
      <c r="BM136" s="232" t="s">
        <v>612</v>
      </c>
    </row>
    <row r="137" s="2" customFormat="1">
      <c r="A137" s="39"/>
      <c r="B137" s="40"/>
      <c r="C137" s="41"/>
      <c r="D137" s="260" t="s">
        <v>156</v>
      </c>
      <c r="E137" s="41"/>
      <c r="F137" s="261" t="s">
        <v>613</v>
      </c>
      <c r="G137" s="41"/>
      <c r="H137" s="41"/>
      <c r="I137" s="236"/>
      <c r="J137" s="41"/>
      <c r="K137" s="41"/>
      <c r="L137" s="45"/>
      <c r="M137" s="237"/>
      <c r="N137" s="23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156</v>
      </c>
      <c r="AU137" s="17" t="s">
        <v>92</v>
      </c>
    </row>
    <row r="138" s="12" customFormat="1" ht="22.8" customHeight="1">
      <c r="A138" s="12"/>
      <c r="B138" s="204"/>
      <c r="C138" s="205"/>
      <c r="D138" s="206" t="s">
        <v>81</v>
      </c>
      <c r="E138" s="218" t="s">
        <v>193</v>
      </c>
      <c r="F138" s="218" t="s">
        <v>614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SUM(P139:P224)</f>
        <v>0</v>
      </c>
      <c r="Q138" s="212"/>
      <c r="R138" s="213">
        <f>SUM(R139:R224)</f>
        <v>0.32092447000000002</v>
      </c>
      <c r="S138" s="212"/>
      <c r="T138" s="214">
        <f>SUM(T139:T224)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90</v>
      </c>
      <c r="AT138" s="216" t="s">
        <v>81</v>
      </c>
      <c r="AU138" s="216" t="s">
        <v>90</v>
      </c>
      <c r="AY138" s="215" t="s">
        <v>140</v>
      </c>
      <c r="BK138" s="217">
        <f>SUM(BK139:BK224)</f>
        <v>0</v>
      </c>
    </row>
    <row r="139" s="2" customFormat="1" ht="24.15" customHeight="1">
      <c r="A139" s="39"/>
      <c r="B139" s="40"/>
      <c r="C139" s="220" t="s">
        <v>193</v>
      </c>
      <c r="D139" s="220" t="s">
        <v>142</v>
      </c>
      <c r="E139" s="221" t="s">
        <v>615</v>
      </c>
      <c r="F139" s="222" t="s">
        <v>616</v>
      </c>
      <c r="G139" s="223" t="s">
        <v>176</v>
      </c>
      <c r="H139" s="224">
        <v>400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47</v>
      </c>
      <c r="O139" s="92"/>
      <c r="P139" s="230">
        <f>O139*H139</f>
        <v>0</v>
      </c>
      <c r="Q139" s="230">
        <v>0.00020425</v>
      </c>
      <c r="R139" s="230">
        <f>Q139*H139</f>
        <v>0.081699999999999995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146</v>
      </c>
      <c r="AT139" s="232" t="s">
        <v>142</v>
      </c>
      <c r="AU139" s="232" t="s">
        <v>92</v>
      </c>
      <c r="AY139" s="17" t="s">
        <v>140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90</v>
      </c>
      <c r="BK139" s="233">
        <f>ROUND(I139*H139,2)</f>
        <v>0</v>
      </c>
      <c r="BL139" s="17" t="s">
        <v>146</v>
      </c>
      <c r="BM139" s="232" t="s">
        <v>617</v>
      </c>
    </row>
    <row r="140" s="2" customFormat="1">
      <c r="A140" s="39"/>
      <c r="B140" s="40"/>
      <c r="C140" s="41"/>
      <c r="D140" s="260" t="s">
        <v>156</v>
      </c>
      <c r="E140" s="41"/>
      <c r="F140" s="261" t="s">
        <v>618</v>
      </c>
      <c r="G140" s="41"/>
      <c r="H140" s="41"/>
      <c r="I140" s="236"/>
      <c r="J140" s="41"/>
      <c r="K140" s="41"/>
      <c r="L140" s="45"/>
      <c r="M140" s="237"/>
      <c r="N140" s="238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7" t="s">
        <v>156</v>
      </c>
      <c r="AU140" s="17" t="s">
        <v>92</v>
      </c>
    </row>
    <row r="141" s="2" customFormat="1" ht="21.75" customHeight="1">
      <c r="A141" s="39"/>
      <c r="B141" s="40"/>
      <c r="C141" s="273" t="s">
        <v>199</v>
      </c>
      <c r="D141" s="273" t="s">
        <v>200</v>
      </c>
      <c r="E141" s="274" t="s">
        <v>619</v>
      </c>
      <c r="F141" s="275" t="s">
        <v>620</v>
      </c>
      <c r="G141" s="276" t="s">
        <v>176</v>
      </c>
      <c r="H141" s="277">
        <v>400</v>
      </c>
      <c r="I141" s="278"/>
      <c r="J141" s="279">
        <f>ROUND(I141*H141,2)</f>
        <v>0</v>
      </c>
      <c r="K141" s="280"/>
      <c r="L141" s="281"/>
      <c r="M141" s="282" t="s">
        <v>1</v>
      </c>
      <c r="N141" s="283" t="s">
        <v>47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193</v>
      </c>
      <c r="AT141" s="232" t="s">
        <v>200</v>
      </c>
      <c r="AU141" s="232" t="s">
        <v>92</v>
      </c>
      <c r="AY141" s="17" t="s">
        <v>140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7" t="s">
        <v>90</v>
      </c>
      <c r="BK141" s="233">
        <f>ROUND(I141*H141,2)</f>
        <v>0</v>
      </c>
      <c r="BL141" s="17" t="s">
        <v>146</v>
      </c>
      <c r="BM141" s="232" t="s">
        <v>621</v>
      </c>
    </row>
    <row r="142" s="2" customFormat="1" ht="37.8" customHeight="1">
      <c r="A142" s="39"/>
      <c r="B142" s="40"/>
      <c r="C142" s="220" t="s">
        <v>207</v>
      </c>
      <c r="D142" s="220" t="s">
        <v>142</v>
      </c>
      <c r="E142" s="221" t="s">
        <v>622</v>
      </c>
      <c r="F142" s="222" t="s">
        <v>623</v>
      </c>
      <c r="G142" s="223" t="s">
        <v>253</v>
      </c>
      <c r="H142" s="224">
        <v>100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47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146</v>
      </c>
      <c r="AT142" s="232" t="s">
        <v>142</v>
      </c>
      <c r="AU142" s="232" t="s">
        <v>92</v>
      </c>
      <c r="AY142" s="17" t="s">
        <v>140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90</v>
      </c>
      <c r="BK142" s="233">
        <f>ROUND(I142*H142,2)</f>
        <v>0</v>
      </c>
      <c r="BL142" s="17" t="s">
        <v>146</v>
      </c>
      <c r="BM142" s="232" t="s">
        <v>624</v>
      </c>
    </row>
    <row r="143" s="2" customFormat="1">
      <c r="A143" s="39"/>
      <c r="B143" s="40"/>
      <c r="C143" s="41"/>
      <c r="D143" s="260" t="s">
        <v>156</v>
      </c>
      <c r="E143" s="41"/>
      <c r="F143" s="261" t="s">
        <v>625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7" t="s">
        <v>156</v>
      </c>
      <c r="AU143" s="17" t="s">
        <v>92</v>
      </c>
    </row>
    <row r="144" s="2" customFormat="1" ht="16.5" customHeight="1">
      <c r="A144" s="39"/>
      <c r="B144" s="40"/>
      <c r="C144" s="273" t="s">
        <v>211</v>
      </c>
      <c r="D144" s="273" t="s">
        <v>200</v>
      </c>
      <c r="E144" s="274" t="s">
        <v>626</v>
      </c>
      <c r="F144" s="275" t="s">
        <v>627</v>
      </c>
      <c r="G144" s="276" t="s">
        <v>628</v>
      </c>
      <c r="H144" s="277">
        <v>1</v>
      </c>
      <c r="I144" s="278"/>
      <c r="J144" s="279">
        <f>ROUND(I144*H144,2)</f>
        <v>0</v>
      </c>
      <c r="K144" s="280"/>
      <c r="L144" s="281"/>
      <c r="M144" s="282" t="s">
        <v>1</v>
      </c>
      <c r="N144" s="283" t="s">
        <v>47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193</v>
      </c>
      <c r="AT144" s="232" t="s">
        <v>200</v>
      </c>
      <c r="AU144" s="232" t="s">
        <v>92</v>
      </c>
      <c r="AY144" s="17" t="s">
        <v>140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90</v>
      </c>
      <c r="BK144" s="233">
        <f>ROUND(I144*H144,2)</f>
        <v>0</v>
      </c>
      <c r="BL144" s="17" t="s">
        <v>146</v>
      </c>
      <c r="BM144" s="232" t="s">
        <v>629</v>
      </c>
    </row>
    <row r="145" s="2" customFormat="1" ht="16.5" customHeight="1">
      <c r="A145" s="39"/>
      <c r="B145" s="40"/>
      <c r="C145" s="220" t="s">
        <v>216</v>
      </c>
      <c r="D145" s="220" t="s">
        <v>142</v>
      </c>
      <c r="E145" s="221" t="s">
        <v>630</v>
      </c>
      <c r="F145" s="222" t="s">
        <v>631</v>
      </c>
      <c r="G145" s="223" t="s">
        <v>176</v>
      </c>
      <c r="H145" s="224">
        <v>330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47</v>
      </c>
      <c r="O145" s="92"/>
      <c r="P145" s="230">
        <f>O145*H145</f>
        <v>0</v>
      </c>
      <c r="Q145" s="230">
        <v>6.9200000000000002E-05</v>
      </c>
      <c r="R145" s="230">
        <f>Q145*H145</f>
        <v>0.022836000000000002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146</v>
      </c>
      <c r="AT145" s="232" t="s">
        <v>142</v>
      </c>
      <c r="AU145" s="232" t="s">
        <v>92</v>
      </c>
      <c r="AY145" s="17" t="s">
        <v>140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7" t="s">
        <v>90</v>
      </c>
      <c r="BK145" s="233">
        <f>ROUND(I145*H145,2)</f>
        <v>0</v>
      </c>
      <c r="BL145" s="17" t="s">
        <v>146</v>
      </c>
      <c r="BM145" s="232" t="s">
        <v>632</v>
      </c>
    </row>
    <row r="146" s="2" customFormat="1">
      <c r="A146" s="39"/>
      <c r="B146" s="40"/>
      <c r="C146" s="41"/>
      <c r="D146" s="260" t="s">
        <v>156</v>
      </c>
      <c r="E146" s="41"/>
      <c r="F146" s="261" t="s">
        <v>633</v>
      </c>
      <c r="G146" s="41"/>
      <c r="H146" s="41"/>
      <c r="I146" s="236"/>
      <c r="J146" s="41"/>
      <c r="K146" s="41"/>
      <c r="L146" s="45"/>
      <c r="M146" s="237"/>
      <c r="N146" s="238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7" t="s">
        <v>156</v>
      </c>
      <c r="AU146" s="17" t="s">
        <v>92</v>
      </c>
    </row>
    <row r="147" s="2" customFormat="1" ht="24.15" customHeight="1">
      <c r="A147" s="39"/>
      <c r="B147" s="40"/>
      <c r="C147" s="273" t="s">
        <v>221</v>
      </c>
      <c r="D147" s="273" t="s">
        <v>200</v>
      </c>
      <c r="E147" s="274" t="s">
        <v>634</v>
      </c>
      <c r="F147" s="275" t="s">
        <v>635</v>
      </c>
      <c r="G147" s="276" t="s">
        <v>176</v>
      </c>
      <c r="H147" s="277">
        <v>330</v>
      </c>
      <c r="I147" s="278"/>
      <c r="J147" s="279">
        <f>ROUND(I147*H147,2)</f>
        <v>0</v>
      </c>
      <c r="K147" s="280"/>
      <c r="L147" s="281"/>
      <c r="M147" s="282" t="s">
        <v>1</v>
      </c>
      <c r="N147" s="283" t="s">
        <v>47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193</v>
      </c>
      <c r="AT147" s="232" t="s">
        <v>200</v>
      </c>
      <c r="AU147" s="232" t="s">
        <v>92</v>
      </c>
      <c r="AY147" s="17" t="s">
        <v>140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90</v>
      </c>
      <c r="BK147" s="233">
        <f>ROUND(I147*H147,2)</f>
        <v>0</v>
      </c>
      <c r="BL147" s="17" t="s">
        <v>146</v>
      </c>
      <c r="BM147" s="232" t="s">
        <v>636</v>
      </c>
    </row>
    <row r="148" s="2" customFormat="1" ht="21.75" customHeight="1">
      <c r="A148" s="39"/>
      <c r="B148" s="40"/>
      <c r="C148" s="220" t="s">
        <v>226</v>
      </c>
      <c r="D148" s="220" t="s">
        <v>142</v>
      </c>
      <c r="E148" s="221" t="s">
        <v>637</v>
      </c>
      <c r="F148" s="222" t="s">
        <v>638</v>
      </c>
      <c r="G148" s="223" t="s">
        <v>253</v>
      </c>
      <c r="H148" s="224">
        <v>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47</v>
      </c>
      <c r="O148" s="92"/>
      <c r="P148" s="230">
        <f>O148*H148</f>
        <v>0</v>
      </c>
      <c r="Q148" s="230">
        <v>0.00014999999999999999</v>
      </c>
      <c r="R148" s="230">
        <f>Q148*H148</f>
        <v>0.00014999999999999999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146</v>
      </c>
      <c r="AT148" s="232" t="s">
        <v>142</v>
      </c>
      <c r="AU148" s="232" t="s">
        <v>92</v>
      </c>
      <c r="AY148" s="17" t="s">
        <v>140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90</v>
      </c>
      <c r="BK148" s="233">
        <f>ROUND(I148*H148,2)</f>
        <v>0</v>
      </c>
      <c r="BL148" s="17" t="s">
        <v>146</v>
      </c>
      <c r="BM148" s="232" t="s">
        <v>639</v>
      </c>
    </row>
    <row r="149" s="2" customFormat="1">
      <c r="A149" s="39"/>
      <c r="B149" s="40"/>
      <c r="C149" s="41"/>
      <c r="D149" s="260" t="s">
        <v>156</v>
      </c>
      <c r="E149" s="41"/>
      <c r="F149" s="261" t="s">
        <v>640</v>
      </c>
      <c r="G149" s="41"/>
      <c r="H149" s="41"/>
      <c r="I149" s="236"/>
      <c r="J149" s="41"/>
      <c r="K149" s="41"/>
      <c r="L149" s="45"/>
      <c r="M149" s="237"/>
      <c r="N149" s="238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7" t="s">
        <v>156</v>
      </c>
      <c r="AU149" s="17" t="s">
        <v>92</v>
      </c>
    </row>
    <row r="150" s="2" customFormat="1" ht="21.75" customHeight="1">
      <c r="A150" s="39"/>
      <c r="B150" s="40"/>
      <c r="C150" s="273" t="s">
        <v>8</v>
      </c>
      <c r="D150" s="273" t="s">
        <v>200</v>
      </c>
      <c r="E150" s="274" t="s">
        <v>641</v>
      </c>
      <c r="F150" s="275" t="s">
        <v>642</v>
      </c>
      <c r="G150" s="276" t="s">
        <v>253</v>
      </c>
      <c r="H150" s="277">
        <v>1</v>
      </c>
      <c r="I150" s="278"/>
      <c r="J150" s="279">
        <f>ROUND(I150*H150,2)</f>
        <v>0</v>
      </c>
      <c r="K150" s="280"/>
      <c r="L150" s="281"/>
      <c r="M150" s="282" t="s">
        <v>1</v>
      </c>
      <c r="N150" s="283" t="s">
        <v>47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193</v>
      </c>
      <c r="AT150" s="232" t="s">
        <v>200</v>
      </c>
      <c r="AU150" s="232" t="s">
        <v>92</v>
      </c>
      <c r="AY150" s="17" t="s">
        <v>140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90</v>
      </c>
      <c r="BK150" s="233">
        <f>ROUND(I150*H150,2)</f>
        <v>0</v>
      </c>
      <c r="BL150" s="17" t="s">
        <v>146</v>
      </c>
      <c r="BM150" s="232" t="s">
        <v>643</v>
      </c>
    </row>
    <row r="151" s="2" customFormat="1" ht="16.5" customHeight="1">
      <c r="A151" s="39"/>
      <c r="B151" s="40"/>
      <c r="C151" s="273" t="s">
        <v>237</v>
      </c>
      <c r="D151" s="273" t="s">
        <v>200</v>
      </c>
      <c r="E151" s="274" t="s">
        <v>644</v>
      </c>
      <c r="F151" s="275" t="s">
        <v>645</v>
      </c>
      <c r="G151" s="276" t="s">
        <v>253</v>
      </c>
      <c r="H151" s="277">
        <v>40</v>
      </c>
      <c r="I151" s="278"/>
      <c r="J151" s="279">
        <f>ROUND(I151*H151,2)</f>
        <v>0</v>
      </c>
      <c r="K151" s="280"/>
      <c r="L151" s="281"/>
      <c r="M151" s="282" t="s">
        <v>1</v>
      </c>
      <c r="N151" s="283" t="s">
        <v>47</v>
      </c>
      <c r="O151" s="92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193</v>
      </c>
      <c r="AT151" s="232" t="s">
        <v>200</v>
      </c>
      <c r="AU151" s="232" t="s">
        <v>92</v>
      </c>
      <c r="AY151" s="17" t="s">
        <v>140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90</v>
      </c>
      <c r="BK151" s="233">
        <f>ROUND(I151*H151,2)</f>
        <v>0</v>
      </c>
      <c r="BL151" s="17" t="s">
        <v>146</v>
      </c>
      <c r="BM151" s="232" t="s">
        <v>646</v>
      </c>
    </row>
    <row r="152" s="2" customFormat="1" ht="16.5" customHeight="1">
      <c r="A152" s="39"/>
      <c r="B152" s="40"/>
      <c r="C152" s="273" t="s">
        <v>245</v>
      </c>
      <c r="D152" s="273" t="s">
        <v>200</v>
      </c>
      <c r="E152" s="274" t="s">
        <v>647</v>
      </c>
      <c r="F152" s="275" t="s">
        <v>648</v>
      </c>
      <c r="G152" s="276" t="s">
        <v>253</v>
      </c>
      <c r="H152" s="277">
        <v>40</v>
      </c>
      <c r="I152" s="278"/>
      <c r="J152" s="279">
        <f>ROUND(I152*H152,2)</f>
        <v>0</v>
      </c>
      <c r="K152" s="280"/>
      <c r="L152" s="281"/>
      <c r="M152" s="282" t="s">
        <v>1</v>
      </c>
      <c r="N152" s="283" t="s">
        <v>47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193</v>
      </c>
      <c r="AT152" s="232" t="s">
        <v>200</v>
      </c>
      <c r="AU152" s="232" t="s">
        <v>92</v>
      </c>
      <c r="AY152" s="17" t="s">
        <v>140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90</v>
      </c>
      <c r="BK152" s="233">
        <f>ROUND(I152*H152,2)</f>
        <v>0</v>
      </c>
      <c r="BL152" s="17" t="s">
        <v>146</v>
      </c>
      <c r="BM152" s="232" t="s">
        <v>649</v>
      </c>
    </row>
    <row r="153" s="2" customFormat="1" ht="16.5" customHeight="1">
      <c r="A153" s="39"/>
      <c r="B153" s="40"/>
      <c r="C153" s="273" t="s">
        <v>250</v>
      </c>
      <c r="D153" s="273" t="s">
        <v>200</v>
      </c>
      <c r="E153" s="274" t="s">
        <v>650</v>
      </c>
      <c r="F153" s="275" t="s">
        <v>651</v>
      </c>
      <c r="G153" s="276" t="s">
        <v>253</v>
      </c>
      <c r="H153" s="277">
        <v>330</v>
      </c>
      <c r="I153" s="278"/>
      <c r="J153" s="279">
        <f>ROUND(I153*H153,2)</f>
        <v>0</v>
      </c>
      <c r="K153" s="280"/>
      <c r="L153" s="281"/>
      <c r="M153" s="282" t="s">
        <v>1</v>
      </c>
      <c r="N153" s="283" t="s">
        <v>47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193</v>
      </c>
      <c r="AT153" s="232" t="s">
        <v>200</v>
      </c>
      <c r="AU153" s="232" t="s">
        <v>92</v>
      </c>
      <c r="AY153" s="17" t="s">
        <v>140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90</v>
      </c>
      <c r="BK153" s="233">
        <f>ROUND(I153*H153,2)</f>
        <v>0</v>
      </c>
      <c r="BL153" s="17" t="s">
        <v>146</v>
      </c>
      <c r="BM153" s="232" t="s">
        <v>652</v>
      </c>
    </row>
    <row r="154" s="2" customFormat="1" ht="16.5" customHeight="1">
      <c r="A154" s="39"/>
      <c r="B154" s="40"/>
      <c r="C154" s="273" t="s">
        <v>260</v>
      </c>
      <c r="D154" s="273" t="s">
        <v>200</v>
      </c>
      <c r="E154" s="274" t="s">
        <v>653</v>
      </c>
      <c r="F154" s="275" t="s">
        <v>654</v>
      </c>
      <c r="G154" s="276" t="s">
        <v>253</v>
      </c>
      <c r="H154" s="277">
        <v>10</v>
      </c>
      <c r="I154" s="278"/>
      <c r="J154" s="279">
        <f>ROUND(I154*H154,2)</f>
        <v>0</v>
      </c>
      <c r="K154" s="280"/>
      <c r="L154" s="281"/>
      <c r="M154" s="282" t="s">
        <v>1</v>
      </c>
      <c r="N154" s="283" t="s">
        <v>47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193</v>
      </c>
      <c r="AT154" s="232" t="s">
        <v>200</v>
      </c>
      <c r="AU154" s="232" t="s">
        <v>92</v>
      </c>
      <c r="AY154" s="17" t="s">
        <v>140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7" t="s">
        <v>90</v>
      </c>
      <c r="BK154" s="233">
        <f>ROUND(I154*H154,2)</f>
        <v>0</v>
      </c>
      <c r="BL154" s="17" t="s">
        <v>146</v>
      </c>
      <c r="BM154" s="232" t="s">
        <v>655</v>
      </c>
    </row>
    <row r="155" s="2" customFormat="1" ht="16.5" customHeight="1">
      <c r="A155" s="39"/>
      <c r="B155" s="40"/>
      <c r="C155" s="273" t="s">
        <v>268</v>
      </c>
      <c r="D155" s="273" t="s">
        <v>200</v>
      </c>
      <c r="E155" s="274" t="s">
        <v>656</v>
      </c>
      <c r="F155" s="275" t="s">
        <v>657</v>
      </c>
      <c r="G155" s="276" t="s">
        <v>253</v>
      </c>
      <c r="H155" s="277">
        <v>20</v>
      </c>
      <c r="I155" s="278"/>
      <c r="J155" s="279">
        <f>ROUND(I155*H155,2)</f>
        <v>0</v>
      </c>
      <c r="K155" s="280"/>
      <c r="L155" s="281"/>
      <c r="M155" s="282" t="s">
        <v>1</v>
      </c>
      <c r="N155" s="283" t="s">
        <v>47</v>
      </c>
      <c r="O155" s="92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193</v>
      </c>
      <c r="AT155" s="232" t="s">
        <v>200</v>
      </c>
      <c r="AU155" s="232" t="s">
        <v>92</v>
      </c>
      <c r="AY155" s="17" t="s">
        <v>140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90</v>
      </c>
      <c r="BK155" s="233">
        <f>ROUND(I155*H155,2)</f>
        <v>0</v>
      </c>
      <c r="BL155" s="17" t="s">
        <v>146</v>
      </c>
      <c r="BM155" s="232" t="s">
        <v>658</v>
      </c>
    </row>
    <row r="156" s="2" customFormat="1" ht="16.5" customHeight="1">
      <c r="A156" s="39"/>
      <c r="B156" s="40"/>
      <c r="C156" s="273" t="s">
        <v>7</v>
      </c>
      <c r="D156" s="273" t="s">
        <v>200</v>
      </c>
      <c r="E156" s="274" t="s">
        <v>659</v>
      </c>
      <c r="F156" s="275" t="s">
        <v>660</v>
      </c>
      <c r="G156" s="276" t="s">
        <v>253</v>
      </c>
      <c r="H156" s="277">
        <v>25</v>
      </c>
      <c r="I156" s="278"/>
      <c r="J156" s="279">
        <f>ROUND(I156*H156,2)</f>
        <v>0</v>
      </c>
      <c r="K156" s="280"/>
      <c r="L156" s="281"/>
      <c r="M156" s="282" t="s">
        <v>1</v>
      </c>
      <c r="N156" s="283" t="s">
        <v>47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193</v>
      </c>
      <c r="AT156" s="232" t="s">
        <v>200</v>
      </c>
      <c r="AU156" s="232" t="s">
        <v>92</v>
      </c>
      <c r="AY156" s="17" t="s">
        <v>140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90</v>
      </c>
      <c r="BK156" s="233">
        <f>ROUND(I156*H156,2)</f>
        <v>0</v>
      </c>
      <c r="BL156" s="17" t="s">
        <v>146</v>
      </c>
      <c r="BM156" s="232" t="s">
        <v>661</v>
      </c>
    </row>
    <row r="157" s="2" customFormat="1" ht="21.75" customHeight="1">
      <c r="A157" s="39"/>
      <c r="B157" s="40"/>
      <c r="C157" s="273" t="s">
        <v>276</v>
      </c>
      <c r="D157" s="273" t="s">
        <v>200</v>
      </c>
      <c r="E157" s="274" t="s">
        <v>662</v>
      </c>
      <c r="F157" s="275" t="s">
        <v>663</v>
      </c>
      <c r="G157" s="276" t="s">
        <v>253</v>
      </c>
      <c r="H157" s="277">
        <v>10</v>
      </c>
      <c r="I157" s="278"/>
      <c r="J157" s="279">
        <f>ROUND(I157*H157,2)</f>
        <v>0</v>
      </c>
      <c r="K157" s="280"/>
      <c r="L157" s="281"/>
      <c r="M157" s="282" t="s">
        <v>1</v>
      </c>
      <c r="N157" s="283" t="s">
        <v>47</v>
      </c>
      <c r="O157" s="92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193</v>
      </c>
      <c r="AT157" s="232" t="s">
        <v>200</v>
      </c>
      <c r="AU157" s="232" t="s">
        <v>92</v>
      </c>
      <c r="AY157" s="17" t="s">
        <v>140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7" t="s">
        <v>90</v>
      </c>
      <c r="BK157" s="233">
        <f>ROUND(I157*H157,2)</f>
        <v>0</v>
      </c>
      <c r="BL157" s="17" t="s">
        <v>146</v>
      </c>
      <c r="BM157" s="232" t="s">
        <v>664</v>
      </c>
    </row>
    <row r="158" s="2" customFormat="1" ht="33" customHeight="1">
      <c r="A158" s="39"/>
      <c r="B158" s="40"/>
      <c r="C158" s="220" t="s">
        <v>282</v>
      </c>
      <c r="D158" s="220" t="s">
        <v>142</v>
      </c>
      <c r="E158" s="221" t="s">
        <v>665</v>
      </c>
      <c r="F158" s="222" t="s">
        <v>666</v>
      </c>
      <c r="G158" s="223" t="s">
        <v>253</v>
      </c>
      <c r="H158" s="224">
        <v>41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47</v>
      </c>
      <c r="O158" s="92"/>
      <c r="P158" s="230">
        <f>O158*H158</f>
        <v>0</v>
      </c>
      <c r="Q158" s="230">
        <v>0.0001661</v>
      </c>
      <c r="R158" s="230">
        <f>Q158*H158</f>
        <v>0.0068101000000000004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146</v>
      </c>
      <c r="AT158" s="232" t="s">
        <v>142</v>
      </c>
      <c r="AU158" s="232" t="s">
        <v>92</v>
      </c>
      <c r="AY158" s="17" t="s">
        <v>140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7" t="s">
        <v>90</v>
      </c>
      <c r="BK158" s="233">
        <f>ROUND(I158*H158,2)</f>
        <v>0</v>
      </c>
      <c r="BL158" s="17" t="s">
        <v>146</v>
      </c>
      <c r="BM158" s="232" t="s">
        <v>667</v>
      </c>
    </row>
    <row r="159" s="2" customFormat="1">
      <c r="A159" s="39"/>
      <c r="B159" s="40"/>
      <c r="C159" s="41"/>
      <c r="D159" s="260" t="s">
        <v>156</v>
      </c>
      <c r="E159" s="41"/>
      <c r="F159" s="261" t="s">
        <v>668</v>
      </c>
      <c r="G159" s="41"/>
      <c r="H159" s="41"/>
      <c r="I159" s="236"/>
      <c r="J159" s="41"/>
      <c r="K159" s="41"/>
      <c r="L159" s="45"/>
      <c r="M159" s="237"/>
      <c r="N159" s="238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7" t="s">
        <v>156</v>
      </c>
      <c r="AU159" s="17" t="s">
        <v>92</v>
      </c>
    </row>
    <row r="160" s="2" customFormat="1" ht="16.5" customHeight="1">
      <c r="A160" s="39"/>
      <c r="B160" s="40"/>
      <c r="C160" s="273" t="s">
        <v>287</v>
      </c>
      <c r="D160" s="273" t="s">
        <v>200</v>
      </c>
      <c r="E160" s="274" t="s">
        <v>669</v>
      </c>
      <c r="F160" s="275" t="s">
        <v>670</v>
      </c>
      <c r="G160" s="276" t="s">
        <v>253</v>
      </c>
      <c r="H160" s="277">
        <v>41</v>
      </c>
      <c r="I160" s="278"/>
      <c r="J160" s="279">
        <f>ROUND(I160*H160,2)</f>
        <v>0</v>
      </c>
      <c r="K160" s="280"/>
      <c r="L160" s="281"/>
      <c r="M160" s="282" t="s">
        <v>1</v>
      </c>
      <c r="N160" s="283" t="s">
        <v>47</v>
      </c>
      <c r="O160" s="92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193</v>
      </c>
      <c r="AT160" s="232" t="s">
        <v>200</v>
      </c>
      <c r="AU160" s="232" t="s">
        <v>92</v>
      </c>
      <c r="AY160" s="17" t="s">
        <v>140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7" t="s">
        <v>90</v>
      </c>
      <c r="BK160" s="233">
        <f>ROUND(I160*H160,2)</f>
        <v>0</v>
      </c>
      <c r="BL160" s="17" t="s">
        <v>146</v>
      </c>
      <c r="BM160" s="232" t="s">
        <v>671</v>
      </c>
    </row>
    <row r="161" s="2" customFormat="1" ht="33" customHeight="1">
      <c r="A161" s="39"/>
      <c r="B161" s="40"/>
      <c r="C161" s="220" t="s">
        <v>292</v>
      </c>
      <c r="D161" s="220" t="s">
        <v>142</v>
      </c>
      <c r="E161" s="221" t="s">
        <v>672</v>
      </c>
      <c r="F161" s="222" t="s">
        <v>673</v>
      </c>
      <c r="G161" s="223" t="s">
        <v>253</v>
      </c>
      <c r="H161" s="224">
        <v>41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47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146</v>
      </c>
      <c r="AT161" s="232" t="s">
        <v>142</v>
      </c>
      <c r="AU161" s="232" t="s">
        <v>92</v>
      </c>
      <c r="AY161" s="17" t="s">
        <v>140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90</v>
      </c>
      <c r="BK161" s="233">
        <f>ROUND(I161*H161,2)</f>
        <v>0</v>
      </c>
      <c r="BL161" s="17" t="s">
        <v>146</v>
      </c>
      <c r="BM161" s="232" t="s">
        <v>674</v>
      </c>
    </row>
    <row r="162" s="2" customFormat="1">
      <c r="A162" s="39"/>
      <c r="B162" s="40"/>
      <c r="C162" s="41"/>
      <c r="D162" s="260" t="s">
        <v>156</v>
      </c>
      <c r="E162" s="41"/>
      <c r="F162" s="261" t="s">
        <v>675</v>
      </c>
      <c r="G162" s="41"/>
      <c r="H162" s="41"/>
      <c r="I162" s="236"/>
      <c r="J162" s="41"/>
      <c r="K162" s="41"/>
      <c r="L162" s="45"/>
      <c r="M162" s="237"/>
      <c r="N162" s="238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7" t="s">
        <v>156</v>
      </c>
      <c r="AU162" s="17" t="s">
        <v>92</v>
      </c>
    </row>
    <row r="163" s="2" customFormat="1" ht="16.5" customHeight="1">
      <c r="A163" s="39"/>
      <c r="B163" s="40"/>
      <c r="C163" s="273" t="s">
        <v>296</v>
      </c>
      <c r="D163" s="273" t="s">
        <v>200</v>
      </c>
      <c r="E163" s="274" t="s">
        <v>676</v>
      </c>
      <c r="F163" s="275" t="s">
        <v>677</v>
      </c>
      <c r="G163" s="276" t="s">
        <v>253</v>
      </c>
      <c r="H163" s="277">
        <v>33</v>
      </c>
      <c r="I163" s="278"/>
      <c r="J163" s="279">
        <f>ROUND(I163*H163,2)</f>
        <v>0</v>
      </c>
      <c r="K163" s="280"/>
      <c r="L163" s="281"/>
      <c r="M163" s="282" t="s">
        <v>1</v>
      </c>
      <c r="N163" s="283" t="s">
        <v>47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193</v>
      </c>
      <c r="AT163" s="232" t="s">
        <v>200</v>
      </c>
      <c r="AU163" s="232" t="s">
        <v>92</v>
      </c>
      <c r="AY163" s="17" t="s">
        <v>140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90</v>
      </c>
      <c r="BK163" s="233">
        <f>ROUND(I163*H163,2)</f>
        <v>0</v>
      </c>
      <c r="BL163" s="17" t="s">
        <v>146</v>
      </c>
      <c r="BM163" s="232" t="s">
        <v>678</v>
      </c>
    </row>
    <row r="164" s="2" customFormat="1" ht="16.5" customHeight="1">
      <c r="A164" s="39"/>
      <c r="B164" s="40"/>
      <c r="C164" s="273" t="s">
        <v>301</v>
      </c>
      <c r="D164" s="273" t="s">
        <v>200</v>
      </c>
      <c r="E164" s="274" t="s">
        <v>679</v>
      </c>
      <c r="F164" s="275" t="s">
        <v>680</v>
      </c>
      <c r="G164" s="276" t="s">
        <v>253</v>
      </c>
      <c r="H164" s="277">
        <v>2</v>
      </c>
      <c r="I164" s="278"/>
      <c r="J164" s="279">
        <f>ROUND(I164*H164,2)</f>
        <v>0</v>
      </c>
      <c r="K164" s="280"/>
      <c r="L164" s="281"/>
      <c r="M164" s="282" t="s">
        <v>1</v>
      </c>
      <c r="N164" s="283" t="s">
        <v>47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193</v>
      </c>
      <c r="AT164" s="232" t="s">
        <v>200</v>
      </c>
      <c r="AU164" s="232" t="s">
        <v>92</v>
      </c>
      <c r="AY164" s="17" t="s">
        <v>140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7" t="s">
        <v>90</v>
      </c>
      <c r="BK164" s="233">
        <f>ROUND(I164*H164,2)</f>
        <v>0</v>
      </c>
      <c r="BL164" s="17" t="s">
        <v>146</v>
      </c>
      <c r="BM164" s="232" t="s">
        <v>681</v>
      </c>
    </row>
    <row r="165" s="2" customFormat="1" ht="16.5" customHeight="1">
      <c r="A165" s="39"/>
      <c r="B165" s="40"/>
      <c r="C165" s="273" t="s">
        <v>306</v>
      </c>
      <c r="D165" s="273" t="s">
        <v>200</v>
      </c>
      <c r="E165" s="274" t="s">
        <v>682</v>
      </c>
      <c r="F165" s="275" t="s">
        <v>683</v>
      </c>
      <c r="G165" s="276" t="s">
        <v>253</v>
      </c>
      <c r="H165" s="277">
        <v>2</v>
      </c>
      <c r="I165" s="278"/>
      <c r="J165" s="279">
        <f>ROUND(I165*H165,2)</f>
        <v>0</v>
      </c>
      <c r="K165" s="280"/>
      <c r="L165" s="281"/>
      <c r="M165" s="282" t="s">
        <v>1</v>
      </c>
      <c r="N165" s="283" t="s">
        <v>47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193</v>
      </c>
      <c r="AT165" s="232" t="s">
        <v>200</v>
      </c>
      <c r="AU165" s="232" t="s">
        <v>92</v>
      </c>
      <c r="AY165" s="17" t="s">
        <v>140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90</v>
      </c>
      <c r="BK165" s="233">
        <f>ROUND(I165*H165,2)</f>
        <v>0</v>
      </c>
      <c r="BL165" s="17" t="s">
        <v>146</v>
      </c>
      <c r="BM165" s="232" t="s">
        <v>684</v>
      </c>
    </row>
    <row r="166" s="2" customFormat="1" ht="16.5" customHeight="1">
      <c r="A166" s="39"/>
      <c r="B166" s="40"/>
      <c r="C166" s="273" t="s">
        <v>312</v>
      </c>
      <c r="D166" s="273" t="s">
        <v>200</v>
      </c>
      <c r="E166" s="274" t="s">
        <v>685</v>
      </c>
      <c r="F166" s="275" t="s">
        <v>686</v>
      </c>
      <c r="G166" s="276" t="s">
        <v>253</v>
      </c>
      <c r="H166" s="277">
        <v>2</v>
      </c>
      <c r="I166" s="278"/>
      <c r="J166" s="279">
        <f>ROUND(I166*H166,2)</f>
        <v>0</v>
      </c>
      <c r="K166" s="280"/>
      <c r="L166" s="281"/>
      <c r="M166" s="282" t="s">
        <v>1</v>
      </c>
      <c r="N166" s="283" t="s">
        <v>47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193</v>
      </c>
      <c r="AT166" s="232" t="s">
        <v>200</v>
      </c>
      <c r="AU166" s="232" t="s">
        <v>92</v>
      </c>
      <c r="AY166" s="17" t="s">
        <v>140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7" t="s">
        <v>90</v>
      </c>
      <c r="BK166" s="233">
        <f>ROUND(I166*H166,2)</f>
        <v>0</v>
      </c>
      <c r="BL166" s="17" t="s">
        <v>146</v>
      </c>
      <c r="BM166" s="232" t="s">
        <v>687</v>
      </c>
    </row>
    <row r="167" s="2" customFormat="1" ht="21.75" customHeight="1">
      <c r="A167" s="39"/>
      <c r="B167" s="40"/>
      <c r="C167" s="273" t="s">
        <v>318</v>
      </c>
      <c r="D167" s="273" t="s">
        <v>200</v>
      </c>
      <c r="E167" s="274" t="s">
        <v>688</v>
      </c>
      <c r="F167" s="275" t="s">
        <v>689</v>
      </c>
      <c r="G167" s="276" t="s">
        <v>253</v>
      </c>
      <c r="H167" s="277">
        <v>2</v>
      </c>
      <c r="I167" s="278"/>
      <c r="J167" s="279">
        <f>ROUND(I167*H167,2)</f>
        <v>0</v>
      </c>
      <c r="K167" s="280"/>
      <c r="L167" s="281"/>
      <c r="M167" s="282" t="s">
        <v>1</v>
      </c>
      <c r="N167" s="283" t="s">
        <v>47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193</v>
      </c>
      <c r="AT167" s="232" t="s">
        <v>200</v>
      </c>
      <c r="AU167" s="232" t="s">
        <v>92</v>
      </c>
      <c r="AY167" s="17" t="s">
        <v>140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90</v>
      </c>
      <c r="BK167" s="233">
        <f>ROUND(I167*H167,2)</f>
        <v>0</v>
      </c>
      <c r="BL167" s="17" t="s">
        <v>146</v>
      </c>
      <c r="BM167" s="232" t="s">
        <v>690</v>
      </c>
    </row>
    <row r="168" s="2" customFormat="1" ht="24.15" customHeight="1">
      <c r="A168" s="39"/>
      <c r="B168" s="40"/>
      <c r="C168" s="220" t="s">
        <v>324</v>
      </c>
      <c r="D168" s="220" t="s">
        <v>142</v>
      </c>
      <c r="E168" s="221" t="s">
        <v>691</v>
      </c>
      <c r="F168" s="222" t="s">
        <v>692</v>
      </c>
      <c r="G168" s="223" t="s">
        <v>253</v>
      </c>
      <c r="H168" s="224">
        <v>8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47</v>
      </c>
      <c r="O168" s="92"/>
      <c r="P168" s="230">
        <f>O168*H168</f>
        <v>0</v>
      </c>
      <c r="Q168" s="230">
        <v>0.0001761</v>
      </c>
      <c r="R168" s="230">
        <f>Q168*H168</f>
        <v>0.0014088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146</v>
      </c>
      <c r="AT168" s="232" t="s">
        <v>142</v>
      </c>
      <c r="AU168" s="232" t="s">
        <v>92</v>
      </c>
      <c r="AY168" s="17" t="s">
        <v>140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7" t="s">
        <v>90</v>
      </c>
      <c r="BK168" s="233">
        <f>ROUND(I168*H168,2)</f>
        <v>0</v>
      </c>
      <c r="BL168" s="17" t="s">
        <v>146</v>
      </c>
      <c r="BM168" s="232" t="s">
        <v>693</v>
      </c>
    </row>
    <row r="169" s="2" customFormat="1">
      <c r="A169" s="39"/>
      <c r="B169" s="40"/>
      <c r="C169" s="41"/>
      <c r="D169" s="260" t="s">
        <v>156</v>
      </c>
      <c r="E169" s="41"/>
      <c r="F169" s="261" t="s">
        <v>694</v>
      </c>
      <c r="G169" s="41"/>
      <c r="H169" s="41"/>
      <c r="I169" s="236"/>
      <c r="J169" s="41"/>
      <c r="K169" s="41"/>
      <c r="L169" s="45"/>
      <c r="M169" s="237"/>
      <c r="N169" s="23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7" t="s">
        <v>156</v>
      </c>
      <c r="AU169" s="17" t="s">
        <v>92</v>
      </c>
    </row>
    <row r="170" s="2" customFormat="1" ht="21.75" customHeight="1">
      <c r="A170" s="39"/>
      <c r="B170" s="40"/>
      <c r="C170" s="273" t="s">
        <v>328</v>
      </c>
      <c r="D170" s="273" t="s">
        <v>200</v>
      </c>
      <c r="E170" s="274" t="s">
        <v>695</v>
      </c>
      <c r="F170" s="275" t="s">
        <v>696</v>
      </c>
      <c r="G170" s="276" t="s">
        <v>253</v>
      </c>
      <c r="H170" s="277">
        <v>8</v>
      </c>
      <c r="I170" s="278"/>
      <c r="J170" s="279">
        <f>ROUND(I170*H170,2)</f>
        <v>0</v>
      </c>
      <c r="K170" s="280"/>
      <c r="L170" s="281"/>
      <c r="M170" s="282" t="s">
        <v>1</v>
      </c>
      <c r="N170" s="283" t="s">
        <v>47</v>
      </c>
      <c r="O170" s="92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193</v>
      </c>
      <c r="AT170" s="232" t="s">
        <v>200</v>
      </c>
      <c r="AU170" s="232" t="s">
        <v>92</v>
      </c>
      <c r="AY170" s="17" t="s">
        <v>140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7" t="s">
        <v>90</v>
      </c>
      <c r="BK170" s="233">
        <f>ROUND(I170*H170,2)</f>
        <v>0</v>
      </c>
      <c r="BL170" s="17" t="s">
        <v>146</v>
      </c>
      <c r="BM170" s="232" t="s">
        <v>697</v>
      </c>
    </row>
    <row r="171" s="2" customFormat="1" ht="16.5" customHeight="1">
      <c r="A171" s="39"/>
      <c r="B171" s="40"/>
      <c r="C171" s="273" t="s">
        <v>332</v>
      </c>
      <c r="D171" s="273" t="s">
        <v>200</v>
      </c>
      <c r="E171" s="274" t="s">
        <v>698</v>
      </c>
      <c r="F171" s="275" t="s">
        <v>699</v>
      </c>
      <c r="G171" s="276" t="s">
        <v>253</v>
      </c>
      <c r="H171" s="277">
        <v>50</v>
      </c>
      <c r="I171" s="278"/>
      <c r="J171" s="279">
        <f>ROUND(I171*H171,2)</f>
        <v>0</v>
      </c>
      <c r="K171" s="280"/>
      <c r="L171" s="281"/>
      <c r="M171" s="282" t="s">
        <v>1</v>
      </c>
      <c r="N171" s="283" t="s">
        <v>47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193</v>
      </c>
      <c r="AT171" s="232" t="s">
        <v>200</v>
      </c>
      <c r="AU171" s="232" t="s">
        <v>92</v>
      </c>
      <c r="AY171" s="17" t="s">
        <v>140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7" t="s">
        <v>90</v>
      </c>
      <c r="BK171" s="233">
        <f>ROUND(I171*H171,2)</f>
        <v>0</v>
      </c>
      <c r="BL171" s="17" t="s">
        <v>146</v>
      </c>
      <c r="BM171" s="232" t="s">
        <v>700</v>
      </c>
    </row>
    <row r="172" s="2" customFormat="1" ht="16.5" customHeight="1">
      <c r="A172" s="39"/>
      <c r="B172" s="40"/>
      <c r="C172" s="273" t="s">
        <v>339</v>
      </c>
      <c r="D172" s="273" t="s">
        <v>200</v>
      </c>
      <c r="E172" s="274" t="s">
        <v>701</v>
      </c>
      <c r="F172" s="275" t="s">
        <v>702</v>
      </c>
      <c r="G172" s="276" t="s">
        <v>253</v>
      </c>
      <c r="H172" s="277">
        <v>10</v>
      </c>
      <c r="I172" s="278"/>
      <c r="J172" s="279">
        <f>ROUND(I172*H172,2)</f>
        <v>0</v>
      </c>
      <c r="K172" s="280"/>
      <c r="L172" s="281"/>
      <c r="M172" s="282" t="s">
        <v>1</v>
      </c>
      <c r="N172" s="283" t="s">
        <v>47</v>
      </c>
      <c r="O172" s="92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193</v>
      </c>
      <c r="AT172" s="232" t="s">
        <v>200</v>
      </c>
      <c r="AU172" s="232" t="s">
        <v>92</v>
      </c>
      <c r="AY172" s="17" t="s">
        <v>140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7" t="s">
        <v>90</v>
      </c>
      <c r="BK172" s="233">
        <f>ROUND(I172*H172,2)</f>
        <v>0</v>
      </c>
      <c r="BL172" s="17" t="s">
        <v>146</v>
      </c>
      <c r="BM172" s="232" t="s">
        <v>703</v>
      </c>
    </row>
    <row r="173" s="2" customFormat="1" ht="16.5" customHeight="1">
      <c r="A173" s="39"/>
      <c r="B173" s="40"/>
      <c r="C173" s="273" t="s">
        <v>344</v>
      </c>
      <c r="D173" s="273" t="s">
        <v>200</v>
      </c>
      <c r="E173" s="274" t="s">
        <v>704</v>
      </c>
      <c r="F173" s="275" t="s">
        <v>705</v>
      </c>
      <c r="G173" s="276" t="s">
        <v>253</v>
      </c>
      <c r="H173" s="277">
        <v>25</v>
      </c>
      <c r="I173" s="278"/>
      <c r="J173" s="279">
        <f>ROUND(I173*H173,2)</f>
        <v>0</v>
      </c>
      <c r="K173" s="280"/>
      <c r="L173" s="281"/>
      <c r="M173" s="282" t="s">
        <v>1</v>
      </c>
      <c r="N173" s="283" t="s">
        <v>47</v>
      </c>
      <c r="O173" s="92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193</v>
      </c>
      <c r="AT173" s="232" t="s">
        <v>200</v>
      </c>
      <c r="AU173" s="232" t="s">
        <v>92</v>
      </c>
      <c r="AY173" s="17" t="s">
        <v>140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90</v>
      </c>
      <c r="BK173" s="233">
        <f>ROUND(I173*H173,2)</f>
        <v>0</v>
      </c>
      <c r="BL173" s="17" t="s">
        <v>146</v>
      </c>
      <c r="BM173" s="232" t="s">
        <v>706</v>
      </c>
    </row>
    <row r="174" s="2" customFormat="1" ht="24.15" customHeight="1">
      <c r="A174" s="39"/>
      <c r="B174" s="40"/>
      <c r="C174" s="273" t="s">
        <v>349</v>
      </c>
      <c r="D174" s="273" t="s">
        <v>200</v>
      </c>
      <c r="E174" s="274" t="s">
        <v>707</v>
      </c>
      <c r="F174" s="275" t="s">
        <v>708</v>
      </c>
      <c r="G174" s="276" t="s">
        <v>253</v>
      </c>
      <c r="H174" s="277">
        <v>30</v>
      </c>
      <c r="I174" s="278"/>
      <c r="J174" s="279">
        <f>ROUND(I174*H174,2)</f>
        <v>0</v>
      </c>
      <c r="K174" s="280"/>
      <c r="L174" s="281"/>
      <c r="M174" s="282" t="s">
        <v>1</v>
      </c>
      <c r="N174" s="283" t="s">
        <v>47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193</v>
      </c>
      <c r="AT174" s="232" t="s">
        <v>200</v>
      </c>
      <c r="AU174" s="232" t="s">
        <v>92</v>
      </c>
      <c r="AY174" s="17" t="s">
        <v>140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90</v>
      </c>
      <c r="BK174" s="233">
        <f>ROUND(I174*H174,2)</f>
        <v>0</v>
      </c>
      <c r="BL174" s="17" t="s">
        <v>146</v>
      </c>
      <c r="BM174" s="232" t="s">
        <v>709</v>
      </c>
    </row>
    <row r="175" s="2" customFormat="1" ht="16.5" customHeight="1">
      <c r="A175" s="39"/>
      <c r="B175" s="40"/>
      <c r="C175" s="273" t="s">
        <v>353</v>
      </c>
      <c r="D175" s="273" t="s">
        <v>200</v>
      </c>
      <c r="E175" s="274" t="s">
        <v>710</v>
      </c>
      <c r="F175" s="275" t="s">
        <v>711</v>
      </c>
      <c r="G175" s="276" t="s">
        <v>253</v>
      </c>
      <c r="H175" s="277">
        <v>2</v>
      </c>
      <c r="I175" s="278"/>
      <c r="J175" s="279">
        <f>ROUND(I175*H175,2)</f>
        <v>0</v>
      </c>
      <c r="K175" s="280"/>
      <c r="L175" s="281"/>
      <c r="M175" s="282" t="s">
        <v>1</v>
      </c>
      <c r="N175" s="283" t="s">
        <v>47</v>
      </c>
      <c r="O175" s="92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2" t="s">
        <v>193</v>
      </c>
      <c r="AT175" s="232" t="s">
        <v>200</v>
      </c>
      <c r="AU175" s="232" t="s">
        <v>92</v>
      </c>
      <c r="AY175" s="17" t="s">
        <v>140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7" t="s">
        <v>90</v>
      </c>
      <c r="BK175" s="233">
        <f>ROUND(I175*H175,2)</f>
        <v>0</v>
      </c>
      <c r="BL175" s="17" t="s">
        <v>146</v>
      </c>
      <c r="BM175" s="232" t="s">
        <v>712</v>
      </c>
    </row>
    <row r="176" s="2" customFormat="1" ht="24.15" customHeight="1">
      <c r="A176" s="39"/>
      <c r="B176" s="40"/>
      <c r="C176" s="220" t="s">
        <v>359</v>
      </c>
      <c r="D176" s="220" t="s">
        <v>142</v>
      </c>
      <c r="E176" s="221" t="s">
        <v>713</v>
      </c>
      <c r="F176" s="222" t="s">
        <v>714</v>
      </c>
      <c r="G176" s="223" t="s">
        <v>715</v>
      </c>
      <c r="H176" s="224">
        <v>1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47</v>
      </c>
      <c r="O176" s="92"/>
      <c r="P176" s="230">
        <f>O176*H176</f>
        <v>0</v>
      </c>
      <c r="Q176" s="230">
        <v>0.00040000000000000002</v>
      </c>
      <c r="R176" s="230">
        <f>Q176*H176</f>
        <v>0.00040000000000000002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146</v>
      </c>
      <c r="AT176" s="232" t="s">
        <v>142</v>
      </c>
      <c r="AU176" s="232" t="s">
        <v>92</v>
      </c>
      <c r="AY176" s="17" t="s">
        <v>140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7" t="s">
        <v>90</v>
      </c>
      <c r="BK176" s="233">
        <f>ROUND(I176*H176,2)</f>
        <v>0</v>
      </c>
      <c r="BL176" s="17" t="s">
        <v>146</v>
      </c>
      <c r="BM176" s="232" t="s">
        <v>716</v>
      </c>
    </row>
    <row r="177" s="2" customFormat="1">
      <c r="A177" s="39"/>
      <c r="B177" s="40"/>
      <c r="C177" s="41"/>
      <c r="D177" s="260" t="s">
        <v>156</v>
      </c>
      <c r="E177" s="41"/>
      <c r="F177" s="261" t="s">
        <v>717</v>
      </c>
      <c r="G177" s="41"/>
      <c r="H177" s="41"/>
      <c r="I177" s="236"/>
      <c r="J177" s="41"/>
      <c r="K177" s="41"/>
      <c r="L177" s="45"/>
      <c r="M177" s="237"/>
      <c r="N177" s="238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7" t="s">
        <v>156</v>
      </c>
      <c r="AU177" s="17" t="s">
        <v>92</v>
      </c>
    </row>
    <row r="178" s="2" customFormat="1" ht="24.15" customHeight="1">
      <c r="A178" s="39"/>
      <c r="B178" s="40"/>
      <c r="C178" s="220" t="s">
        <v>365</v>
      </c>
      <c r="D178" s="220" t="s">
        <v>142</v>
      </c>
      <c r="E178" s="221" t="s">
        <v>718</v>
      </c>
      <c r="F178" s="222" t="s">
        <v>719</v>
      </c>
      <c r="G178" s="223" t="s">
        <v>715</v>
      </c>
      <c r="H178" s="224">
        <v>1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47</v>
      </c>
      <c r="O178" s="92"/>
      <c r="P178" s="230">
        <f>O178*H178</f>
        <v>0</v>
      </c>
      <c r="Q178" s="230">
        <v>0.00072999999999999996</v>
      </c>
      <c r="R178" s="230">
        <f>Q178*H178</f>
        <v>0.00072999999999999996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146</v>
      </c>
      <c r="AT178" s="232" t="s">
        <v>142</v>
      </c>
      <c r="AU178" s="232" t="s">
        <v>92</v>
      </c>
      <c r="AY178" s="17" t="s">
        <v>140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7" t="s">
        <v>90</v>
      </c>
      <c r="BK178" s="233">
        <f>ROUND(I178*H178,2)</f>
        <v>0</v>
      </c>
      <c r="BL178" s="17" t="s">
        <v>146</v>
      </c>
      <c r="BM178" s="232" t="s">
        <v>720</v>
      </c>
    </row>
    <row r="179" s="2" customFormat="1">
      <c r="A179" s="39"/>
      <c r="B179" s="40"/>
      <c r="C179" s="41"/>
      <c r="D179" s="260" t="s">
        <v>156</v>
      </c>
      <c r="E179" s="41"/>
      <c r="F179" s="261" t="s">
        <v>721</v>
      </c>
      <c r="G179" s="41"/>
      <c r="H179" s="41"/>
      <c r="I179" s="236"/>
      <c r="J179" s="41"/>
      <c r="K179" s="41"/>
      <c r="L179" s="45"/>
      <c r="M179" s="237"/>
      <c r="N179" s="238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7" t="s">
        <v>156</v>
      </c>
      <c r="AU179" s="17" t="s">
        <v>92</v>
      </c>
    </row>
    <row r="180" s="2" customFormat="1" ht="16.5" customHeight="1">
      <c r="A180" s="39"/>
      <c r="B180" s="40"/>
      <c r="C180" s="273" t="s">
        <v>369</v>
      </c>
      <c r="D180" s="273" t="s">
        <v>200</v>
      </c>
      <c r="E180" s="274" t="s">
        <v>722</v>
      </c>
      <c r="F180" s="275" t="s">
        <v>723</v>
      </c>
      <c r="G180" s="276" t="s">
        <v>253</v>
      </c>
      <c r="H180" s="277">
        <v>5</v>
      </c>
      <c r="I180" s="278"/>
      <c r="J180" s="279">
        <f>ROUND(I180*H180,2)</f>
        <v>0</v>
      </c>
      <c r="K180" s="280"/>
      <c r="L180" s="281"/>
      <c r="M180" s="282" t="s">
        <v>1</v>
      </c>
      <c r="N180" s="283" t="s">
        <v>47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193</v>
      </c>
      <c r="AT180" s="232" t="s">
        <v>200</v>
      </c>
      <c r="AU180" s="232" t="s">
        <v>92</v>
      </c>
      <c r="AY180" s="17" t="s">
        <v>140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90</v>
      </c>
      <c r="BK180" s="233">
        <f>ROUND(I180*H180,2)</f>
        <v>0</v>
      </c>
      <c r="BL180" s="17" t="s">
        <v>146</v>
      </c>
      <c r="BM180" s="232" t="s">
        <v>724</v>
      </c>
    </row>
    <row r="181" s="2" customFormat="1" ht="16.5" customHeight="1">
      <c r="A181" s="39"/>
      <c r="B181" s="40"/>
      <c r="C181" s="273" t="s">
        <v>373</v>
      </c>
      <c r="D181" s="273" t="s">
        <v>200</v>
      </c>
      <c r="E181" s="274" t="s">
        <v>725</v>
      </c>
      <c r="F181" s="275" t="s">
        <v>726</v>
      </c>
      <c r="G181" s="276" t="s">
        <v>253</v>
      </c>
      <c r="H181" s="277">
        <v>5</v>
      </c>
      <c r="I181" s="278"/>
      <c r="J181" s="279">
        <f>ROUND(I181*H181,2)</f>
        <v>0</v>
      </c>
      <c r="K181" s="280"/>
      <c r="L181" s="281"/>
      <c r="M181" s="282" t="s">
        <v>1</v>
      </c>
      <c r="N181" s="283" t="s">
        <v>47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193</v>
      </c>
      <c r="AT181" s="232" t="s">
        <v>200</v>
      </c>
      <c r="AU181" s="232" t="s">
        <v>92</v>
      </c>
      <c r="AY181" s="17" t="s">
        <v>140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90</v>
      </c>
      <c r="BK181" s="233">
        <f>ROUND(I181*H181,2)</f>
        <v>0</v>
      </c>
      <c r="BL181" s="17" t="s">
        <v>146</v>
      </c>
      <c r="BM181" s="232" t="s">
        <v>727</v>
      </c>
    </row>
    <row r="182" s="2" customFormat="1" ht="16.5" customHeight="1">
      <c r="A182" s="39"/>
      <c r="B182" s="40"/>
      <c r="C182" s="273" t="s">
        <v>377</v>
      </c>
      <c r="D182" s="273" t="s">
        <v>200</v>
      </c>
      <c r="E182" s="274" t="s">
        <v>728</v>
      </c>
      <c r="F182" s="275" t="s">
        <v>729</v>
      </c>
      <c r="G182" s="276" t="s">
        <v>1</v>
      </c>
      <c r="H182" s="277">
        <v>30</v>
      </c>
      <c r="I182" s="278"/>
      <c r="J182" s="279">
        <f>ROUND(I182*H182,2)</f>
        <v>0</v>
      </c>
      <c r="K182" s="280"/>
      <c r="L182" s="281"/>
      <c r="M182" s="282" t="s">
        <v>1</v>
      </c>
      <c r="N182" s="283" t="s">
        <v>47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193</v>
      </c>
      <c r="AT182" s="232" t="s">
        <v>200</v>
      </c>
      <c r="AU182" s="232" t="s">
        <v>92</v>
      </c>
      <c r="AY182" s="17" t="s">
        <v>140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7" t="s">
        <v>90</v>
      </c>
      <c r="BK182" s="233">
        <f>ROUND(I182*H182,2)</f>
        <v>0</v>
      </c>
      <c r="BL182" s="17" t="s">
        <v>146</v>
      </c>
      <c r="BM182" s="232" t="s">
        <v>730</v>
      </c>
    </row>
    <row r="183" s="2" customFormat="1" ht="24.15" customHeight="1">
      <c r="A183" s="39"/>
      <c r="B183" s="40"/>
      <c r="C183" s="220" t="s">
        <v>381</v>
      </c>
      <c r="D183" s="220" t="s">
        <v>142</v>
      </c>
      <c r="E183" s="221" t="s">
        <v>731</v>
      </c>
      <c r="F183" s="222" t="s">
        <v>732</v>
      </c>
      <c r="G183" s="223" t="s">
        <v>253</v>
      </c>
      <c r="H183" s="224">
        <v>1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47</v>
      </c>
      <c r="O183" s="92"/>
      <c r="P183" s="230">
        <f>O183*H183</f>
        <v>0</v>
      </c>
      <c r="Q183" s="230">
        <v>0.00035</v>
      </c>
      <c r="R183" s="230">
        <f>Q183*H183</f>
        <v>0.00035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146</v>
      </c>
      <c r="AT183" s="232" t="s">
        <v>142</v>
      </c>
      <c r="AU183" s="232" t="s">
        <v>92</v>
      </c>
      <c r="AY183" s="17" t="s">
        <v>140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7" t="s">
        <v>90</v>
      </c>
      <c r="BK183" s="233">
        <f>ROUND(I183*H183,2)</f>
        <v>0</v>
      </c>
      <c r="BL183" s="17" t="s">
        <v>146</v>
      </c>
      <c r="BM183" s="232" t="s">
        <v>733</v>
      </c>
    </row>
    <row r="184" s="2" customFormat="1">
      <c r="A184" s="39"/>
      <c r="B184" s="40"/>
      <c r="C184" s="41"/>
      <c r="D184" s="260" t="s">
        <v>156</v>
      </c>
      <c r="E184" s="41"/>
      <c r="F184" s="261" t="s">
        <v>734</v>
      </c>
      <c r="G184" s="41"/>
      <c r="H184" s="41"/>
      <c r="I184" s="236"/>
      <c r="J184" s="41"/>
      <c r="K184" s="41"/>
      <c r="L184" s="45"/>
      <c r="M184" s="237"/>
      <c r="N184" s="238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7" t="s">
        <v>156</v>
      </c>
      <c r="AU184" s="17" t="s">
        <v>92</v>
      </c>
    </row>
    <row r="185" s="2" customFormat="1" ht="21.75" customHeight="1">
      <c r="A185" s="39"/>
      <c r="B185" s="40"/>
      <c r="C185" s="220" t="s">
        <v>385</v>
      </c>
      <c r="D185" s="220" t="s">
        <v>142</v>
      </c>
      <c r="E185" s="221" t="s">
        <v>735</v>
      </c>
      <c r="F185" s="222" t="s">
        <v>736</v>
      </c>
      <c r="G185" s="223" t="s">
        <v>253</v>
      </c>
      <c r="H185" s="224">
        <v>1</v>
      </c>
      <c r="I185" s="225"/>
      <c r="J185" s="226">
        <f>ROUND(I185*H185,2)</f>
        <v>0</v>
      </c>
      <c r="K185" s="227"/>
      <c r="L185" s="45"/>
      <c r="M185" s="228" t="s">
        <v>1</v>
      </c>
      <c r="N185" s="229" t="s">
        <v>47</v>
      </c>
      <c r="O185" s="92"/>
      <c r="P185" s="230">
        <f>O185*H185</f>
        <v>0</v>
      </c>
      <c r="Q185" s="230">
        <v>1.9570000000000001E-05</v>
      </c>
      <c r="R185" s="230">
        <f>Q185*H185</f>
        <v>1.9570000000000001E-05</v>
      </c>
      <c r="S185" s="230">
        <v>0</v>
      </c>
      <c r="T185" s="23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2" t="s">
        <v>146</v>
      </c>
      <c r="AT185" s="232" t="s">
        <v>142</v>
      </c>
      <c r="AU185" s="232" t="s">
        <v>92</v>
      </c>
      <c r="AY185" s="17" t="s">
        <v>140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7" t="s">
        <v>90</v>
      </c>
      <c r="BK185" s="233">
        <f>ROUND(I185*H185,2)</f>
        <v>0</v>
      </c>
      <c r="BL185" s="17" t="s">
        <v>146</v>
      </c>
      <c r="BM185" s="232" t="s">
        <v>737</v>
      </c>
    </row>
    <row r="186" s="2" customFormat="1">
      <c r="A186" s="39"/>
      <c r="B186" s="40"/>
      <c r="C186" s="41"/>
      <c r="D186" s="260" t="s">
        <v>156</v>
      </c>
      <c r="E186" s="41"/>
      <c r="F186" s="261" t="s">
        <v>738</v>
      </c>
      <c r="G186" s="41"/>
      <c r="H186" s="41"/>
      <c r="I186" s="236"/>
      <c r="J186" s="41"/>
      <c r="K186" s="41"/>
      <c r="L186" s="45"/>
      <c r="M186" s="237"/>
      <c r="N186" s="238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7" t="s">
        <v>156</v>
      </c>
      <c r="AU186" s="17" t="s">
        <v>92</v>
      </c>
    </row>
    <row r="187" s="2" customFormat="1" ht="16.5" customHeight="1">
      <c r="A187" s="39"/>
      <c r="B187" s="40"/>
      <c r="C187" s="273" t="s">
        <v>389</v>
      </c>
      <c r="D187" s="273" t="s">
        <v>200</v>
      </c>
      <c r="E187" s="274" t="s">
        <v>739</v>
      </c>
      <c r="F187" s="275" t="s">
        <v>740</v>
      </c>
      <c r="G187" s="276" t="s">
        <v>253</v>
      </c>
      <c r="H187" s="277">
        <v>1</v>
      </c>
      <c r="I187" s="278"/>
      <c r="J187" s="279">
        <f>ROUND(I187*H187,2)</f>
        <v>0</v>
      </c>
      <c r="K187" s="280"/>
      <c r="L187" s="281"/>
      <c r="M187" s="282" t="s">
        <v>1</v>
      </c>
      <c r="N187" s="283" t="s">
        <v>47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193</v>
      </c>
      <c r="AT187" s="232" t="s">
        <v>200</v>
      </c>
      <c r="AU187" s="232" t="s">
        <v>92</v>
      </c>
      <c r="AY187" s="17" t="s">
        <v>140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90</v>
      </c>
      <c r="BK187" s="233">
        <f>ROUND(I187*H187,2)</f>
        <v>0</v>
      </c>
      <c r="BL187" s="17" t="s">
        <v>146</v>
      </c>
      <c r="BM187" s="232" t="s">
        <v>741</v>
      </c>
    </row>
    <row r="188" s="2" customFormat="1" ht="21.75" customHeight="1">
      <c r="A188" s="39"/>
      <c r="B188" s="40"/>
      <c r="C188" s="273" t="s">
        <v>393</v>
      </c>
      <c r="D188" s="273" t="s">
        <v>200</v>
      </c>
      <c r="E188" s="274" t="s">
        <v>742</v>
      </c>
      <c r="F188" s="275" t="s">
        <v>743</v>
      </c>
      <c r="G188" s="276" t="s">
        <v>253</v>
      </c>
      <c r="H188" s="277">
        <v>3</v>
      </c>
      <c r="I188" s="278"/>
      <c r="J188" s="279">
        <f>ROUND(I188*H188,2)</f>
        <v>0</v>
      </c>
      <c r="K188" s="280"/>
      <c r="L188" s="281"/>
      <c r="M188" s="282" t="s">
        <v>1</v>
      </c>
      <c r="N188" s="283" t="s">
        <v>47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193</v>
      </c>
      <c r="AT188" s="232" t="s">
        <v>200</v>
      </c>
      <c r="AU188" s="232" t="s">
        <v>92</v>
      </c>
      <c r="AY188" s="17" t="s">
        <v>140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7" t="s">
        <v>90</v>
      </c>
      <c r="BK188" s="233">
        <f>ROUND(I188*H188,2)</f>
        <v>0</v>
      </c>
      <c r="BL188" s="17" t="s">
        <v>146</v>
      </c>
      <c r="BM188" s="232" t="s">
        <v>744</v>
      </c>
    </row>
    <row r="189" s="2" customFormat="1" ht="24.15" customHeight="1">
      <c r="A189" s="39"/>
      <c r="B189" s="40"/>
      <c r="C189" s="220" t="s">
        <v>397</v>
      </c>
      <c r="D189" s="220" t="s">
        <v>142</v>
      </c>
      <c r="E189" s="221" t="s">
        <v>745</v>
      </c>
      <c r="F189" s="222" t="s">
        <v>746</v>
      </c>
      <c r="G189" s="223" t="s">
        <v>253</v>
      </c>
      <c r="H189" s="224">
        <v>1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47</v>
      </c>
      <c r="O189" s="92"/>
      <c r="P189" s="230">
        <f>O189*H189</f>
        <v>0</v>
      </c>
      <c r="Q189" s="230">
        <v>0.0012700000000000001</v>
      </c>
      <c r="R189" s="230">
        <f>Q189*H189</f>
        <v>0.0012700000000000001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146</v>
      </c>
      <c r="AT189" s="232" t="s">
        <v>142</v>
      </c>
      <c r="AU189" s="232" t="s">
        <v>92</v>
      </c>
      <c r="AY189" s="17" t="s">
        <v>140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7" t="s">
        <v>90</v>
      </c>
      <c r="BK189" s="233">
        <f>ROUND(I189*H189,2)</f>
        <v>0</v>
      </c>
      <c r="BL189" s="17" t="s">
        <v>146</v>
      </c>
      <c r="BM189" s="232" t="s">
        <v>747</v>
      </c>
    </row>
    <row r="190" s="2" customFormat="1">
      <c r="A190" s="39"/>
      <c r="B190" s="40"/>
      <c r="C190" s="41"/>
      <c r="D190" s="260" t="s">
        <v>156</v>
      </c>
      <c r="E190" s="41"/>
      <c r="F190" s="261" t="s">
        <v>748</v>
      </c>
      <c r="G190" s="41"/>
      <c r="H190" s="41"/>
      <c r="I190" s="236"/>
      <c r="J190" s="41"/>
      <c r="K190" s="41"/>
      <c r="L190" s="45"/>
      <c r="M190" s="237"/>
      <c r="N190" s="238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7" t="s">
        <v>156</v>
      </c>
      <c r="AU190" s="17" t="s">
        <v>92</v>
      </c>
    </row>
    <row r="191" s="2" customFormat="1" ht="16.5" customHeight="1">
      <c r="A191" s="39"/>
      <c r="B191" s="40"/>
      <c r="C191" s="273" t="s">
        <v>401</v>
      </c>
      <c r="D191" s="273" t="s">
        <v>200</v>
      </c>
      <c r="E191" s="274" t="s">
        <v>749</v>
      </c>
      <c r="F191" s="275" t="s">
        <v>750</v>
      </c>
      <c r="G191" s="276" t="s">
        <v>253</v>
      </c>
      <c r="H191" s="277">
        <v>1</v>
      </c>
      <c r="I191" s="278"/>
      <c r="J191" s="279">
        <f>ROUND(I191*H191,2)</f>
        <v>0</v>
      </c>
      <c r="K191" s="280"/>
      <c r="L191" s="281"/>
      <c r="M191" s="282" t="s">
        <v>1</v>
      </c>
      <c r="N191" s="283" t="s">
        <v>47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193</v>
      </c>
      <c r="AT191" s="232" t="s">
        <v>200</v>
      </c>
      <c r="AU191" s="232" t="s">
        <v>92</v>
      </c>
      <c r="AY191" s="17" t="s">
        <v>140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90</v>
      </c>
      <c r="BK191" s="233">
        <f>ROUND(I191*H191,2)</f>
        <v>0</v>
      </c>
      <c r="BL191" s="17" t="s">
        <v>146</v>
      </c>
      <c r="BM191" s="232" t="s">
        <v>751</v>
      </c>
    </row>
    <row r="192" s="2" customFormat="1" ht="16.5" customHeight="1">
      <c r="A192" s="39"/>
      <c r="B192" s="40"/>
      <c r="C192" s="273" t="s">
        <v>405</v>
      </c>
      <c r="D192" s="273" t="s">
        <v>200</v>
      </c>
      <c r="E192" s="274" t="s">
        <v>752</v>
      </c>
      <c r="F192" s="275" t="s">
        <v>753</v>
      </c>
      <c r="G192" s="276" t="s">
        <v>253</v>
      </c>
      <c r="H192" s="277">
        <v>1</v>
      </c>
      <c r="I192" s="278"/>
      <c r="J192" s="279">
        <f>ROUND(I192*H192,2)</f>
        <v>0</v>
      </c>
      <c r="K192" s="280"/>
      <c r="L192" s="281"/>
      <c r="M192" s="282" t="s">
        <v>1</v>
      </c>
      <c r="N192" s="283" t="s">
        <v>47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193</v>
      </c>
      <c r="AT192" s="232" t="s">
        <v>200</v>
      </c>
      <c r="AU192" s="232" t="s">
        <v>92</v>
      </c>
      <c r="AY192" s="17" t="s">
        <v>140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7" t="s">
        <v>90</v>
      </c>
      <c r="BK192" s="233">
        <f>ROUND(I192*H192,2)</f>
        <v>0</v>
      </c>
      <c r="BL192" s="17" t="s">
        <v>146</v>
      </c>
      <c r="BM192" s="232" t="s">
        <v>754</v>
      </c>
    </row>
    <row r="193" s="2" customFormat="1" ht="24.15" customHeight="1">
      <c r="A193" s="39"/>
      <c r="B193" s="40"/>
      <c r="C193" s="273" t="s">
        <v>409</v>
      </c>
      <c r="D193" s="273" t="s">
        <v>200</v>
      </c>
      <c r="E193" s="274" t="s">
        <v>755</v>
      </c>
      <c r="F193" s="275" t="s">
        <v>756</v>
      </c>
      <c r="G193" s="276" t="s">
        <v>253</v>
      </c>
      <c r="H193" s="277">
        <v>1</v>
      </c>
      <c r="I193" s="278"/>
      <c r="J193" s="279">
        <f>ROUND(I193*H193,2)</f>
        <v>0</v>
      </c>
      <c r="K193" s="280"/>
      <c r="L193" s="281"/>
      <c r="M193" s="282" t="s">
        <v>1</v>
      </c>
      <c r="N193" s="283" t="s">
        <v>47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193</v>
      </c>
      <c r="AT193" s="232" t="s">
        <v>200</v>
      </c>
      <c r="AU193" s="232" t="s">
        <v>92</v>
      </c>
      <c r="AY193" s="17" t="s">
        <v>140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90</v>
      </c>
      <c r="BK193" s="233">
        <f>ROUND(I193*H193,2)</f>
        <v>0</v>
      </c>
      <c r="BL193" s="17" t="s">
        <v>146</v>
      </c>
      <c r="BM193" s="232" t="s">
        <v>757</v>
      </c>
    </row>
    <row r="194" s="2" customFormat="1" ht="24.15" customHeight="1">
      <c r="A194" s="39"/>
      <c r="B194" s="40"/>
      <c r="C194" s="220" t="s">
        <v>415</v>
      </c>
      <c r="D194" s="220" t="s">
        <v>142</v>
      </c>
      <c r="E194" s="221" t="s">
        <v>758</v>
      </c>
      <c r="F194" s="222" t="s">
        <v>759</v>
      </c>
      <c r="G194" s="223" t="s">
        <v>253</v>
      </c>
      <c r="H194" s="224">
        <v>1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47</v>
      </c>
      <c r="O194" s="92"/>
      <c r="P194" s="230">
        <f>O194*H194</f>
        <v>0</v>
      </c>
      <c r="Q194" s="230">
        <v>0.00040999999999999999</v>
      </c>
      <c r="R194" s="230">
        <f>Q194*H194</f>
        <v>0.00040999999999999999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146</v>
      </c>
      <c r="AT194" s="232" t="s">
        <v>142</v>
      </c>
      <c r="AU194" s="232" t="s">
        <v>92</v>
      </c>
      <c r="AY194" s="17" t="s">
        <v>140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90</v>
      </c>
      <c r="BK194" s="233">
        <f>ROUND(I194*H194,2)</f>
        <v>0</v>
      </c>
      <c r="BL194" s="17" t="s">
        <v>146</v>
      </c>
      <c r="BM194" s="232" t="s">
        <v>760</v>
      </c>
    </row>
    <row r="195" s="2" customFormat="1">
      <c r="A195" s="39"/>
      <c r="B195" s="40"/>
      <c r="C195" s="41"/>
      <c r="D195" s="260" t="s">
        <v>156</v>
      </c>
      <c r="E195" s="41"/>
      <c r="F195" s="261" t="s">
        <v>761</v>
      </c>
      <c r="G195" s="41"/>
      <c r="H195" s="41"/>
      <c r="I195" s="236"/>
      <c r="J195" s="41"/>
      <c r="K195" s="41"/>
      <c r="L195" s="45"/>
      <c r="M195" s="237"/>
      <c r="N195" s="238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7" t="s">
        <v>156</v>
      </c>
      <c r="AU195" s="17" t="s">
        <v>92</v>
      </c>
    </row>
    <row r="196" s="2" customFormat="1" ht="24.15" customHeight="1">
      <c r="A196" s="39"/>
      <c r="B196" s="40"/>
      <c r="C196" s="273" t="s">
        <v>420</v>
      </c>
      <c r="D196" s="273" t="s">
        <v>200</v>
      </c>
      <c r="E196" s="274" t="s">
        <v>762</v>
      </c>
      <c r="F196" s="275" t="s">
        <v>763</v>
      </c>
      <c r="G196" s="276" t="s">
        <v>253</v>
      </c>
      <c r="H196" s="277">
        <v>1</v>
      </c>
      <c r="I196" s="278"/>
      <c r="J196" s="279">
        <f>ROUND(I196*H196,2)</f>
        <v>0</v>
      </c>
      <c r="K196" s="280"/>
      <c r="L196" s="281"/>
      <c r="M196" s="282" t="s">
        <v>1</v>
      </c>
      <c r="N196" s="283" t="s">
        <v>47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193</v>
      </c>
      <c r="AT196" s="232" t="s">
        <v>200</v>
      </c>
      <c r="AU196" s="232" t="s">
        <v>92</v>
      </c>
      <c r="AY196" s="17" t="s">
        <v>140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7" t="s">
        <v>90</v>
      </c>
      <c r="BK196" s="233">
        <f>ROUND(I196*H196,2)</f>
        <v>0</v>
      </c>
      <c r="BL196" s="17" t="s">
        <v>146</v>
      </c>
      <c r="BM196" s="232" t="s">
        <v>764</v>
      </c>
    </row>
    <row r="197" s="2" customFormat="1" ht="24.15" customHeight="1">
      <c r="A197" s="39"/>
      <c r="B197" s="40"/>
      <c r="C197" s="220" t="s">
        <v>424</v>
      </c>
      <c r="D197" s="220" t="s">
        <v>142</v>
      </c>
      <c r="E197" s="221" t="s">
        <v>765</v>
      </c>
      <c r="F197" s="222" t="s">
        <v>766</v>
      </c>
      <c r="G197" s="223" t="s">
        <v>253</v>
      </c>
      <c r="H197" s="224">
        <v>3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47</v>
      </c>
      <c r="O197" s="92"/>
      <c r="P197" s="230">
        <f>O197*H197</f>
        <v>0</v>
      </c>
      <c r="Q197" s="230">
        <v>0.00059999999999999995</v>
      </c>
      <c r="R197" s="230">
        <f>Q197*H197</f>
        <v>0.0018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146</v>
      </c>
      <c r="AT197" s="232" t="s">
        <v>142</v>
      </c>
      <c r="AU197" s="232" t="s">
        <v>92</v>
      </c>
      <c r="AY197" s="17" t="s">
        <v>140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90</v>
      </c>
      <c r="BK197" s="233">
        <f>ROUND(I197*H197,2)</f>
        <v>0</v>
      </c>
      <c r="BL197" s="17" t="s">
        <v>146</v>
      </c>
      <c r="BM197" s="232" t="s">
        <v>767</v>
      </c>
    </row>
    <row r="198" s="2" customFormat="1">
      <c r="A198" s="39"/>
      <c r="B198" s="40"/>
      <c r="C198" s="41"/>
      <c r="D198" s="260" t="s">
        <v>156</v>
      </c>
      <c r="E198" s="41"/>
      <c r="F198" s="261" t="s">
        <v>768</v>
      </c>
      <c r="G198" s="41"/>
      <c r="H198" s="41"/>
      <c r="I198" s="236"/>
      <c r="J198" s="41"/>
      <c r="K198" s="41"/>
      <c r="L198" s="45"/>
      <c r="M198" s="237"/>
      <c r="N198" s="238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7" t="s">
        <v>156</v>
      </c>
      <c r="AU198" s="17" t="s">
        <v>92</v>
      </c>
    </row>
    <row r="199" s="2" customFormat="1" ht="16.5" customHeight="1">
      <c r="A199" s="39"/>
      <c r="B199" s="40"/>
      <c r="C199" s="273" t="s">
        <v>428</v>
      </c>
      <c r="D199" s="273" t="s">
        <v>200</v>
      </c>
      <c r="E199" s="274" t="s">
        <v>769</v>
      </c>
      <c r="F199" s="275" t="s">
        <v>770</v>
      </c>
      <c r="G199" s="276" t="s">
        <v>253</v>
      </c>
      <c r="H199" s="277">
        <v>3</v>
      </c>
      <c r="I199" s="278"/>
      <c r="J199" s="279">
        <f>ROUND(I199*H199,2)</f>
        <v>0</v>
      </c>
      <c r="K199" s="280"/>
      <c r="L199" s="281"/>
      <c r="M199" s="282" t="s">
        <v>1</v>
      </c>
      <c r="N199" s="283" t="s">
        <v>47</v>
      </c>
      <c r="O199" s="92"/>
      <c r="P199" s="230">
        <f>O199*H199</f>
        <v>0</v>
      </c>
      <c r="Q199" s="230">
        <v>0</v>
      </c>
      <c r="R199" s="230">
        <f>Q199*H199</f>
        <v>0</v>
      </c>
      <c r="S199" s="230">
        <v>0</v>
      </c>
      <c r="T199" s="23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2" t="s">
        <v>193</v>
      </c>
      <c r="AT199" s="232" t="s">
        <v>200</v>
      </c>
      <c r="AU199" s="232" t="s">
        <v>92</v>
      </c>
      <c r="AY199" s="17" t="s">
        <v>140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7" t="s">
        <v>90</v>
      </c>
      <c r="BK199" s="233">
        <f>ROUND(I199*H199,2)</f>
        <v>0</v>
      </c>
      <c r="BL199" s="17" t="s">
        <v>146</v>
      </c>
      <c r="BM199" s="232" t="s">
        <v>771</v>
      </c>
    </row>
    <row r="200" s="2" customFormat="1" ht="16.5" customHeight="1">
      <c r="A200" s="39"/>
      <c r="B200" s="40"/>
      <c r="C200" s="273" t="s">
        <v>434</v>
      </c>
      <c r="D200" s="273" t="s">
        <v>200</v>
      </c>
      <c r="E200" s="274" t="s">
        <v>772</v>
      </c>
      <c r="F200" s="275" t="s">
        <v>773</v>
      </c>
      <c r="G200" s="276" t="s">
        <v>253</v>
      </c>
      <c r="H200" s="277">
        <v>1</v>
      </c>
      <c r="I200" s="278"/>
      <c r="J200" s="279">
        <f>ROUND(I200*H200,2)</f>
        <v>0</v>
      </c>
      <c r="K200" s="280"/>
      <c r="L200" s="281"/>
      <c r="M200" s="282" t="s">
        <v>1</v>
      </c>
      <c r="N200" s="283" t="s">
        <v>47</v>
      </c>
      <c r="O200" s="92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193</v>
      </c>
      <c r="AT200" s="232" t="s">
        <v>200</v>
      </c>
      <c r="AU200" s="232" t="s">
        <v>92</v>
      </c>
      <c r="AY200" s="17" t="s">
        <v>140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90</v>
      </c>
      <c r="BK200" s="233">
        <f>ROUND(I200*H200,2)</f>
        <v>0</v>
      </c>
      <c r="BL200" s="17" t="s">
        <v>146</v>
      </c>
      <c r="BM200" s="232" t="s">
        <v>774</v>
      </c>
    </row>
    <row r="201" s="2" customFormat="1" ht="16.5" customHeight="1">
      <c r="A201" s="39"/>
      <c r="B201" s="40"/>
      <c r="C201" s="273" t="s">
        <v>437</v>
      </c>
      <c r="D201" s="273" t="s">
        <v>200</v>
      </c>
      <c r="E201" s="274" t="s">
        <v>775</v>
      </c>
      <c r="F201" s="275" t="s">
        <v>776</v>
      </c>
      <c r="G201" s="276" t="s">
        <v>253</v>
      </c>
      <c r="H201" s="277">
        <v>1</v>
      </c>
      <c r="I201" s="278"/>
      <c r="J201" s="279">
        <f>ROUND(I201*H201,2)</f>
        <v>0</v>
      </c>
      <c r="K201" s="280"/>
      <c r="L201" s="281"/>
      <c r="M201" s="282" t="s">
        <v>1</v>
      </c>
      <c r="N201" s="283" t="s">
        <v>47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193</v>
      </c>
      <c r="AT201" s="232" t="s">
        <v>200</v>
      </c>
      <c r="AU201" s="232" t="s">
        <v>92</v>
      </c>
      <c r="AY201" s="17" t="s">
        <v>140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7" t="s">
        <v>90</v>
      </c>
      <c r="BK201" s="233">
        <f>ROUND(I201*H201,2)</f>
        <v>0</v>
      </c>
      <c r="BL201" s="17" t="s">
        <v>146</v>
      </c>
      <c r="BM201" s="232" t="s">
        <v>777</v>
      </c>
    </row>
    <row r="202" s="2" customFormat="1" ht="24.15" customHeight="1">
      <c r="A202" s="39"/>
      <c r="B202" s="40"/>
      <c r="C202" s="220" t="s">
        <v>443</v>
      </c>
      <c r="D202" s="220" t="s">
        <v>142</v>
      </c>
      <c r="E202" s="221" t="s">
        <v>778</v>
      </c>
      <c r="F202" s="222" t="s">
        <v>779</v>
      </c>
      <c r="G202" s="223" t="s">
        <v>253</v>
      </c>
      <c r="H202" s="224">
        <v>1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47</v>
      </c>
      <c r="O202" s="92"/>
      <c r="P202" s="230">
        <f>O202*H202</f>
        <v>0</v>
      </c>
      <c r="Q202" s="230">
        <v>0.048059999999999999</v>
      </c>
      <c r="R202" s="230">
        <f>Q202*H202</f>
        <v>0.048059999999999999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146</v>
      </c>
      <c r="AT202" s="232" t="s">
        <v>142</v>
      </c>
      <c r="AU202" s="232" t="s">
        <v>92</v>
      </c>
      <c r="AY202" s="17" t="s">
        <v>140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7" t="s">
        <v>90</v>
      </c>
      <c r="BK202" s="233">
        <f>ROUND(I202*H202,2)</f>
        <v>0</v>
      </c>
      <c r="BL202" s="17" t="s">
        <v>146</v>
      </c>
      <c r="BM202" s="232" t="s">
        <v>780</v>
      </c>
    </row>
    <row r="203" s="2" customFormat="1">
      <c r="A203" s="39"/>
      <c r="B203" s="40"/>
      <c r="C203" s="41"/>
      <c r="D203" s="260" t="s">
        <v>156</v>
      </c>
      <c r="E203" s="41"/>
      <c r="F203" s="261" t="s">
        <v>781</v>
      </c>
      <c r="G203" s="41"/>
      <c r="H203" s="41"/>
      <c r="I203" s="236"/>
      <c r="J203" s="41"/>
      <c r="K203" s="41"/>
      <c r="L203" s="45"/>
      <c r="M203" s="237"/>
      <c r="N203" s="238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7" t="s">
        <v>156</v>
      </c>
      <c r="AU203" s="17" t="s">
        <v>92</v>
      </c>
    </row>
    <row r="204" s="2" customFormat="1" ht="24.15" customHeight="1">
      <c r="A204" s="39"/>
      <c r="B204" s="40"/>
      <c r="C204" s="220" t="s">
        <v>447</v>
      </c>
      <c r="D204" s="220" t="s">
        <v>142</v>
      </c>
      <c r="E204" s="221" t="s">
        <v>782</v>
      </c>
      <c r="F204" s="222" t="s">
        <v>783</v>
      </c>
      <c r="G204" s="223" t="s">
        <v>253</v>
      </c>
      <c r="H204" s="224">
        <v>2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47</v>
      </c>
      <c r="O204" s="92"/>
      <c r="P204" s="230">
        <f>O204*H204</f>
        <v>0</v>
      </c>
      <c r="Q204" s="230">
        <v>0.077490000000000003</v>
      </c>
      <c r="R204" s="230">
        <f>Q204*H204</f>
        <v>0.15498000000000001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146</v>
      </c>
      <c r="AT204" s="232" t="s">
        <v>142</v>
      </c>
      <c r="AU204" s="232" t="s">
        <v>92</v>
      </c>
      <c r="AY204" s="17" t="s">
        <v>140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7" t="s">
        <v>90</v>
      </c>
      <c r="BK204" s="233">
        <f>ROUND(I204*H204,2)</f>
        <v>0</v>
      </c>
      <c r="BL204" s="17" t="s">
        <v>146</v>
      </c>
      <c r="BM204" s="232" t="s">
        <v>784</v>
      </c>
    </row>
    <row r="205" s="2" customFormat="1">
      <c r="A205" s="39"/>
      <c r="B205" s="40"/>
      <c r="C205" s="41"/>
      <c r="D205" s="260" t="s">
        <v>156</v>
      </c>
      <c r="E205" s="41"/>
      <c r="F205" s="261" t="s">
        <v>785</v>
      </c>
      <c r="G205" s="41"/>
      <c r="H205" s="41"/>
      <c r="I205" s="236"/>
      <c r="J205" s="41"/>
      <c r="K205" s="41"/>
      <c r="L205" s="45"/>
      <c r="M205" s="237"/>
      <c r="N205" s="238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7" t="s">
        <v>156</v>
      </c>
      <c r="AU205" s="17" t="s">
        <v>92</v>
      </c>
    </row>
    <row r="206" s="2" customFormat="1" ht="33" customHeight="1">
      <c r="A206" s="39"/>
      <c r="B206" s="40"/>
      <c r="C206" s="220" t="s">
        <v>453</v>
      </c>
      <c r="D206" s="220" t="s">
        <v>142</v>
      </c>
      <c r="E206" s="221" t="s">
        <v>786</v>
      </c>
      <c r="F206" s="222" t="s">
        <v>787</v>
      </c>
      <c r="G206" s="223" t="s">
        <v>253</v>
      </c>
      <c r="H206" s="224">
        <v>3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47</v>
      </c>
      <c r="O206" s="92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146</v>
      </c>
      <c r="AT206" s="232" t="s">
        <v>142</v>
      </c>
      <c r="AU206" s="232" t="s">
        <v>92</v>
      </c>
      <c r="AY206" s="17" t="s">
        <v>140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7" t="s">
        <v>90</v>
      </c>
      <c r="BK206" s="233">
        <f>ROUND(I206*H206,2)</f>
        <v>0</v>
      </c>
      <c r="BL206" s="17" t="s">
        <v>146</v>
      </c>
      <c r="BM206" s="232" t="s">
        <v>788</v>
      </c>
    </row>
    <row r="207" s="2" customFormat="1">
      <c r="A207" s="39"/>
      <c r="B207" s="40"/>
      <c r="C207" s="41"/>
      <c r="D207" s="260" t="s">
        <v>156</v>
      </c>
      <c r="E207" s="41"/>
      <c r="F207" s="261" t="s">
        <v>789</v>
      </c>
      <c r="G207" s="41"/>
      <c r="H207" s="41"/>
      <c r="I207" s="236"/>
      <c r="J207" s="41"/>
      <c r="K207" s="41"/>
      <c r="L207" s="45"/>
      <c r="M207" s="237"/>
      <c r="N207" s="238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7" t="s">
        <v>156</v>
      </c>
      <c r="AU207" s="17" t="s">
        <v>92</v>
      </c>
    </row>
    <row r="208" s="2" customFormat="1" ht="24.15" customHeight="1">
      <c r="A208" s="39"/>
      <c r="B208" s="40"/>
      <c r="C208" s="273" t="s">
        <v>460</v>
      </c>
      <c r="D208" s="273" t="s">
        <v>200</v>
      </c>
      <c r="E208" s="274" t="s">
        <v>790</v>
      </c>
      <c r="F208" s="275" t="s">
        <v>791</v>
      </c>
      <c r="G208" s="276" t="s">
        <v>253</v>
      </c>
      <c r="H208" s="277">
        <v>1</v>
      </c>
      <c r="I208" s="278"/>
      <c r="J208" s="279">
        <f>ROUND(I208*H208,2)</f>
        <v>0</v>
      </c>
      <c r="K208" s="280"/>
      <c r="L208" s="281"/>
      <c r="M208" s="282" t="s">
        <v>1</v>
      </c>
      <c r="N208" s="283" t="s">
        <v>47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193</v>
      </c>
      <c r="AT208" s="232" t="s">
        <v>200</v>
      </c>
      <c r="AU208" s="232" t="s">
        <v>92</v>
      </c>
      <c r="AY208" s="17" t="s">
        <v>140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7" t="s">
        <v>90</v>
      </c>
      <c r="BK208" s="233">
        <f>ROUND(I208*H208,2)</f>
        <v>0</v>
      </c>
      <c r="BL208" s="17" t="s">
        <v>146</v>
      </c>
      <c r="BM208" s="232" t="s">
        <v>792</v>
      </c>
    </row>
    <row r="209" s="2" customFormat="1" ht="21.75" customHeight="1">
      <c r="A209" s="39"/>
      <c r="B209" s="40"/>
      <c r="C209" s="273" t="s">
        <v>465</v>
      </c>
      <c r="D209" s="273" t="s">
        <v>200</v>
      </c>
      <c r="E209" s="274" t="s">
        <v>793</v>
      </c>
      <c r="F209" s="275" t="s">
        <v>794</v>
      </c>
      <c r="G209" s="276" t="s">
        <v>253</v>
      </c>
      <c r="H209" s="277">
        <v>1</v>
      </c>
      <c r="I209" s="278"/>
      <c r="J209" s="279">
        <f>ROUND(I209*H209,2)</f>
        <v>0</v>
      </c>
      <c r="K209" s="280"/>
      <c r="L209" s="281"/>
      <c r="M209" s="282" t="s">
        <v>1</v>
      </c>
      <c r="N209" s="283" t="s">
        <v>47</v>
      </c>
      <c r="O209" s="92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193</v>
      </c>
      <c r="AT209" s="232" t="s">
        <v>200</v>
      </c>
      <c r="AU209" s="232" t="s">
        <v>92</v>
      </c>
      <c r="AY209" s="17" t="s">
        <v>140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90</v>
      </c>
      <c r="BK209" s="233">
        <f>ROUND(I209*H209,2)</f>
        <v>0</v>
      </c>
      <c r="BL209" s="17" t="s">
        <v>146</v>
      </c>
      <c r="BM209" s="232" t="s">
        <v>795</v>
      </c>
    </row>
    <row r="210" s="2" customFormat="1" ht="16.5" customHeight="1">
      <c r="A210" s="39"/>
      <c r="B210" s="40"/>
      <c r="C210" s="273" t="s">
        <v>471</v>
      </c>
      <c r="D210" s="273" t="s">
        <v>200</v>
      </c>
      <c r="E210" s="274" t="s">
        <v>796</v>
      </c>
      <c r="F210" s="275" t="s">
        <v>797</v>
      </c>
      <c r="G210" s="276" t="s">
        <v>253</v>
      </c>
      <c r="H210" s="277">
        <v>1</v>
      </c>
      <c r="I210" s="278"/>
      <c r="J210" s="279">
        <f>ROUND(I210*H210,2)</f>
        <v>0</v>
      </c>
      <c r="K210" s="280"/>
      <c r="L210" s="281"/>
      <c r="M210" s="282" t="s">
        <v>1</v>
      </c>
      <c r="N210" s="283" t="s">
        <v>47</v>
      </c>
      <c r="O210" s="92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2" t="s">
        <v>193</v>
      </c>
      <c r="AT210" s="232" t="s">
        <v>200</v>
      </c>
      <c r="AU210" s="232" t="s">
        <v>92</v>
      </c>
      <c r="AY210" s="17" t="s">
        <v>140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90</v>
      </c>
      <c r="BK210" s="233">
        <f>ROUND(I210*H210,2)</f>
        <v>0</v>
      </c>
      <c r="BL210" s="17" t="s">
        <v>146</v>
      </c>
      <c r="BM210" s="232" t="s">
        <v>798</v>
      </c>
    </row>
    <row r="211" s="2" customFormat="1" ht="16.5" customHeight="1">
      <c r="A211" s="39"/>
      <c r="B211" s="40"/>
      <c r="C211" s="273" t="s">
        <v>476</v>
      </c>
      <c r="D211" s="273" t="s">
        <v>200</v>
      </c>
      <c r="E211" s="274" t="s">
        <v>799</v>
      </c>
      <c r="F211" s="275" t="s">
        <v>800</v>
      </c>
      <c r="G211" s="276" t="s">
        <v>176</v>
      </c>
      <c r="H211" s="277">
        <v>90</v>
      </c>
      <c r="I211" s="278"/>
      <c r="J211" s="279">
        <f>ROUND(I211*H211,2)</f>
        <v>0</v>
      </c>
      <c r="K211" s="280"/>
      <c r="L211" s="281"/>
      <c r="M211" s="282" t="s">
        <v>1</v>
      </c>
      <c r="N211" s="283" t="s">
        <v>47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</v>
      </c>
      <c r="T211" s="23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193</v>
      </c>
      <c r="AT211" s="232" t="s">
        <v>200</v>
      </c>
      <c r="AU211" s="232" t="s">
        <v>92</v>
      </c>
      <c r="AY211" s="17" t="s">
        <v>140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7" t="s">
        <v>90</v>
      </c>
      <c r="BK211" s="233">
        <f>ROUND(I211*H211,2)</f>
        <v>0</v>
      </c>
      <c r="BL211" s="17" t="s">
        <v>146</v>
      </c>
      <c r="BM211" s="232" t="s">
        <v>801</v>
      </c>
    </row>
    <row r="212" s="2" customFormat="1" ht="16.5" customHeight="1">
      <c r="A212" s="39"/>
      <c r="B212" s="40"/>
      <c r="C212" s="220" t="s">
        <v>481</v>
      </c>
      <c r="D212" s="220" t="s">
        <v>142</v>
      </c>
      <c r="E212" s="221" t="s">
        <v>802</v>
      </c>
      <c r="F212" s="222" t="s">
        <v>803</v>
      </c>
      <c r="G212" s="223" t="s">
        <v>176</v>
      </c>
      <c r="H212" s="224">
        <v>15</v>
      </c>
      <c r="I212" s="225"/>
      <c r="J212" s="226">
        <f>ROUND(I212*H212,2)</f>
        <v>0</v>
      </c>
      <c r="K212" s="227"/>
      <c r="L212" s="45"/>
      <c r="M212" s="228" t="s">
        <v>1</v>
      </c>
      <c r="N212" s="229" t="s">
        <v>47</v>
      </c>
      <c r="O212" s="92"/>
      <c r="P212" s="230">
        <f>O212*H212</f>
        <v>0</v>
      </c>
      <c r="Q212" s="230">
        <v>0</v>
      </c>
      <c r="R212" s="230">
        <f>Q212*H212</f>
        <v>0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146</v>
      </c>
      <c r="AT212" s="232" t="s">
        <v>142</v>
      </c>
      <c r="AU212" s="232" t="s">
        <v>92</v>
      </c>
      <c r="AY212" s="17" t="s">
        <v>140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7" t="s">
        <v>90</v>
      </c>
      <c r="BK212" s="233">
        <f>ROUND(I212*H212,2)</f>
        <v>0</v>
      </c>
      <c r="BL212" s="17" t="s">
        <v>146</v>
      </c>
      <c r="BM212" s="232" t="s">
        <v>804</v>
      </c>
    </row>
    <row r="213" s="2" customFormat="1" ht="16.5" customHeight="1">
      <c r="A213" s="39"/>
      <c r="B213" s="40"/>
      <c r="C213" s="273" t="s">
        <v>487</v>
      </c>
      <c r="D213" s="273" t="s">
        <v>200</v>
      </c>
      <c r="E213" s="274" t="s">
        <v>805</v>
      </c>
      <c r="F213" s="275" t="s">
        <v>806</v>
      </c>
      <c r="G213" s="276" t="s">
        <v>176</v>
      </c>
      <c r="H213" s="277">
        <v>15</v>
      </c>
      <c r="I213" s="278"/>
      <c r="J213" s="279">
        <f>ROUND(I213*H213,2)</f>
        <v>0</v>
      </c>
      <c r="K213" s="280"/>
      <c r="L213" s="281"/>
      <c r="M213" s="282" t="s">
        <v>1</v>
      </c>
      <c r="N213" s="283" t="s">
        <v>47</v>
      </c>
      <c r="O213" s="92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193</v>
      </c>
      <c r="AT213" s="232" t="s">
        <v>200</v>
      </c>
      <c r="AU213" s="232" t="s">
        <v>92</v>
      </c>
      <c r="AY213" s="17" t="s">
        <v>140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7" t="s">
        <v>90</v>
      </c>
      <c r="BK213" s="233">
        <f>ROUND(I213*H213,2)</f>
        <v>0</v>
      </c>
      <c r="BL213" s="17" t="s">
        <v>146</v>
      </c>
      <c r="BM213" s="232" t="s">
        <v>807</v>
      </c>
    </row>
    <row r="214" s="2" customFormat="1" ht="16.5" customHeight="1">
      <c r="A214" s="39"/>
      <c r="B214" s="40"/>
      <c r="C214" s="220" t="s">
        <v>493</v>
      </c>
      <c r="D214" s="220" t="s">
        <v>142</v>
      </c>
      <c r="E214" s="221" t="s">
        <v>808</v>
      </c>
      <c r="F214" s="222" t="s">
        <v>809</v>
      </c>
      <c r="G214" s="223" t="s">
        <v>253</v>
      </c>
      <c r="H214" s="224">
        <v>1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47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146</v>
      </c>
      <c r="AT214" s="232" t="s">
        <v>142</v>
      </c>
      <c r="AU214" s="232" t="s">
        <v>92</v>
      </c>
      <c r="AY214" s="17" t="s">
        <v>140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7" t="s">
        <v>90</v>
      </c>
      <c r="BK214" s="233">
        <f>ROUND(I214*H214,2)</f>
        <v>0</v>
      </c>
      <c r="BL214" s="17" t="s">
        <v>146</v>
      </c>
      <c r="BM214" s="232" t="s">
        <v>810</v>
      </c>
    </row>
    <row r="215" s="2" customFormat="1">
      <c r="A215" s="39"/>
      <c r="B215" s="40"/>
      <c r="C215" s="41"/>
      <c r="D215" s="260" t="s">
        <v>156</v>
      </c>
      <c r="E215" s="41"/>
      <c r="F215" s="261" t="s">
        <v>811</v>
      </c>
      <c r="G215" s="41"/>
      <c r="H215" s="41"/>
      <c r="I215" s="236"/>
      <c r="J215" s="41"/>
      <c r="K215" s="41"/>
      <c r="L215" s="45"/>
      <c r="M215" s="237"/>
      <c r="N215" s="238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7" t="s">
        <v>156</v>
      </c>
      <c r="AU215" s="17" t="s">
        <v>92</v>
      </c>
    </row>
    <row r="216" s="2" customFormat="1" ht="16.5" customHeight="1">
      <c r="A216" s="39"/>
      <c r="B216" s="40"/>
      <c r="C216" s="273" t="s">
        <v>497</v>
      </c>
      <c r="D216" s="273" t="s">
        <v>200</v>
      </c>
      <c r="E216" s="274" t="s">
        <v>812</v>
      </c>
      <c r="F216" s="275" t="s">
        <v>813</v>
      </c>
      <c r="G216" s="276" t="s">
        <v>253</v>
      </c>
      <c r="H216" s="277">
        <v>1</v>
      </c>
      <c r="I216" s="278"/>
      <c r="J216" s="279">
        <f>ROUND(I216*H216,2)</f>
        <v>0</v>
      </c>
      <c r="K216" s="280"/>
      <c r="L216" s="281"/>
      <c r="M216" s="282" t="s">
        <v>1</v>
      </c>
      <c r="N216" s="283" t="s">
        <v>47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193</v>
      </c>
      <c r="AT216" s="232" t="s">
        <v>200</v>
      </c>
      <c r="AU216" s="232" t="s">
        <v>92</v>
      </c>
      <c r="AY216" s="17" t="s">
        <v>140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7" t="s">
        <v>90</v>
      </c>
      <c r="BK216" s="233">
        <f>ROUND(I216*H216,2)</f>
        <v>0</v>
      </c>
      <c r="BL216" s="17" t="s">
        <v>146</v>
      </c>
      <c r="BM216" s="232" t="s">
        <v>814</v>
      </c>
    </row>
    <row r="217" s="2" customFormat="1" ht="16.5" customHeight="1">
      <c r="A217" s="39"/>
      <c r="B217" s="40"/>
      <c r="C217" s="273" t="s">
        <v>502</v>
      </c>
      <c r="D217" s="273" t="s">
        <v>200</v>
      </c>
      <c r="E217" s="274" t="s">
        <v>815</v>
      </c>
      <c r="F217" s="275" t="s">
        <v>816</v>
      </c>
      <c r="G217" s="276" t="s">
        <v>253</v>
      </c>
      <c r="H217" s="277">
        <v>1</v>
      </c>
      <c r="I217" s="278"/>
      <c r="J217" s="279">
        <f>ROUND(I217*H217,2)</f>
        <v>0</v>
      </c>
      <c r="K217" s="280"/>
      <c r="L217" s="281"/>
      <c r="M217" s="282" t="s">
        <v>1</v>
      </c>
      <c r="N217" s="283" t="s">
        <v>47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193</v>
      </c>
      <c r="AT217" s="232" t="s">
        <v>200</v>
      </c>
      <c r="AU217" s="232" t="s">
        <v>92</v>
      </c>
      <c r="AY217" s="17" t="s">
        <v>140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7" t="s">
        <v>90</v>
      </c>
      <c r="BK217" s="233">
        <f>ROUND(I217*H217,2)</f>
        <v>0</v>
      </c>
      <c r="BL217" s="17" t="s">
        <v>146</v>
      </c>
      <c r="BM217" s="232" t="s">
        <v>817</v>
      </c>
    </row>
    <row r="218" s="2" customFormat="1" ht="16.5" customHeight="1">
      <c r="A218" s="39"/>
      <c r="B218" s="40"/>
      <c r="C218" s="220" t="s">
        <v>506</v>
      </c>
      <c r="D218" s="220" t="s">
        <v>142</v>
      </c>
      <c r="E218" s="221" t="s">
        <v>818</v>
      </c>
      <c r="F218" s="222" t="s">
        <v>819</v>
      </c>
      <c r="G218" s="223" t="s">
        <v>176</v>
      </c>
      <c r="H218" s="224">
        <v>5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47</v>
      </c>
      <c r="O218" s="92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146</v>
      </c>
      <c r="AT218" s="232" t="s">
        <v>142</v>
      </c>
      <c r="AU218" s="232" t="s">
        <v>92</v>
      </c>
      <c r="AY218" s="17" t="s">
        <v>140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90</v>
      </c>
      <c r="BK218" s="233">
        <f>ROUND(I218*H218,2)</f>
        <v>0</v>
      </c>
      <c r="BL218" s="17" t="s">
        <v>146</v>
      </c>
      <c r="BM218" s="232" t="s">
        <v>820</v>
      </c>
    </row>
    <row r="219" s="2" customFormat="1" ht="16.5" customHeight="1">
      <c r="A219" s="39"/>
      <c r="B219" s="40"/>
      <c r="C219" s="273" t="s">
        <v>514</v>
      </c>
      <c r="D219" s="273" t="s">
        <v>200</v>
      </c>
      <c r="E219" s="274" t="s">
        <v>821</v>
      </c>
      <c r="F219" s="275" t="s">
        <v>822</v>
      </c>
      <c r="G219" s="276" t="s">
        <v>176</v>
      </c>
      <c r="H219" s="277">
        <v>5</v>
      </c>
      <c r="I219" s="278"/>
      <c r="J219" s="279">
        <f>ROUND(I219*H219,2)</f>
        <v>0</v>
      </c>
      <c r="K219" s="280"/>
      <c r="L219" s="281"/>
      <c r="M219" s="282" t="s">
        <v>1</v>
      </c>
      <c r="N219" s="283" t="s">
        <v>47</v>
      </c>
      <c r="O219" s="92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2" t="s">
        <v>193</v>
      </c>
      <c r="AT219" s="232" t="s">
        <v>200</v>
      </c>
      <c r="AU219" s="232" t="s">
        <v>92</v>
      </c>
      <c r="AY219" s="17" t="s">
        <v>140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7" t="s">
        <v>90</v>
      </c>
      <c r="BK219" s="233">
        <f>ROUND(I219*H219,2)</f>
        <v>0</v>
      </c>
      <c r="BL219" s="17" t="s">
        <v>146</v>
      </c>
      <c r="BM219" s="232" t="s">
        <v>823</v>
      </c>
    </row>
    <row r="220" s="2" customFormat="1" ht="16.5" customHeight="1">
      <c r="A220" s="39"/>
      <c r="B220" s="40"/>
      <c r="C220" s="220" t="s">
        <v>518</v>
      </c>
      <c r="D220" s="220" t="s">
        <v>142</v>
      </c>
      <c r="E220" s="221" t="s">
        <v>824</v>
      </c>
      <c r="F220" s="222" t="s">
        <v>825</v>
      </c>
      <c r="G220" s="223" t="s">
        <v>176</v>
      </c>
      <c r="H220" s="224">
        <v>5</v>
      </c>
      <c r="I220" s="225"/>
      <c r="J220" s="226">
        <f>ROUND(I220*H220,2)</f>
        <v>0</v>
      </c>
      <c r="K220" s="227"/>
      <c r="L220" s="45"/>
      <c r="M220" s="228" t="s">
        <v>1</v>
      </c>
      <c r="N220" s="229" t="s">
        <v>47</v>
      </c>
      <c r="O220" s="92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146</v>
      </c>
      <c r="AT220" s="232" t="s">
        <v>142</v>
      </c>
      <c r="AU220" s="232" t="s">
        <v>92</v>
      </c>
      <c r="AY220" s="17" t="s">
        <v>140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7" t="s">
        <v>90</v>
      </c>
      <c r="BK220" s="233">
        <f>ROUND(I220*H220,2)</f>
        <v>0</v>
      </c>
      <c r="BL220" s="17" t="s">
        <v>146</v>
      </c>
      <c r="BM220" s="232" t="s">
        <v>826</v>
      </c>
    </row>
    <row r="221" s="2" customFormat="1" ht="24.15" customHeight="1">
      <c r="A221" s="39"/>
      <c r="B221" s="40"/>
      <c r="C221" s="220" t="s">
        <v>522</v>
      </c>
      <c r="D221" s="220" t="s">
        <v>142</v>
      </c>
      <c r="E221" s="221" t="s">
        <v>827</v>
      </c>
      <c r="F221" s="222" t="s">
        <v>828</v>
      </c>
      <c r="G221" s="223" t="s">
        <v>176</v>
      </c>
      <c r="H221" s="224">
        <v>400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47</v>
      </c>
      <c r="O221" s="92"/>
      <c r="P221" s="230">
        <f>O221*H221</f>
        <v>0</v>
      </c>
      <c r="Q221" s="230">
        <v>0</v>
      </c>
      <c r="R221" s="230">
        <f>Q221*H221</f>
        <v>0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146</v>
      </c>
      <c r="AT221" s="232" t="s">
        <v>142</v>
      </c>
      <c r="AU221" s="232" t="s">
        <v>92</v>
      </c>
      <c r="AY221" s="17" t="s">
        <v>140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7" t="s">
        <v>90</v>
      </c>
      <c r="BK221" s="233">
        <f>ROUND(I221*H221,2)</f>
        <v>0</v>
      </c>
      <c r="BL221" s="17" t="s">
        <v>146</v>
      </c>
      <c r="BM221" s="232" t="s">
        <v>829</v>
      </c>
    </row>
    <row r="222" s="2" customFormat="1">
      <c r="A222" s="39"/>
      <c r="B222" s="40"/>
      <c r="C222" s="41"/>
      <c r="D222" s="260" t="s">
        <v>156</v>
      </c>
      <c r="E222" s="41"/>
      <c r="F222" s="261" t="s">
        <v>830</v>
      </c>
      <c r="G222" s="41"/>
      <c r="H222" s="41"/>
      <c r="I222" s="236"/>
      <c r="J222" s="41"/>
      <c r="K222" s="41"/>
      <c r="L222" s="45"/>
      <c r="M222" s="237"/>
      <c r="N222" s="238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7" t="s">
        <v>156</v>
      </c>
      <c r="AU222" s="17" t="s">
        <v>92</v>
      </c>
    </row>
    <row r="223" s="2" customFormat="1" ht="24.15" customHeight="1">
      <c r="A223" s="39"/>
      <c r="B223" s="40"/>
      <c r="C223" s="220" t="s">
        <v>529</v>
      </c>
      <c r="D223" s="220" t="s">
        <v>142</v>
      </c>
      <c r="E223" s="221" t="s">
        <v>831</v>
      </c>
      <c r="F223" s="222" t="s">
        <v>832</v>
      </c>
      <c r="G223" s="223" t="s">
        <v>715</v>
      </c>
      <c r="H223" s="224">
        <v>1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47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146</v>
      </c>
      <c r="AT223" s="232" t="s">
        <v>142</v>
      </c>
      <c r="AU223" s="232" t="s">
        <v>92</v>
      </c>
      <c r="AY223" s="17" t="s">
        <v>140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7" t="s">
        <v>90</v>
      </c>
      <c r="BK223" s="233">
        <f>ROUND(I223*H223,2)</f>
        <v>0</v>
      </c>
      <c r="BL223" s="17" t="s">
        <v>146</v>
      </c>
      <c r="BM223" s="232" t="s">
        <v>833</v>
      </c>
    </row>
    <row r="224" s="2" customFormat="1">
      <c r="A224" s="39"/>
      <c r="B224" s="40"/>
      <c r="C224" s="41"/>
      <c r="D224" s="260" t="s">
        <v>156</v>
      </c>
      <c r="E224" s="41"/>
      <c r="F224" s="261" t="s">
        <v>834</v>
      </c>
      <c r="G224" s="41"/>
      <c r="H224" s="41"/>
      <c r="I224" s="236"/>
      <c r="J224" s="41"/>
      <c r="K224" s="41"/>
      <c r="L224" s="45"/>
      <c r="M224" s="284"/>
      <c r="N224" s="285"/>
      <c r="O224" s="286"/>
      <c r="P224" s="286"/>
      <c r="Q224" s="286"/>
      <c r="R224" s="286"/>
      <c r="S224" s="286"/>
      <c r="T224" s="287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7" t="s">
        <v>156</v>
      </c>
      <c r="AU224" s="17" t="s">
        <v>92</v>
      </c>
    </row>
    <row r="225" s="2" customFormat="1" ht="6.96" customHeight="1">
      <c r="A225" s="39"/>
      <c r="B225" s="67"/>
      <c r="C225" s="68"/>
      <c r="D225" s="68"/>
      <c r="E225" s="68"/>
      <c r="F225" s="68"/>
      <c r="G225" s="68"/>
      <c r="H225" s="68"/>
      <c r="I225" s="68"/>
      <c r="J225" s="68"/>
      <c r="K225" s="68"/>
      <c r="L225" s="45"/>
      <c r="M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</row>
  </sheetData>
  <sheetProtection sheet="1" autoFilter="0" formatColumns="0" formatRows="0" objects="1" scenarios="1" spinCount="100000" saltValue="ELdDCiXo1UzVH0eF/pjjxYYDQS1x823QWAGK5tqOQRrFr+0TiPe9wq7Ipl9frb8eOe4byyMMYDiaRyu1X9m/Ag==" hashValue="x0pYhHMkWpeFgmaagOiAxrRCI+0YqvRbmHVACufgJDCUOsLdapaQziGsOiMOFFjEAQmrLyAXWko8Vnp3rVi2Bw==" algorithmName="SHA-512" password="C9C3"/>
  <autoFilter ref="C119:K22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4" r:id="rId1" display="https://podminky.urs.cz/item/CS_URS_2025_01/132153411"/>
    <hyperlink ref="F126" r:id="rId2" display="https://podminky.urs.cz/item/CS_URS_2025_01/133212811"/>
    <hyperlink ref="F128" r:id="rId3" display="https://podminky.urs.cz/item/CS_URS_2025_01/174111101"/>
    <hyperlink ref="F130" r:id="rId4" display="https://podminky.urs.cz/item/CS_URS_2025_01/174111109"/>
    <hyperlink ref="F132" r:id="rId5" display="https://podminky.urs.cz/item/CS_URS_2025_01/175111101"/>
    <hyperlink ref="F134" r:id="rId6" display="https://podminky.urs.cz/item/CS_URS_2025_01/175111109"/>
    <hyperlink ref="F137" r:id="rId7" display="https://podminky.urs.cz/item/CS_URS_2025_01/451595111"/>
    <hyperlink ref="F140" r:id="rId8" display="https://podminky.urs.cz/item/CS_URS_2025_01/871172201"/>
    <hyperlink ref="F143" r:id="rId9" display="https://podminky.urs.cz/item/CS_URS_2025_01/877162001"/>
    <hyperlink ref="F146" r:id="rId10" display="https://podminky.urs.cz/item/CS_URS_2025_01/871143101"/>
    <hyperlink ref="F149" r:id="rId11" display="https://podminky.urs.cz/item/CS_URS_2025_01/871143212"/>
    <hyperlink ref="F159" r:id="rId12" display="https://podminky.urs.cz/item/CS_URS_2025_01/879311101"/>
    <hyperlink ref="F162" r:id="rId13" display="https://podminky.urs.cz/item/CS_URS_2025_01/879311102"/>
    <hyperlink ref="F169" r:id="rId14" display="https://podminky.urs.cz/item/CS_URS_2025_01/879311201"/>
    <hyperlink ref="F177" r:id="rId15" display="https://podminky.urs.cz/item/CS_URS_2025_01/899921112"/>
    <hyperlink ref="F179" r:id="rId16" display="https://podminky.urs.cz/item/CS_URS_2025_01/899921114"/>
    <hyperlink ref="F184" r:id="rId17" display="https://podminky.urs.cz/item/CS_URS_2025_01/899923101"/>
    <hyperlink ref="F186" r:id="rId18" display="https://podminky.urs.cz/item/CS_URS_2025_01/899921149"/>
    <hyperlink ref="F190" r:id="rId19" display="https://podminky.urs.cz/item/CS_URS_2025_01/899922192"/>
    <hyperlink ref="F195" r:id="rId20" display="https://podminky.urs.cz/item/CS_URS_2025_01/899922311"/>
    <hyperlink ref="F198" r:id="rId21" display="https://podminky.urs.cz/item/CS_URS_2025_01/893812101"/>
    <hyperlink ref="F203" r:id="rId22" display="https://podminky.urs.cz/item/CS_URS_2025_01/893812225"/>
    <hyperlink ref="F205" r:id="rId23" display="https://podminky.urs.cz/item/CS_URS_2025_01/893812226"/>
    <hyperlink ref="F207" r:id="rId24" display="https://podminky.urs.cz/item/CS_URS_2025_01/899922521"/>
    <hyperlink ref="F215" r:id="rId25" display="https://podminky.urs.cz/item/CS_URS_2025_01/899922701"/>
    <hyperlink ref="F222" r:id="rId26" display="https://podminky.urs.cz/item/CS_URS_2025_01/899924111"/>
    <hyperlink ref="F224" r:id="rId27" display="https://podminky.urs.cz/item/CS_URS_2025_01/899924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92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PASK Klatovy - revitalizace zahrady (REVIZE 01 - březen 2025)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835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22</v>
      </c>
      <c r="E12" s="39"/>
      <c r="F12" s="144" t="s">
        <v>23</v>
      </c>
      <c r="G12" s="39"/>
      <c r="H12" s="39"/>
      <c r="I12" s="141" t="s">
        <v>24</v>
      </c>
      <c r="J12" s="145" t="str">
        <f>'Rekapitulace stavby'!AN8</f>
        <v>20. 3. 2025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30</v>
      </c>
      <c r="E14" s="39"/>
      <c r="F14" s="39"/>
      <c r="G14" s="39"/>
      <c r="H14" s="39"/>
      <c r="I14" s="141" t="s">
        <v>31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32</v>
      </c>
      <c r="F15" s="39"/>
      <c r="G15" s="39"/>
      <c r="H15" s="39"/>
      <c r="I15" s="141" t="s">
        <v>33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34</v>
      </c>
      <c r="E17" s="39"/>
      <c r="F17" s="39"/>
      <c r="G17" s="39"/>
      <c r="H17" s="39"/>
      <c r="I17" s="141" t="s">
        <v>31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33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36</v>
      </c>
      <c r="E20" s="39"/>
      <c r="F20" s="39"/>
      <c r="G20" s="39"/>
      <c r="H20" s="39"/>
      <c r="I20" s="141" t="s">
        <v>31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37</v>
      </c>
      <c r="F21" s="39"/>
      <c r="G21" s="39"/>
      <c r="H21" s="39"/>
      <c r="I21" s="141" t="s">
        <v>33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39</v>
      </c>
      <c r="E23" s="39"/>
      <c r="F23" s="39"/>
      <c r="G23" s="39"/>
      <c r="H23" s="39"/>
      <c r="I23" s="141" t="s">
        <v>31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40</v>
      </c>
      <c r="F24" s="39"/>
      <c r="G24" s="39"/>
      <c r="H24" s="39"/>
      <c r="I24" s="141" t="s">
        <v>33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41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42</v>
      </c>
      <c r="E30" s="39"/>
      <c r="F30" s="39"/>
      <c r="G30" s="39"/>
      <c r="H30" s="39"/>
      <c r="I30" s="39"/>
      <c r="J30" s="152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44</v>
      </c>
      <c r="G32" s="39"/>
      <c r="H32" s="39"/>
      <c r="I32" s="153" t="s">
        <v>43</v>
      </c>
      <c r="J32" s="153" t="s">
        <v>45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46</v>
      </c>
      <c r="E33" s="141" t="s">
        <v>47</v>
      </c>
      <c r="F33" s="155">
        <f>ROUND((SUM(BE129:BE277)),  2)</f>
        <v>0</v>
      </c>
      <c r="G33" s="39"/>
      <c r="H33" s="39"/>
      <c r="I33" s="156">
        <v>0.20999999999999999</v>
      </c>
      <c r="J33" s="155">
        <f>ROUND(((SUM(BE129:BE277))*I33),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48</v>
      </c>
      <c r="F34" s="155">
        <f>ROUND((SUM(BF129:BF277)),  2)</f>
        <v>0</v>
      </c>
      <c r="G34" s="39"/>
      <c r="H34" s="39"/>
      <c r="I34" s="156">
        <v>0.14999999999999999</v>
      </c>
      <c r="J34" s="155">
        <f>ROUND(((SUM(BF129:BF277))*I34),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49</v>
      </c>
      <c r="F35" s="155">
        <f>ROUND((SUM(BG129:BG277)),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50</v>
      </c>
      <c r="F36" s="155">
        <f>ROUND((SUM(BH129:BH277)),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51</v>
      </c>
      <c r="F37" s="155">
        <f>ROUND((SUM(BI129:BI277)),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52</v>
      </c>
      <c r="E39" s="159"/>
      <c r="F39" s="159"/>
      <c r="G39" s="160" t="s">
        <v>53</v>
      </c>
      <c r="H39" s="161" t="s">
        <v>54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55</v>
      </c>
      <c r="E50" s="165"/>
      <c r="F50" s="165"/>
      <c r="G50" s="164" t="s">
        <v>56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57</v>
      </c>
      <c r="E61" s="167"/>
      <c r="F61" s="168" t="s">
        <v>58</v>
      </c>
      <c r="G61" s="166" t="s">
        <v>57</v>
      </c>
      <c r="H61" s="167"/>
      <c r="I61" s="167"/>
      <c r="J61" s="169" t="s">
        <v>58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59</v>
      </c>
      <c r="E65" s="170"/>
      <c r="F65" s="170"/>
      <c r="G65" s="164" t="s">
        <v>60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57</v>
      </c>
      <c r="E76" s="167"/>
      <c r="F76" s="168" t="s">
        <v>58</v>
      </c>
      <c r="G76" s="166" t="s">
        <v>57</v>
      </c>
      <c r="H76" s="167"/>
      <c r="I76" s="167"/>
      <c r="J76" s="169" t="s">
        <v>58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PASK Klatovy - revitalizace zahrady (REVIZE 01 - březen 2025)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03 - Akumulační nádrž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22</v>
      </c>
      <c r="D89" s="41"/>
      <c r="E89" s="41"/>
      <c r="F89" s="27" t="str">
        <f>F12</f>
        <v>Klatovy</v>
      </c>
      <c r="G89" s="41"/>
      <c r="H89" s="41"/>
      <c r="I89" s="32" t="s">
        <v>24</v>
      </c>
      <c r="J89" s="80" t="str">
        <f>IF(J12="","",J12)</f>
        <v>20. 3. 2025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30</v>
      </c>
      <c r="D91" s="41"/>
      <c r="E91" s="41"/>
      <c r="F91" s="27" t="str">
        <f>E15</f>
        <v>Město Klatovy</v>
      </c>
      <c r="G91" s="41"/>
      <c r="H91" s="41"/>
      <c r="I91" s="32" t="s">
        <v>36</v>
      </c>
      <c r="J91" s="37" t="str">
        <f>E21</f>
        <v>Land05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34</v>
      </c>
      <c r="D92" s="41"/>
      <c r="E92" s="41"/>
      <c r="F92" s="27" t="str">
        <f>IF(E18="","",E18)</f>
        <v>Vyplň údaj</v>
      </c>
      <c r="G92" s="41"/>
      <c r="H92" s="41"/>
      <c r="I92" s="32" t="s">
        <v>39</v>
      </c>
      <c r="J92" s="37" t="str">
        <f>E24</f>
        <v>Soloreal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112</v>
      </c>
    </row>
    <row r="97" s="9" customFormat="1" ht="24.96" customHeight="1">
      <c r="A97" s="9"/>
      <c r="B97" s="180"/>
      <c r="C97" s="181"/>
      <c r="D97" s="182" t="s">
        <v>113</v>
      </c>
      <c r="E97" s="183"/>
      <c r="F97" s="183"/>
      <c r="G97" s="183"/>
      <c r="H97" s="183"/>
      <c r="I97" s="183"/>
      <c r="J97" s="184">
        <f>J130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114</v>
      </c>
      <c r="E98" s="189"/>
      <c r="F98" s="189"/>
      <c r="G98" s="189"/>
      <c r="H98" s="189"/>
      <c r="I98" s="189"/>
      <c r="J98" s="190">
        <f>J131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836</v>
      </c>
      <c r="E99" s="189"/>
      <c r="F99" s="189"/>
      <c r="G99" s="189"/>
      <c r="H99" s="189"/>
      <c r="I99" s="189"/>
      <c r="J99" s="190">
        <f>J176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120</v>
      </c>
      <c r="E100" s="189"/>
      <c r="F100" s="189"/>
      <c r="G100" s="189"/>
      <c r="H100" s="189"/>
      <c r="I100" s="189"/>
      <c r="J100" s="190">
        <f>J182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837</v>
      </c>
      <c r="E101" s="189"/>
      <c r="F101" s="189"/>
      <c r="G101" s="189"/>
      <c r="H101" s="189"/>
      <c r="I101" s="189"/>
      <c r="J101" s="190">
        <f>J185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585</v>
      </c>
      <c r="E102" s="189"/>
      <c r="F102" s="189"/>
      <c r="G102" s="189"/>
      <c r="H102" s="189"/>
      <c r="I102" s="189"/>
      <c r="J102" s="190">
        <f>J189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124</v>
      </c>
      <c r="E103" s="189"/>
      <c r="F103" s="189"/>
      <c r="G103" s="189"/>
      <c r="H103" s="189"/>
      <c r="I103" s="189"/>
      <c r="J103" s="190">
        <f>J243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838</v>
      </c>
      <c r="E104" s="183"/>
      <c r="F104" s="183"/>
      <c r="G104" s="183"/>
      <c r="H104" s="183"/>
      <c r="I104" s="183"/>
      <c r="J104" s="184">
        <f>J248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839</v>
      </c>
      <c r="E105" s="189"/>
      <c r="F105" s="189"/>
      <c r="G105" s="189"/>
      <c r="H105" s="189"/>
      <c r="I105" s="189"/>
      <c r="J105" s="190">
        <f>J249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840</v>
      </c>
      <c r="E106" s="189"/>
      <c r="F106" s="189"/>
      <c r="G106" s="189"/>
      <c r="H106" s="189"/>
      <c r="I106" s="189"/>
      <c r="J106" s="190">
        <f>J252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841</v>
      </c>
      <c r="E107" s="183"/>
      <c r="F107" s="183"/>
      <c r="G107" s="183"/>
      <c r="H107" s="183"/>
      <c r="I107" s="183"/>
      <c r="J107" s="184">
        <f>J255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842</v>
      </c>
      <c r="E108" s="189"/>
      <c r="F108" s="189"/>
      <c r="G108" s="189"/>
      <c r="H108" s="189"/>
      <c r="I108" s="189"/>
      <c r="J108" s="190">
        <f>J256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843</v>
      </c>
      <c r="E109" s="189"/>
      <c r="F109" s="189"/>
      <c r="G109" s="189"/>
      <c r="H109" s="189"/>
      <c r="I109" s="189"/>
      <c r="J109" s="190">
        <f>J262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3" t="s">
        <v>125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2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75" t="str">
        <f>E7</f>
        <v>PASK Klatovy - revitalizace zahrady (REVIZE 01 - březen 2025)</v>
      </c>
      <c r="F119" s="32"/>
      <c r="G119" s="32"/>
      <c r="H119" s="32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2" t="s">
        <v>106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SO 03 - Akumulační nádrž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2" t="s">
        <v>22</v>
      </c>
      <c r="D123" s="41"/>
      <c r="E123" s="41"/>
      <c r="F123" s="27" t="str">
        <f>F12</f>
        <v>Klatovy</v>
      </c>
      <c r="G123" s="41"/>
      <c r="H123" s="41"/>
      <c r="I123" s="32" t="s">
        <v>24</v>
      </c>
      <c r="J123" s="80" t="str">
        <f>IF(J12="","",J12)</f>
        <v>20. 3. 2025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2" t="s">
        <v>30</v>
      </c>
      <c r="D125" s="41"/>
      <c r="E125" s="41"/>
      <c r="F125" s="27" t="str">
        <f>E15</f>
        <v>Město Klatovy</v>
      </c>
      <c r="G125" s="41"/>
      <c r="H125" s="41"/>
      <c r="I125" s="32" t="s">
        <v>36</v>
      </c>
      <c r="J125" s="37" t="str">
        <f>E21</f>
        <v>Land05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2" t="s">
        <v>34</v>
      </c>
      <c r="D126" s="41"/>
      <c r="E126" s="41"/>
      <c r="F126" s="27" t="str">
        <f>IF(E18="","",E18)</f>
        <v>Vyplň údaj</v>
      </c>
      <c r="G126" s="41"/>
      <c r="H126" s="41"/>
      <c r="I126" s="32" t="s">
        <v>39</v>
      </c>
      <c r="J126" s="37" t="str">
        <f>E24</f>
        <v>Soloreal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2"/>
      <c r="B128" s="193"/>
      <c r="C128" s="194" t="s">
        <v>126</v>
      </c>
      <c r="D128" s="195" t="s">
        <v>67</v>
      </c>
      <c r="E128" s="195" t="s">
        <v>63</v>
      </c>
      <c r="F128" s="195" t="s">
        <v>64</v>
      </c>
      <c r="G128" s="195" t="s">
        <v>127</v>
      </c>
      <c r="H128" s="195" t="s">
        <v>128</v>
      </c>
      <c r="I128" s="195" t="s">
        <v>129</v>
      </c>
      <c r="J128" s="196" t="s">
        <v>110</v>
      </c>
      <c r="K128" s="197" t="s">
        <v>130</v>
      </c>
      <c r="L128" s="198"/>
      <c r="M128" s="101" t="s">
        <v>1</v>
      </c>
      <c r="N128" s="102" t="s">
        <v>46</v>
      </c>
      <c r="O128" s="102" t="s">
        <v>131</v>
      </c>
      <c r="P128" s="102" t="s">
        <v>132</v>
      </c>
      <c r="Q128" s="102" t="s">
        <v>133</v>
      </c>
      <c r="R128" s="102" t="s">
        <v>134</v>
      </c>
      <c r="S128" s="102" t="s">
        <v>135</v>
      </c>
      <c r="T128" s="103" t="s">
        <v>136</v>
      </c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</row>
    <row r="129" s="2" customFormat="1" ht="22.8" customHeight="1">
      <c r="A129" s="39"/>
      <c r="B129" s="40"/>
      <c r="C129" s="108" t="s">
        <v>137</v>
      </c>
      <c r="D129" s="41"/>
      <c r="E129" s="41"/>
      <c r="F129" s="41"/>
      <c r="G129" s="41"/>
      <c r="H129" s="41"/>
      <c r="I129" s="41"/>
      <c r="J129" s="199">
        <f>BK129</f>
        <v>0</v>
      </c>
      <c r="K129" s="41"/>
      <c r="L129" s="45"/>
      <c r="M129" s="104"/>
      <c r="N129" s="200"/>
      <c r="O129" s="105"/>
      <c r="P129" s="201">
        <f>P130+P248+P255</f>
        <v>0</v>
      </c>
      <c r="Q129" s="105"/>
      <c r="R129" s="201">
        <f>R130+R248+R255</f>
        <v>170.06651257280001</v>
      </c>
      <c r="S129" s="105"/>
      <c r="T129" s="202">
        <f>T130+T248+T255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7" t="s">
        <v>81</v>
      </c>
      <c r="AU129" s="17" t="s">
        <v>112</v>
      </c>
      <c r="BK129" s="203">
        <f>BK130+BK248+BK255</f>
        <v>0</v>
      </c>
    </row>
    <row r="130" s="12" customFormat="1" ht="25.92" customHeight="1">
      <c r="A130" s="12"/>
      <c r="B130" s="204"/>
      <c r="C130" s="205"/>
      <c r="D130" s="206" t="s">
        <v>81</v>
      </c>
      <c r="E130" s="207" t="s">
        <v>138</v>
      </c>
      <c r="F130" s="207" t="s">
        <v>139</v>
      </c>
      <c r="G130" s="205"/>
      <c r="H130" s="205"/>
      <c r="I130" s="208"/>
      <c r="J130" s="209">
        <f>BK130</f>
        <v>0</v>
      </c>
      <c r="K130" s="205"/>
      <c r="L130" s="210"/>
      <c r="M130" s="211"/>
      <c r="N130" s="212"/>
      <c r="O130" s="212"/>
      <c r="P130" s="213">
        <f>P131+P176+P182+P185+P189+P243</f>
        <v>0</v>
      </c>
      <c r="Q130" s="212"/>
      <c r="R130" s="213">
        <f>R131+R176+R182+R185+R189+R243</f>
        <v>129.3422528728</v>
      </c>
      <c r="S130" s="212"/>
      <c r="T130" s="214">
        <f>T131+T176+T182+T185+T189+T243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90</v>
      </c>
      <c r="AT130" s="216" t="s">
        <v>81</v>
      </c>
      <c r="AU130" s="216" t="s">
        <v>82</v>
      </c>
      <c r="AY130" s="215" t="s">
        <v>140</v>
      </c>
      <c r="BK130" s="217">
        <f>BK131+BK176+BK182+BK185+BK189+BK243</f>
        <v>0</v>
      </c>
    </row>
    <row r="131" s="12" customFormat="1" ht="22.8" customHeight="1">
      <c r="A131" s="12"/>
      <c r="B131" s="204"/>
      <c r="C131" s="205"/>
      <c r="D131" s="206" t="s">
        <v>81</v>
      </c>
      <c r="E131" s="218" t="s">
        <v>90</v>
      </c>
      <c r="F131" s="218" t="s">
        <v>141</v>
      </c>
      <c r="G131" s="205"/>
      <c r="H131" s="205"/>
      <c r="I131" s="208"/>
      <c r="J131" s="219">
        <f>BK131</f>
        <v>0</v>
      </c>
      <c r="K131" s="205"/>
      <c r="L131" s="210"/>
      <c r="M131" s="211"/>
      <c r="N131" s="212"/>
      <c r="O131" s="212"/>
      <c r="P131" s="213">
        <f>SUM(P132:P175)</f>
        <v>0</v>
      </c>
      <c r="Q131" s="212"/>
      <c r="R131" s="213">
        <f>SUM(R132:R175)</f>
        <v>99.836949758800003</v>
      </c>
      <c r="S131" s="212"/>
      <c r="T131" s="214">
        <f>SUM(T132:T175)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90</v>
      </c>
      <c r="AT131" s="216" t="s">
        <v>81</v>
      </c>
      <c r="AU131" s="216" t="s">
        <v>90</v>
      </c>
      <c r="AY131" s="215" t="s">
        <v>140</v>
      </c>
      <c r="BK131" s="217">
        <f>SUM(BK132:BK175)</f>
        <v>0</v>
      </c>
    </row>
    <row r="132" s="2" customFormat="1" ht="16.5" customHeight="1">
      <c r="A132" s="39"/>
      <c r="B132" s="40"/>
      <c r="C132" s="220" t="s">
        <v>90</v>
      </c>
      <c r="D132" s="220" t="s">
        <v>142</v>
      </c>
      <c r="E132" s="221" t="s">
        <v>844</v>
      </c>
      <c r="F132" s="222" t="s">
        <v>845</v>
      </c>
      <c r="G132" s="223" t="s">
        <v>846</v>
      </c>
      <c r="H132" s="224">
        <v>1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47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146</v>
      </c>
      <c r="AT132" s="232" t="s">
        <v>142</v>
      </c>
      <c r="AU132" s="232" t="s">
        <v>92</v>
      </c>
      <c r="AY132" s="17" t="s">
        <v>140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90</v>
      </c>
      <c r="BK132" s="233">
        <f>ROUND(I132*H132,2)</f>
        <v>0</v>
      </c>
      <c r="BL132" s="17" t="s">
        <v>146</v>
      </c>
      <c r="BM132" s="232" t="s">
        <v>847</v>
      </c>
    </row>
    <row r="133" s="2" customFormat="1" ht="44.25" customHeight="1">
      <c r="A133" s="39"/>
      <c r="B133" s="40"/>
      <c r="C133" s="220" t="s">
        <v>92</v>
      </c>
      <c r="D133" s="220" t="s">
        <v>142</v>
      </c>
      <c r="E133" s="221" t="s">
        <v>848</v>
      </c>
      <c r="F133" s="222" t="s">
        <v>849</v>
      </c>
      <c r="G133" s="223" t="s">
        <v>188</v>
      </c>
      <c r="H133" s="224">
        <v>99.560000000000002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47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146</v>
      </c>
      <c r="AT133" s="232" t="s">
        <v>142</v>
      </c>
      <c r="AU133" s="232" t="s">
        <v>92</v>
      </c>
      <c r="AY133" s="17" t="s">
        <v>140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90</v>
      </c>
      <c r="BK133" s="233">
        <f>ROUND(I133*H133,2)</f>
        <v>0</v>
      </c>
      <c r="BL133" s="17" t="s">
        <v>146</v>
      </c>
      <c r="BM133" s="232" t="s">
        <v>850</v>
      </c>
    </row>
    <row r="134" s="2" customFormat="1">
      <c r="A134" s="39"/>
      <c r="B134" s="40"/>
      <c r="C134" s="41"/>
      <c r="D134" s="260" t="s">
        <v>156</v>
      </c>
      <c r="E134" s="41"/>
      <c r="F134" s="261" t="s">
        <v>851</v>
      </c>
      <c r="G134" s="41"/>
      <c r="H134" s="41"/>
      <c r="I134" s="236"/>
      <c r="J134" s="41"/>
      <c r="K134" s="41"/>
      <c r="L134" s="45"/>
      <c r="M134" s="237"/>
      <c r="N134" s="238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7" t="s">
        <v>156</v>
      </c>
      <c r="AU134" s="17" t="s">
        <v>92</v>
      </c>
    </row>
    <row r="135" s="2" customFormat="1" ht="44.25" customHeight="1">
      <c r="A135" s="39"/>
      <c r="B135" s="40"/>
      <c r="C135" s="220" t="s">
        <v>162</v>
      </c>
      <c r="D135" s="220" t="s">
        <v>142</v>
      </c>
      <c r="E135" s="221" t="s">
        <v>852</v>
      </c>
      <c r="F135" s="222" t="s">
        <v>853</v>
      </c>
      <c r="G135" s="223" t="s">
        <v>188</v>
      </c>
      <c r="H135" s="224">
        <v>168.12000000000001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47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146</v>
      </c>
      <c r="AT135" s="232" t="s">
        <v>142</v>
      </c>
      <c r="AU135" s="232" t="s">
        <v>92</v>
      </c>
      <c r="AY135" s="17" t="s">
        <v>140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90</v>
      </c>
      <c r="BK135" s="233">
        <f>ROUND(I135*H135,2)</f>
        <v>0</v>
      </c>
      <c r="BL135" s="17" t="s">
        <v>146</v>
      </c>
      <c r="BM135" s="232" t="s">
        <v>854</v>
      </c>
    </row>
    <row r="136" s="2" customFormat="1">
      <c r="A136" s="39"/>
      <c r="B136" s="40"/>
      <c r="C136" s="41"/>
      <c r="D136" s="260" t="s">
        <v>156</v>
      </c>
      <c r="E136" s="41"/>
      <c r="F136" s="261" t="s">
        <v>855</v>
      </c>
      <c r="G136" s="41"/>
      <c r="H136" s="41"/>
      <c r="I136" s="236"/>
      <c r="J136" s="41"/>
      <c r="K136" s="41"/>
      <c r="L136" s="45"/>
      <c r="M136" s="237"/>
      <c r="N136" s="238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7" t="s">
        <v>156</v>
      </c>
      <c r="AU136" s="17" t="s">
        <v>92</v>
      </c>
    </row>
    <row r="137" s="2" customFormat="1" ht="24.15" customHeight="1">
      <c r="A137" s="39"/>
      <c r="B137" s="40"/>
      <c r="C137" s="220" t="s">
        <v>146</v>
      </c>
      <c r="D137" s="220" t="s">
        <v>142</v>
      </c>
      <c r="E137" s="221" t="s">
        <v>856</v>
      </c>
      <c r="F137" s="222" t="s">
        <v>857</v>
      </c>
      <c r="G137" s="223" t="s">
        <v>188</v>
      </c>
      <c r="H137" s="224">
        <v>15.039999999999999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47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146</v>
      </c>
      <c r="AT137" s="232" t="s">
        <v>142</v>
      </c>
      <c r="AU137" s="232" t="s">
        <v>92</v>
      </c>
      <c r="AY137" s="17" t="s">
        <v>140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7" t="s">
        <v>90</v>
      </c>
      <c r="BK137" s="233">
        <f>ROUND(I137*H137,2)</f>
        <v>0</v>
      </c>
      <c r="BL137" s="17" t="s">
        <v>146</v>
      </c>
      <c r="BM137" s="232" t="s">
        <v>858</v>
      </c>
    </row>
    <row r="138" s="2" customFormat="1">
      <c r="A138" s="39"/>
      <c r="B138" s="40"/>
      <c r="C138" s="41"/>
      <c r="D138" s="260" t="s">
        <v>156</v>
      </c>
      <c r="E138" s="41"/>
      <c r="F138" s="261" t="s">
        <v>859</v>
      </c>
      <c r="G138" s="41"/>
      <c r="H138" s="41"/>
      <c r="I138" s="236"/>
      <c r="J138" s="41"/>
      <c r="K138" s="41"/>
      <c r="L138" s="45"/>
      <c r="M138" s="237"/>
      <c r="N138" s="238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7" t="s">
        <v>156</v>
      </c>
      <c r="AU138" s="17" t="s">
        <v>92</v>
      </c>
    </row>
    <row r="139" s="2" customFormat="1" ht="37.8" customHeight="1">
      <c r="A139" s="39"/>
      <c r="B139" s="40"/>
      <c r="C139" s="220" t="s">
        <v>173</v>
      </c>
      <c r="D139" s="220" t="s">
        <v>142</v>
      </c>
      <c r="E139" s="221" t="s">
        <v>860</v>
      </c>
      <c r="F139" s="222" t="s">
        <v>861</v>
      </c>
      <c r="G139" s="223" t="s">
        <v>145</v>
      </c>
      <c r="H139" s="224">
        <v>114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47</v>
      </c>
      <c r="O139" s="92"/>
      <c r="P139" s="230">
        <f>O139*H139</f>
        <v>0</v>
      </c>
      <c r="Q139" s="230">
        <v>0.00083850999999999999</v>
      </c>
      <c r="R139" s="230">
        <f>Q139*H139</f>
        <v>0.095590140000000004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146</v>
      </c>
      <c r="AT139" s="232" t="s">
        <v>142</v>
      </c>
      <c r="AU139" s="232" t="s">
        <v>92</v>
      </c>
      <c r="AY139" s="17" t="s">
        <v>140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90</v>
      </c>
      <c r="BK139" s="233">
        <f>ROUND(I139*H139,2)</f>
        <v>0</v>
      </c>
      <c r="BL139" s="17" t="s">
        <v>146</v>
      </c>
      <c r="BM139" s="232" t="s">
        <v>862</v>
      </c>
    </row>
    <row r="140" s="2" customFormat="1">
      <c r="A140" s="39"/>
      <c r="B140" s="40"/>
      <c r="C140" s="41"/>
      <c r="D140" s="260" t="s">
        <v>156</v>
      </c>
      <c r="E140" s="41"/>
      <c r="F140" s="261" t="s">
        <v>863</v>
      </c>
      <c r="G140" s="41"/>
      <c r="H140" s="41"/>
      <c r="I140" s="236"/>
      <c r="J140" s="41"/>
      <c r="K140" s="41"/>
      <c r="L140" s="45"/>
      <c r="M140" s="237"/>
      <c r="N140" s="238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7" t="s">
        <v>156</v>
      </c>
      <c r="AU140" s="17" t="s">
        <v>92</v>
      </c>
    </row>
    <row r="141" s="14" customFormat="1">
      <c r="A141" s="14"/>
      <c r="B141" s="249"/>
      <c r="C141" s="250"/>
      <c r="D141" s="234" t="s">
        <v>150</v>
      </c>
      <c r="E141" s="251" t="s">
        <v>1</v>
      </c>
      <c r="F141" s="252" t="s">
        <v>864</v>
      </c>
      <c r="G141" s="250"/>
      <c r="H141" s="253">
        <v>114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150</v>
      </c>
      <c r="AU141" s="259" t="s">
        <v>92</v>
      </c>
      <c r="AV141" s="14" t="s">
        <v>92</v>
      </c>
      <c r="AW141" s="14" t="s">
        <v>38</v>
      </c>
      <c r="AX141" s="14" t="s">
        <v>90</v>
      </c>
      <c r="AY141" s="259" t="s">
        <v>140</v>
      </c>
    </row>
    <row r="142" s="2" customFormat="1" ht="37.8" customHeight="1">
      <c r="A142" s="39"/>
      <c r="B142" s="40"/>
      <c r="C142" s="220" t="s">
        <v>179</v>
      </c>
      <c r="D142" s="220" t="s">
        <v>142</v>
      </c>
      <c r="E142" s="221" t="s">
        <v>865</v>
      </c>
      <c r="F142" s="222" t="s">
        <v>866</v>
      </c>
      <c r="G142" s="223" t="s">
        <v>145</v>
      </c>
      <c r="H142" s="224">
        <v>25.09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47</v>
      </c>
      <c r="O142" s="92"/>
      <c r="P142" s="230">
        <f>O142*H142</f>
        <v>0</v>
      </c>
      <c r="Q142" s="230">
        <v>0.00085132000000000003</v>
      </c>
      <c r="R142" s="230">
        <f>Q142*H142</f>
        <v>0.021359618800000001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146</v>
      </c>
      <c r="AT142" s="232" t="s">
        <v>142</v>
      </c>
      <c r="AU142" s="232" t="s">
        <v>92</v>
      </c>
      <c r="AY142" s="17" t="s">
        <v>140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90</v>
      </c>
      <c r="BK142" s="233">
        <f>ROUND(I142*H142,2)</f>
        <v>0</v>
      </c>
      <c r="BL142" s="17" t="s">
        <v>146</v>
      </c>
      <c r="BM142" s="232" t="s">
        <v>867</v>
      </c>
    </row>
    <row r="143" s="2" customFormat="1">
      <c r="A143" s="39"/>
      <c r="B143" s="40"/>
      <c r="C143" s="41"/>
      <c r="D143" s="260" t="s">
        <v>156</v>
      </c>
      <c r="E143" s="41"/>
      <c r="F143" s="261" t="s">
        <v>868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7" t="s">
        <v>156</v>
      </c>
      <c r="AU143" s="17" t="s">
        <v>92</v>
      </c>
    </row>
    <row r="144" s="2" customFormat="1" ht="44.25" customHeight="1">
      <c r="A144" s="39"/>
      <c r="B144" s="40"/>
      <c r="C144" s="220" t="s">
        <v>185</v>
      </c>
      <c r="D144" s="220" t="s">
        <v>142</v>
      </c>
      <c r="E144" s="221" t="s">
        <v>869</v>
      </c>
      <c r="F144" s="222" t="s">
        <v>870</v>
      </c>
      <c r="G144" s="223" t="s">
        <v>145</v>
      </c>
      <c r="H144" s="224">
        <v>114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47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146</v>
      </c>
      <c r="AT144" s="232" t="s">
        <v>142</v>
      </c>
      <c r="AU144" s="232" t="s">
        <v>92</v>
      </c>
      <c r="AY144" s="17" t="s">
        <v>140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90</v>
      </c>
      <c r="BK144" s="233">
        <f>ROUND(I144*H144,2)</f>
        <v>0</v>
      </c>
      <c r="BL144" s="17" t="s">
        <v>146</v>
      </c>
      <c r="BM144" s="232" t="s">
        <v>871</v>
      </c>
    </row>
    <row r="145" s="2" customFormat="1">
      <c r="A145" s="39"/>
      <c r="B145" s="40"/>
      <c r="C145" s="41"/>
      <c r="D145" s="260" t="s">
        <v>156</v>
      </c>
      <c r="E145" s="41"/>
      <c r="F145" s="261" t="s">
        <v>872</v>
      </c>
      <c r="G145" s="41"/>
      <c r="H145" s="41"/>
      <c r="I145" s="236"/>
      <c r="J145" s="41"/>
      <c r="K145" s="41"/>
      <c r="L145" s="45"/>
      <c r="M145" s="237"/>
      <c r="N145" s="238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7" t="s">
        <v>156</v>
      </c>
      <c r="AU145" s="17" t="s">
        <v>92</v>
      </c>
    </row>
    <row r="146" s="14" customFormat="1">
      <c r="A146" s="14"/>
      <c r="B146" s="249"/>
      <c r="C146" s="250"/>
      <c r="D146" s="234" t="s">
        <v>150</v>
      </c>
      <c r="E146" s="251" t="s">
        <v>1</v>
      </c>
      <c r="F146" s="252" t="s">
        <v>864</v>
      </c>
      <c r="G146" s="250"/>
      <c r="H146" s="253">
        <v>114</v>
      </c>
      <c r="I146" s="254"/>
      <c r="J146" s="250"/>
      <c r="K146" s="250"/>
      <c r="L146" s="255"/>
      <c r="M146" s="256"/>
      <c r="N146" s="257"/>
      <c r="O146" s="257"/>
      <c r="P146" s="257"/>
      <c r="Q146" s="257"/>
      <c r="R146" s="257"/>
      <c r="S146" s="257"/>
      <c r="T146" s="25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9" t="s">
        <v>150</v>
      </c>
      <c r="AU146" s="259" t="s">
        <v>92</v>
      </c>
      <c r="AV146" s="14" t="s">
        <v>92</v>
      </c>
      <c r="AW146" s="14" t="s">
        <v>38</v>
      </c>
      <c r="AX146" s="14" t="s">
        <v>90</v>
      </c>
      <c r="AY146" s="259" t="s">
        <v>140</v>
      </c>
    </row>
    <row r="147" s="2" customFormat="1" ht="44.25" customHeight="1">
      <c r="A147" s="39"/>
      <c r="B147" s="40"/>
      <c r="C147" s="220" t="s">
        <v>193</v>
      </c>
      <c r="D147" s="220" t="s">
        <v>142</v>
      </c>
      <c r="E147" s="221" t="s">
        <v>873</v>
      </c>
      <c r="F147" s="222" t="s">
        <v>874</v>
      </c>
      <c r="G147" s="223" t="s">
        <v>145</v>
      </c>
      <c r="H147" s="224">
        <v>25.09</v>
      </c>
      <c r="I147" s="225"/>
      <c r="J147" s="226">
        <f>ROUND(I147*H147,2)</f>
        <v>0</v>
      </c>
      <c r="K147" s="227"/>
      <c r="L147" s="45"/>
      <c r="M147" s="228" t="s">
        <v>1</v>
      </c>
      <c r="N147" s="229" t="s">
        <v>47</v>
      </c>
      <c r="O147" s="92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146</v>
      </c>
      <c r="AT147" s="232" t="s">
        <v>142</v>
      </c>
      <c r="AU147" s="232" t="s">
        <v>92</v>
      </c>
      <c r="AY147" s="17" t="s">
        <v>140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7" t="s">
        <v>90</v>
      </c>
      <c r="BK147" s="233">
        <f>ROUND(I147*H147,2)</f>
        <v>0</v>
      </c>
      <c r="BL147" s="17" t="s">
        <v>146</v>
      </c>
      <c r="BM147" s="232" t="s">
        <v>875</v>
      </c>
    </row>
    <row r="148" s="2" customFormat="1">
      <c r="A148" s="39"/>
      <c r="B148" s="40"/>
      <c r="C148" s="41"/>
      <c r="D148" s="260" t="s">
        <v>156</v>
      </c>
      <c r="E148" s="41"/>
      <c r="F148" s="261" t="s">
        <v>876</v>
      </c>
      <c r="G148" s="41"/>
      <c r="H148" s="41"/>
      <c r="I148" s="236"/>
      <c r="J148" s="41"/>
      <c r="K148" s="41"/>
      <c r="L148" s="45"/>
      <c r="M148" s="237"/>
      <c r="N148" s="238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7" t="s">
        <v>156</v>
      </c>
      <c r="AU148" s="17" t="s">
        <v>92</v>
      </c>
    </row>
    <row r="149" s="2" customFormat="1" ht="55.5" customHeight="1">
      <c r="A149" s="39"/>
      <c r="B149" s="40"/>
      <c r="C149" s="220" t="s">
        <v>199</v>
      </c>
      <c r="D149" s="220" t="s">
        <v>142</v>
      </c>
      <c r="E149" s="221" t="s">
        <v>877</v>
      </c>
      <c r="F149" s="222" t="s">
        <v>878</v>
      </c>
      <c r="G149" s="223" t="s">
        <v>188</v>
      </c>
      <c r="H149" s="224">
        <v>194.38999999999999</v>
      </c>
      <c r="I149" s="225"/>
      <c r="J149" s="226">
        <f>ROUND(I149*H149,2)</f>
        <v>0</v>
      </c>
      <c r="K149" s="227"/>
      <c r="L149" s="45"/>
      <c r="M149" s="228" t="s">
        <v>1</v>
      </c>
      <c r="N149" s="229" t="s">
        <v>47</v>
      </c>
      <c r="O149" s="92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2" t="s">
        <v>146</v>
      </c>
      <c r="AT149" s="232" t="s">
        <v>142</v>
      </c>
      <c r="AU149" s="232" t="s">
        <v>92</v>
      </c>
      <c r="AY149" s="17" t="s">
        <v>140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7" t="s">
        <v>90</v>
      </c>
      <c r="BK149" s="233">
        <f>ROUND(I149*H149,2)</f>
        <v>0</v>
      </c>
      <c r="BL149" s="17" t="s">
        <v>146</v>
      </c>
      <c r="BM149" s="232" t="s">
        <v>879</v>
      </c>
    </row>
    <row r="150" s="2" customFormat="1">
      <c r="A150" s="39"/>
      <c r="B150" s="40"/>
      <c r="C150" s="41"/>
      <c r="D150" s="260" t="s">
        <v>156</v>
      </c>
      <c r="E150" s="41"/>
      <c r="F150" s="261" t="s">
        <v>880</v>
      </c>
      <c r="G150" s="41"/>
      <c r="H150" s="41"/>
      <c r="I150" s="236"/>
      <c r="J150" s="41"/>
      <c r="K150" s="41"/>
      <c r="L150" s="45"/>
      <c r="M150" s="237"/>
      <c r="N150" s="238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7" t="s">
        <v>156</v>
      </c>
      <c r="AU150" s="17" t="s">
        <v>92</v>
      </c>
    </row>
    <row r="151" s="14" customFormat="1">
      <c r="A151" s="14"/>
      <c r="B151" s="249"/>
      <c r="C151" s="250"/>
      <c r="D151" s="234" t="s">
        <v>150</v>
      </c>
      <c r="E151" s="251" t="s">
        <v>1</v>
      </c>
      <c r="F151" s="252" t="s">
        <v>881</v>
      </c>
      <c r="G151" s="250"/>
      <c r="H151" s="253">
        <v>194.38999999999999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9" t="s">
        <v>150</v>
      </c>
      <c r="AU151" s="259" t="s">
        <v>92</v>
      </c>
      <c r="AV151" s="14" t="s">
        <v>92</v>
      </c>
      <c r="AW151" s="14" t="s">
        <v>38</v>
      </c>
      <c r="AX151" s="14" t="s">
        <v>82</v>
      </c>
      <c r="AY151" s="259" t="s">
        <v>140</v>
      </c>
    </row>
    <row r="152" s="14" customFormat="1">
      <c r="A152" s="14"/>
      <c r="B152" s="249"/>
      <c r="C152" s="250"/>
      <c r="D152" s="234" t="s">
        <v>150</v>
      </c>
      <c r="E152" s="251" t="s">
        <v>1</v>
      </c>
      <c r="F152" s="252" t="s">
        <v>882</v>
      </c>
      <c r="G152" s="250"/>
      <c r="H152" s="253">
        <v>194.38999999999999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9" t="s">
        <v>150</v>
      </c>
      <c r="AU152" s="259" t="s">
        <v>92</v>
      </c>
      <c r="AV152" s="14" t="s">
        <v>92</v>
      </c>
      <c r="AW152" s="14" t="s">
        <v>38</v>
      </c>
      <c r="AX152" s="14" t="s">
        <v>90</v>
      </c>
      <c r="AY152" s="259" t="s">
        <v>140</v>
      </c>
    </row>
    <row r="153" s="2" customFormat="1" ht="62.7" customHeight="1">
      <c r="A153" s="39"/>
      <c r="B153" s="40"/>
      <c r="C153" s="220" t="s">
        <v>207</v>
      </c>
      <c r="D153" s="220" t="s">
        <v>142</v>
      </c>
      <c r="E153" s="221" t="s">
        <v>883</v>
      </c>
      <c r="F153" s="222" t="s">
        <v>884</v>
      </c>
      <c r="G153" s="223" t="s">
        <v>188</v>
      </c>
      <c r="H153" s="224">
        <v>80.329999999999998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47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146</v>
      </c>
      <c r="AT153" s="232" t="s">
        <v>142</v>
      </c>
      <c r="AU153" s="232" t="s">
        <v>92</v>
      </c>
      <c r="AY153" s="17" t="s">
        <v>140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7" t="s">
        <v>90</v>
      </c>
      <c r="BK153" s="233">
        <f>ROUND(I153*H153,2)</f>
        <v>0</v>
      </c>
      <c r="BL153" s="17" t="s">
        <v>146</v>
      </c>
      <c r="BM153" s="232" t="s">
        <v>885</v>
      </c>
    </row>
    <row r="154" s="2" customFormat="1">
      <c r="A154" s="39"/>
      <c r="B154" s="40"/>
      <c r="C154" s="41"/>
      <c r="D154" s="260" t="s">
        <v>156</v>
      </c>
      <c r="E154" s="41"/>
      <c r="F154" s="261" t="s">
        <v>886</v>
      </c>
      <c r="G154" s="41"/>
      <c r="H154" s="41"/>
      <c r="I154" s="236"/>
      <c r="J154" s="41"/>
      <c r="K154" s="41"/>
      <c r="L154" s="45"/>
      <c r="M154" s="237"/>
      <c r="N154" s="23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7" t="s">
        <v>156</v>
      </c>
      <c r="AU154" s="17" t="s">
        <v>92</v>
      </c>
    </row>
    <row r="155" s="13" customFormat="1">
      <c r="A155" s="13"/>
      <c r="B155" s="239"/>
      <c r="C155" s="240"/>
      <c r="D155" s="234" t="s">
        <v>150</v>
      </c>
      <c r="E155" s="241" t="s">
        <v>1</v>
      </c>
      <c r="F155" s="242" t="s">
        <v>887</v>
      </c>
      <c r="G155" s="240"/>
      <c r="H155" s="241" t="s">
        <v>1</v>
      </c>
      <c r="I155" s="243"/>
      <c r="J155" s="240"/>
      <c r="K155" s="240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150</v>
      </c>
      <c r="AU155" s="248" t="s">
        <v>92</v>
      </c>
      <c r="AV155" s="13" t="s">
        <v>90</v>
      </c>
      <c r="AW155" s="13" t="s">
        <v>38</v>
      </c>
      <c r="AX155" s="13" t="s">
        <v>82</v>
      </c>
      <c r="AY155" s="248" t="s">
        <v>140</v>
      </c>
    </row>
    <row r="156" s="14" customFormat="1">
      <c r="A156" s="14"/>
      <c r="B156" s="249"/>
      <c r="C156" s="250"/>
      <c r="D156" s="234" t="s">
        <v>150</v>
      </c>
      <c r="E156" s="251" t="s">
        <v>1</v>
      </c>
      <c r="F156" s="252" t="s">
        <v>888</v>
      </c>
      <c r="G156" s="250"/>
      <c r="H156" s="253">
        <v>11.970000000000001</v>
      </c>
      <c r="I156" s="254"/>
      <c r="J156" s="250"/>
      <c r="K156" s="250"/>
      <c r="L156" s="255"/>
      <c r="M156" s="256"/>
      <c r="N156" s="257"/>
      <c r="O156" s="257"/>
      <c r="P156" s="257"/>
      <c r="Q156" s="257"/>
      <c r="R156" s="257"/>
      <c r="S156" s="257"/>
      <c r="T156" s="25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9" t="s">
        <v>150</v>
      </c>
      <c r="AU156" s="259" t="s">
        <v>92</v>
      </c>
      <c r="AV156" s="14" t="s">
        <v>92</v>
      </c>
      <c r="AW156" s="14" t="s">
        <v>38</v>
      </c>
      <c r="AX156" s="14" t="s">
        <v>82</v>
      </c>
      <c r="AY156" s="259" t="s">
        <v>140</v>
      </c>
    </row>
    <row r="157" s="14" customFormat="1">
      <c r="A157" s="14"/>
      <c r="B157" s="249"/>
      <c r="C157" s="250"/>
      <c r="D157" s="234" t="s">
        <v>150</v>
      </c>
      <c r="E157" s="251" t="s">
        <v>1</v>
      </c>
      <c r="F157" s="252" t="s">
        <v>889</v>
      </c>
      <c r="G157" s="250"/>
      <c r="H157" s="253">
        <v>49.859999999999999</v>
      </c>
      <c r="I157" s="254"/>
      <c r="J157" s="250"/>
      <c r="K157" s="250"/>
      <c r="L157" s="255"/>
      <c r="M157" s="256"/>
      <c r="N157" s="257"/>
      <c r="O157" s="257"/>
      <c r="P157" s="257"/>
      <c r="Q157" s="257"/>
      <c r="R157" s="257"/>
      <c r="S157" s="257"/>
      <c r="T157" s="25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9" t="s">
        <v>150</v>
      </c>
      <c r="AU157" s="259" t="s">
        <v>92</v>
      </c>
      <c r="AV157" s="14" t="s">
        <v>92</v>
      </c>
      <c r="AW157" s="14" t="s">
        <v>38</v>
      </c>
      <c r="AX157" s="14" t="s">
        <v>82</v>
      </c>
      <c r="AY157" s="259" t="s">
        <v>140</v>
      </c>
    </row>
    <row r="158" s="14" customFormat="1">
      <c r="A158" s="14"/>
      <c r="B158" s="249"/>
      <c r="C158" s="250"/>
      <c r="D158" s="234" t="s">
        <v>150</v>
      </c>
      <c r="E158" s="251" t="s">
        <v>1</v>
      </c>
      <c r="F158" s="252" t="s">
        <v>890</v>
      </c>
      <c r="G158" s="250"/>
      <c r="H158" s="253">
        <v>16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9" t="s">
        <v>150</v>
      </c>
      <c r="AU158" s="259" t="s">
        <v>92</v>
      </c>
      <c r="AV158" s="14" t="s">
        <v>92</v>
      </c>
      <c r="AW158" s="14" t="s">
        <v>38</v>
      </c>
      <c r="AX158" s="14" t="s">
        <v>82</v>
      </c>
      <c r="AY158" s="259" t="s">
        <v>140</v>
      </c>
    </row>
    <row r="159" s="14" customFormat="1">
      <c r="A159" s="14"/>
      <c r="B159" s="249"/>
      <c r="C159" s="250"/>
      <c r="D159" s="234" t="s">
        <v>150</v>
      </c>
      <c r="E159" s="251" t="s">
        <v>1</v>
      </c>
      <c r="F159" s="252" t="s">
        <v>891</v>
      </c>
      <c r="G159" s="250"/>
      <c r="H159" s="253">
        <v>2.5</v>
      </c>
      <c r="I159" s="254"/>
      <c r="J159" s="250"/>
      <c r="K159" s="250"/>
      <c r="L159" s="255"/>
      <c r="M159" s="256"/>
      <c r="N159" s="257"/>
      <c r="O159" s="257"/>
      <c r="P159" s="257"/>
      <c r="Q159" s="257"/>
      <c r="R159" s="257"/>
      <c r="S159" s="257"/>
      <c r="T159" s="25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9" t="s">
        <v>150</v>
      </c>
      <c r="AU159" s="259" t="s">
        <v>92</v>
      </c>
      <c r="AV159" s="14" t="s">
        <v>92</v>
      </c>
      <c r="AW159" s="14" t="s">
        <v>38</v>
      </c>
      <c r="AX159" s="14" t="s">
        <v>82</v>
      </c>
      <c r="AY159" s="259" t="s">
        <v>140</v>
      </c>
    </row>
    <row r="160" s="15" customFormat="1">
      <c r="A160" s="15"/>
      <c r="B160" s="262"/>
      <c r="C160" s="263"/>
      <c r="D160" s="234" t="s">
        <v>150</v>
      </c>
      <c r="E160" s="264" t="s">
        <v>1</v>
      </c>
      <c r="F160" s="265" t="s">
        <v>161</v>
      </c>
      <c r="G160" s="263"/>
      <c r="H160" s="266">
        <v>80.329999999999998</v>
      </c>
      <c r="I160" s="267"/>
      <c r="J160" s="263"/>
      <c r="K160" s="263"/>
      <c r="L160" s="268"/>
      <c r="M160" s="269"/>
      <c r="N160" s="270"/>
      <c r="O160" s="270"/>
      <c r="P160" s="270"/>
      <c r="Q160" s="270"/>
      <c r="R160" s="270"/>
      <c r="S160" s="270"/>
      <c r="T160" s="27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2" t="s">
        <v>150</v>
      </c>
      <c r="AU160" s="272" t="s">
        <v>92</v>
      </c>
      <c r="AV160" s="15" t="s">
        <v>146</v>
      </c>
      <c r="AW160" s="15" t="s">
        <v>38</v>
      </c>
      <c r="AX160" s="15" t="s">
        <v>90</v>
      </c>
      <c r="AY160" s="272" t="s">
        <v>140</v>
      </c>
    </row>
    <row r="161" s="2" customFormat="1" ht="44.25" customHeight="1">
      <c r="A161" s="39"/>
      <c r="B161" s="40"/>
      <c r="C161" s="220" t="s">
        <v>211</v>
      </c>
      <c r="D161" s="220" t="s">
        <v>142</v>
      </c>
      <c r="E161" s="221" t="s">
        <v>892</v>
      </c>
      <c r="F161" s="222" t="s">
        <v>893</v>
      </c>
      <c r="G161" s="223" t="s">
        <v>188</v>
      </c>
      <c r="H161" s="224">
        <v>194.38999999999999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47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146</v>
      </c>
      <c r="AT161" s="232" t="s">
        <v>142</v>
      </c>
      <c r="AU161" s="232" t="s">
        <v>92</v>
      </c>
      <c r="AY161" s="17" t="s">
        <v>140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90</v>
      </c>
      <c r="BK161" s="233">
        <f>ROUND(I161*H161,2)</f>
        <v>0</v>
      </c>
      <c r="BL161" s="17" t="s">
        <v>146</v>
      </c>
      <c r="BM161" s="232" t="s">
        <v>894</v>
      </c>
    </row>
    <row r="162" s="2" customFormat="1">
      <c r="A162" s="39"/>
      <c r="B162" s="40"/>
      <c r="C162" s="41"/>
      <c r="D162" s="260" t="s">
        <v>156</v>
      </c>
      <c r="E162" s="41"/>
      <c r="F162" s="261" t="s">
        <v>895</v>
      </c>
      <c r="G162" s="41"/>
      <c r="H162" s="41"/>
      <c r="I162" s="236"/>
      <c r="J162" s="41"/>
      <c r="K162" s="41"/>
      <c r="L162" s="45"/>
      <c r="M162" s="237"/>
      <c r="N162" s="238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7" t="s">
        <v>156</v>
      </c>
      <c r="AU162" s="17" t="s">
        <v>92</v>
      </c>
    </row>
    <row r="163" s="14" customFormat="1">
      <c r="A163" s="14"/>
      <c r="B163" s="249"/>
      <c r="C163" s="250"/>
      <c r="D163" s="234" t="s">
        <v>150</v>
      </c>
      <c r="E163" s="251" t="s">
        <v>1</v>
      </c>
      <c r="F163" s="252" t="s">
        <v>896</v>
      </c>
      <c r="G163" s="250"/>
      <c r="H163" s="253">
        <v>194.38999999999999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9" t="s">
        <v>150</v>
      </c>
      <c r="AU163" s="259" t="s">
        <v>92</v>
      </c>
      <c r="AV163" s="14" t="s">
        <v>92</v>
      </c>
      <c r="AW163" s="14" t="s">
        <v>38</v>
      </c>
      <c r="AX163" s="14" t="s">
        <v>90</v>
      </c>
      <c r="AY163" s="259" t="s">
        <v>140</v>
      </c>
    </row>
    <row r="164" s="2" customFormat="1" ht="44.25" customHeight="1">
      <c r="A164" s="39"/>
      <c r="B164" s="40"/>
      <c r="C164" s="220" t="s">
        <v>216</v>
      </c>
      <c r="D164" s="220" t="s">
        <v>142</v>
      </c>
      <c r="E164" s="221" t="s">
        <v>897</v>
      </c>
      <c r="F164" s="222" t="s">
        <v>898</v>
      </c>
      <c r="G164" s="223" t="s">
        <v>309</v>
      </c>
      <c r="H164" s="224">
        <v>144.59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47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146</v>
      </c>
      <c r="AT164" s="232" t="s">
        <v>142</v>
      </c>
      <c r="AU164" s="232" t="s">
        <v>92</v>
      </c>
      <c r="AY164" s="17" t="s">
        <v>140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7" t="s">
        <v>90</v>
      </c>
      <c r="BK164" s="233">
        <f>ROUND(I164*H164,2)</f>
        <v>0</v>
      </c>
      <c r="BL164" s="17" t="s">
        <v>146</v>
      </c>
      <c r="BM164" s="232" t="s">
        <v>899</v>
      </c>
    </row>
    <row r="165" s="2" customFormat="1">
      <c r="A165" s="39"/>
      <c r="B165" s="40"/>
      <c r="C165" s="41"/>
      <c r="D165" s="260" t="s">
        <v>156</v>
      </c>
      <c r="E165" s="41"/>
      <c r="F165" s="261" t="s">
        <v>900</v>
      </c>
      <c r="G165" s="41"/>
      <c r="H165" s="41"/>
      <c r="I165" s="236"/>
      <c r="J165" s="41"/>
      <c r="K165" s="41"/>
      <c r="L165" s="45"/>
      <c r="M165" s="237"/>
      <c r="N165" s="23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7" t="s">
        <v>156</v>
      </c>
      <c r="AU165" s="17" t="s">
        <v>92</v>
      </c>
    </row>
    <row r="166" s="2" customFormat="1" ht="44.25" customHeight="1">
      <c r="A166" s="39"/>
      <c r="B166" s="40"/>
      <c r="C166" s="220" t="s">
        <v>221</v>
      </c>
      <c r="D166" s="220" t="s">
        <v>142</v>
      </c>
      <c r="E166" s="221" t="s">
        <v>901</v>
      </c>
      <c r="F166" s="222" t="s">
        <v>902</v>
      </c>
      <c r="G166" s="223" t="s">
        <v>188</v>
      </c>
      <c r="H166" s="224">
        <v>194.38999999999999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47</v>
      </c>
      <c r="O166" s="92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146</v>
      </c>
      <c r="AT166" s="232" t="s">
        <v>142</v>
      </c>
      <c r="AU166" s="232" t="s">
        <v>92</v>
      </c>
      <c r="AY166" s="17" t="s">
        <v>140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7" t="s">
        <v>90</v>
      </c>
      <c r="BK166" s="233">
        <f>ROUND(I166*H166,2)</f>
        <v>0</v>
      </c>
      <c r="BL166" s="17" t="s">
        <v>146</v>
      </c>
      <c r="BM166" s="232" t="s">
        <v>903</v>
      </c>
    </row>
    <row r="167" s="2" customFormat="1">
      <c r="A167" s="39"/>
      <c r="B167" s="40"/>
      <c r="C167" s="41"/>
      <c r="D167" s="260" t="s">
        <v>156</v>
      </c>
      <c r="E167" s="41"/>
      <c r="F167" s="261" t="s">
        <v>904</v>
      </c>
      <c r="G167" s="41"/>
      <c r="H167" s="41"/>
      <c r="I167" s="236"/>
      <c r="J167" s="41"/>
      <c r="K167" s="41"/>
      <c r="L167" s="45"/>
      <c r="M167" s="237"/>
      <c r="N167" s="238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7" t="s">
        <v>156</v>
      </c>
      <c r="AU167" s="17" t="s">
        <v>92</v>
      </c>
    </row>
    <row r="168" s="14" customFormat="1">
      <c r="A168" s="14"/>
      <c r="B168" s="249"/>
      <c r="C168" s="250"/>
      <c r="D168" s="234" t="s">
        <v>150</v>
      </c>
      <c r="E168" s="251" t="s">
        <v>1</v>
      </c>
      <c r="F168" s="252" t="s">
        <v>905</v>
      </c>
      <c r="G168" s="250"/>
      <c r="H168" s="253">
        <v>282.72000000000003</v>
      </c>
      <c r="I168" s="254"/>
      <c r="J168" s="250"/>
      <c r="K168" s="250"/>
      <c r="L168" s="255"/>
      <c r="M168" s="256"/>
      <c r="N168" s="257"/>
      <c r="O168" s="257"/>
      <c r="P168" s="257"/>
      <c r="Q168" s="257"/>
      <c r="R168" s="257"/>
      <c r="S168" s="257"/>
      <c r="T168" s="25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9" t="s">
        <v>150</v>
      </c>
      <c r="AU168" s="259" t="s">
        <v>92</v>
      </c>
      <c r="AV168" s="14" t="s">
        <v>92</v>
      </c>
      <c r="AW168" s="14" t="s">
        <v>38</v>
      </c>
      <c r="AX168" s="14" t="s">
        <v>82</v>
      </c>
      <c r="AY168" s="259" t="s">
        <v>140</v>
      </c>
    </row>
    <row r="169" s="14" customFormat="1">
      <c r="A169" s="14"/>
      <c r="B169" s="249"/>
      <c r="C169" s="250"/>
      <c r="D169" s="234" t="s">
        <v>150</v>
      </c>
      <c r="E169" s="251" t="s">
        <v>1</v>
      </c>
      <c r="F169" s="252" t="s">
        <v>906</v>
      </c>
      <c r="G169" s="250"/>
      <c r="H169" s="253">
        <v>-88.329999999999998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9" t="s">
        <v>150</v>
      </c>
      <c r="AU169" s="259" t="s">
        <v>92</v>
      </c>
      <c r="AV169" s="14" t="s">
        <v>92</v>
      </c>
      <c r="AW169" s="14" t="s">
        <v>38</v>
      </c>
      <c r="AX169" s="14" t="s">
        <v>82</v>
      </c>
      <c r="AY169" s="259" t="s">
        <v>140</v>
      </c>
    </row>
    <row r="170" s="15" customFormat="1">
      <c r="A170" s="15"/>
      <c r="B170" s="262"/>
      <c r="C170" s="263"/>
      <c r="D170" s="234" t="s">
        <v>150</v>
      </c>
      <c r="E170" s="264" t="s">
        <v>1</v>
      </c>
      <c r="F170" s="265" t="s">
        <v>161</v>
      </c>
      <c r="G170" s="263"/>
      <c r="H170" s="266">
        <v>194.39000000000004</v>
      </c>
      <c r="I170" s="267"/>
      <c r="J170" s="263"/>
      <c r="K170" s="263"/>
      <c r="L170" s="268"/>
      <c r="M170" s="269"/>
      <c r="N170" s="270"/>
      <c r="O170" s="270"/>
      <c r="P170" s="270"/>
      <c r="Q170" s="270"/>
      <c r="R170" s="270"/>
      <c r="S170" s="270"/>
      <c r="T170" s="27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2" t="s">
        <v>150</v>
      </c>
      <c r="AU170" s="272" t="s">
        <v>92</v>
      </c>
      <c r="AV170" s="15" t="s">
        <v>146</v>
      </c>
      <c r="AW170" s="15" t="s">
        <v>38</v>
      </c>
      <c r="AX170" s="15" t="s">
        <v>90</v>
      </c>
      <c r="AY170" s="272" t="s">
        <v>140</v>
      </c>
    </row>
    <row r="171" s="2" customFormat="1" ht="66.75" customHeight="1">
      <c r="A171" s="39"/>
      <c r="B171" s="40"/>
      <c r="C171" s="220" t="s">
        <v>226</v>
      </c>
      <c r="D171" s="220" t="s">
        <v>142</v>
      </c>
      <c r="E171" s="221" t="s">
        <v>907</v>
      </c>
      <c r="F171" s="222" t="s">
        <v>908</v>
      </c>
      <c r="G171" s="223" t="s">
        <v>188</v>
      </c>
      <c r="H171" s="224">
        <v>49.859999999999999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47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146</v>
      </c>
      <c r="AT171" s="232" t="s">
        <v>142</v>
      </c>
      <c r="AU171" s="232" t="s">
        <v>92</v>
      </c>
      <c r="AY171" s="17" t="s">
        <v>140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7" t="s">
        <v>90</v>
      </c>
      <c r="BK171" s="233">
        <f>ROUND(I171*H171,2)</f>
        <v>0</v>
      </c>
      <c r="BL171" s="17" t="s">
        <v>146</v>
      </c>
      <c r="BM171" s="232" t="s">
        <v>909</v>
      </c>
    </row>
    <row r="172" s="2" customFormat="1">
      <c r="A172" s="39"/>
      <c r="B172" s="40"/>
      <c r="C172" s="41"/>
      <c r="D172" s="260" t="s">
        <v>156</v>
      </c>
      <c r="E172" s="41"/>
      <c r="F172" s="261" t="s">
        <v>910</v>
      </c>
      <c r="G172" s="41"/>
      <c r="H172" s="41"/>
      <c r="I172" s="236"/>
      <c r="J172" s="41"/>
      <c r="K172" s="41"/>
      <c r="L172" s="45"/>
      <c r="M172" s="237"/>
      <c r="N172" s="238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7" t="s">
        <v>156</v>
      </c>
      <c r="AU172" s="17" t="s">
        <v>92</v>
      </c>
    </row>
    <row r="173" s="2" customFormat="1" ht="16.5" customHeight="1">
      <c r="A173" s="39"/>
      <c r="B173" s="40"/>
      <c r="C173" s="273" t="s">
        <v>8</v>
      </c>
      <c r="D173" s="273" t="s">
        <v>200</v>
      </c>
      <c r="E173" s="274" t="s">
        <v>911</v>
      </c>
      <c r="F173" s="275" t="s">
        <v>912</v>
      </c>
      <c r="G173" s="276" t="s">
        <v>309</v>
      </c>
      <c r="H173" s="277">
        <v>99.719999999999999</v>
      </c>
      <c r="I173" s="278"/>
      <c r="J173" s="279">
        <f>ROUND(I173*H173,2)</f>
        <v>0</v>
      </c>
      <c r="K173" s="280"/>
      <c r="L173" s="281"/>
      <c r="M173" s="282" t="s">
        <v>1</v>
      </c>
      <c r="N173" s="283" t="s">
        <v>47</v>
      </c>
      <c r="O173" s="92"/>
      <c r="P173" s="230">
        <f>O173*H173</f>
        <v>0</v>
      </c>
      <c r="Q173" s="230">
        <v>1</v>
      </c>
      <c r="R173" s="230">
        <f>Q173*H173</f>
        <v>99.719999999999999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193</v>
      </c>
      <c r="AT173" s="232" t="s">
        <v>200</v>
      </c>
      <c r="AU173" s="232" t="s">
        <v>92</v>
      </c>
      <c r="AY173" s="17" t="s">
        <v>140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90</v>
      </c>
      <c r="BK173" s="233">
        <f>ROUND(I173*H173,2)</f>
        <v>0</v>
      </c>
      <c r="BL173" s="17" t="s">
        <v>146</v>
      </c>
      <c r="BM173" s="232" t="s">
        <v>913</v>
      </c>
    </row>
    <row r="174" s="14" customFormat="1">
      <c r="A174" s="14"/>
      <c r="B174" s="249"/>
      <c r="C174" s="250"/>
      <c r="D174" s="234" t="s">
        <v>150</v>
      </c>
      <c r="E174" s="251" t="s">
        <v>1</v>
      </c>
      <c r="F174" s="252" t="s">
        <v>914</v>
      </c>
      <c r="G174" s="250"/>
      <c r="H174" s="253">
        <v>49.859999999999999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150</v>
      </c>
      <c r="AU174" s="259" t="s">
        <v>92</v>
      </c>
      <c r="AV174" s="14" t="s">
        <v>92</v>
      </c>
      <c r="AW174" s="14" t="s">
        <v>38</v>
      </c>
      <c r="AX174" s="14" t="s">
        <v>82</v>
      </c>
      <c r="AY174" s="259" t="s">
        <v>140</v>
      </c>
    </row>
    <row r="175" s="14" customFormat="1">
      <c r="A175" s="14"/>
      <c r="B175" s="249"/>
      <c r="C175" s="250"/>
      <c r="D175" s="234" t="s">
        <v>150</v>
      </c>
      <c r="E175" s="251" t="s">
        <v>1</v>
      </c>
      <c r="F175" s="252" t="s">
        <v>915</v>
      </c>
      <c r="G175" s="250"/>
      <c r="H175" s="253">
        <v>99.719999999999999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150</v>
      </c>
      <c r="AU175" s="259" t="s">
        <v>92</v>
      </c>
      <c r="AV175" s="14" t="s">
        <v>92</v>
      </c>
      <c r="AW175" s="14" t="s">
        <v>38</v>
      </c>
      <c r="AX175" s="14" t="s">
        <v>90</v>
      </c>
      <c r="AY175" s="259" t="s">
        <v>140</v>
      </c>
    </row>
    <row r="176" s="12" customFormat="1" ht="22.8" customHeight="1">
      <c r="A176" s="12"/>
      <c r="B176" s="204"/>
      <c r="C176" s="205"/>
      <c r="D176" s="206" t="s">
        <v>81</v>
      </c>
      <c r="E176" s="218" t="s">
        <v>162</v>
      </c>
      <c r="F176" s="218" t="s">
        <v>916</v>
      </c>
      <c r="G176" s="205"/>
      <c r="H176" s="205"/>
      <c r="I176" s="208"/>
      <c r="J176" s="219">
        <f>BK176</f>
        <v>0</v>
      </c>
      <c r="K176" s="205"/>
      <c r="L176" s="210"/>
      <c r="M176" s="211"/>
      <c r="N176" s="212"/>
      <c r="O176" s="212"/>
      <c r="P176" s="213">
        <f>SUM(P177:P181)</f>
        <v>0</v>
      </c>
      <c r="Q176" s="212"/>
      <c r="R176" s="213">
        <f>SUM(R177:R181)</f>
        <v>0.22800000000000001</v>
      </c>
      <c r="S176" s="212"/>
      <c r="T176" s="214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5" t="s">
        <v>90</v>
      </c>
      <c r="AT176" s="216" t="s">
        <v>81</v>
      </c>
      <c r="AU176" s="216" t="s">
        <v>90</v>
      </c>
      <c r="AY176" s="215" t="s">
        <v>140</v>
      </c>
      <c r="BK176" s="217">
        <f>SUM(BK177:BK181)</f>
        <v>0</v>
      </c>
    </row>
    <row r="177" s="2" customFormat="1" ht="24.15" customHeight="1">
      <c r="A177" s="39"/>
      <c r="B177" s="40"/>
      <c r="C177" s="220" t="s">
        <v>237</v>
      </c>
      <c r="D177" s="220" t="s">
        <v>142</v>
      </c>
      <c r="E177" s="221" t="s">
        <v>917</v>
      </c>
      <c r="F177" s="222" t="s">
        <v>918</v>
      </c>
      <c r="G177" s="223" t="s">
        <v>253</v>
      </c>
      <c r="H177" s="224">
        <v>1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47</v>
      </c>
      <c r="O177" s="92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146</v>
      </c>
      <c r="AT177" s="232" t="s">
        <v>142</v>
      </c>
      <c r="AU177" s="232" t="s">
        <v>92</v>
      </c>
      <c r="AY177" s="17" t="s">
        <v>140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7" t="s">
        <v>90</v>
      </c>
      <c r="BK177" s="233">
        <f>ROUND(I177*H177,2)</f>
        <v>0</v>
      </c>
      <c r="BL177" s="17" t="s">
        <v>146</v>
      </c>
      <c r="BM177" s="232" t="s">
        <v>919</v>
      </c>
    </row>
    <row r="178" s="2" customFormat="1">
      <c r="A178" s="39"/>
      <c r="B178" s="40"/>
      <c r="C178" s="41"/>
      <c r="D178" s="260" t="s">
        <v>156</v>
      </c>
      <c r="E178" s="41"/>
      <c r="F178" s="261" t="s">
        <v>920</v>
      </c>
      <c r="G178" s="41"/>
      <c r="H178" s="41"/>
      <c r="I178" s="236"/>
      <c r="J178" s="41"/>
      <c r="K178" s="41"/>
      <c r="L178" s="45"/>
      <c r="M178" s="237"/>
      <c r="N178" s="238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7" t="s">
        <v>156</v>
      </c>
      <c r="AU178" s="17" t="s">
        <v>92</v>
      </c>
    </row>
    <row r="179" s="14" customFormat="1">
      <c r="A179" s="14"/>
      <c r="B179" s="249"/>
      <c r="C179" s="250"/>
      <c r="D179" s="234" t="s">
        <v>150</v>
      </c>
      <c r="E179" s="251" t="s">
        <v>1</v>
      </c>
      <c r="F179" s="252" t="s">
        <v>921</v>
      </c>
      <c r="G179" s="250"/>
      <c r="H179" s="253">
        <v>1</v>
      </c>
      <c r="I179" s="254"/>
      <c r="J179" s="250"/>
      <c r="K179" s="250"/>
      <c r="L179" s="255"/>
      <c r="M179" s="256"/>
      <c r="N179" s="257"/>
      <c r="O179" s="257"/>
      <c r="P179" s="257"/>
      <c r="Q179" s="257"/>
      <c r="R179" s="257"/>
      <c r="S179" s="257"/>
      <c r="T179" s="25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9" t="s">
        <v>150</v>
      </c>
      <c r="AU179" s="259" t="s">
        <v>92</v>
      </c>
      <c r="AV179" s="14" t="s">
        <v>92</v>
      </c>
      <c r="AW179" s="14" t="s">
        <v>38</v>
      </c>
      <c r="AX179" s="14" t="s">
        <v>90</v>
      </c>
      <c r="AY179" s="259" t="s">
        <v>140</v>
      </c>
    </row>
    <row r="180" s="2" customFormat="1" ht="37.8" customHeight="1">
      <c r="A180" s="39"/>
      <c r="B180" s="40"/>
      <c r="C180" s="273" t="s">
        <v>245</v>
      </c>
      <c r="D180" s="273" t="s">
        <v>200</v>
      </c>
      <c r="E180" s="274" t="s">
        <v>922</v>
      </c>
      <c r="F180" s="275" t="s">
        <v>923</v>
      </c>
      <c r="G180" s="276" t="s">
        <v>253</v>
      </c>
      <c r="H180" s="277">
        <v>1</v>
      </c>
      <c r="I180" s="278"/>
      <c r="J180" s="279">
        <f>ROUND(I180*H180,2)</f>
        <v>0</v>
      </c>
      <c r="K180" s="280"/>
      <c r="L180" s="281"/>
      <c r="M180" s="282" t="s">
        <v>1</v>
      </c>
      <c r="N180" s="283" t="s">
        <v>47</v>
      </c>
      <c r="O180" s="92"/>
      <c r="P180" s="230">
        <f>O180*H180</f>
        <v>0</v>
      </c>
      <c r="Q180" s="230">
        <v>0.22800000000000001</v>
      </c>
      <c r="R180" s="230">
        <f>Q180*H180</f>
        <v>0.22800000000000001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193</v>
      </c>
      <c r="AT180" s="232" t="s">
        <v>200</v>
      </c>
      <c r="AU180" s="232" t="s">
        <v>92</v>
      </c>
      <c r="AY180" s="17" t="s">
        <v>140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7" t="s">
        <v>90</v>
      </c>
      <c r="BK180" s="233">
        <f>ROUND(I180*H180,2)</f>
        <v>0</v>
      </c>
      <c r="BL180" s="17" t="s">
        <v>146</v>
      </c>
      <c r="BM180" s="232" t="s">
        <v>924</v>
      </c>
    </row>
    <row r="181" s="2" customFormat="1" ht="16.5" customHeight="1">
      <c r="A181" s="39"/>
      <c r="B181" s="40"/>
      <c r="C181" s="220" t="s">
        <v>250</v>
      </c>
      <c r="D181" s="220" t="s">
        <v>142</v>
      </c>
      <c r="E181" s="221" t="s">
        <v>925</v>
      </c>
      <c r="F181" s="222" t="s">
        <v>926</v>
      </c>
      <c r="G181" s="223" t="s">
        <v>927</v>
      </c>
      <c r="H181" s="224">
        <v>1</v>
      </c>
      <c r="I181" s="225"/>
      <c r="J181" s="226">
        <f>ROUND(I181*H181,2)</f>
        <v>0</v>
      </c>
      <c r="K181" s="227"/>
      <c r="L181" s="45"/>
      <c r="M181" s="228" t="s">
        <v>1</v>
      </c>
      <c r="N181" s="229" t="s">
        <v>47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146</v>
      </c>
      <c r="AT181" s="232" t="s">
        <v>142</v>
      </c>
      <c r="AU181" s="232" t="s">
        <v>92</v>
      </c>
      <c r="AY181" s="17" t="s">
        <v>140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7" t="s">
        <v>90</v>
      </c>
      <c r="BK181" s="233">
        <f>ROUND(I181*H181,2)</f>
        <v>0</v>
      </c>
      <c r="BL181" s="17" t="s">
        <v>146</v>
      </c>
      <c r="BM181" s="232" t="s">
        <v>928</v>
      </c>
    </row>
    <row r="182" s="12" customFormat="1" ht="22.8" customHeight="1">
      <c r="A182" s="12"/>
      <c r="B182" s="204"/>
      <c r="C182" s="205"/>
      <c r="D182" s="206" t="s">
        <v>81</v>
      </c>
      <c r="E182" s="218" t="s">
        <v>146</v>
      </c>
      <c r="F182" s="218" t="s">
        <v>459</v>
      </c>
      <c r="G182" s="205"/>
      <c r="H182" s="205"/>
      <c r="I182" s="208"/>
      <c r="J182" s="219">
        <f>BK182</f>
        <v>0</v>
      </c>
      <c r="K182" s="205"/>
      <c r="L182" s="210"/>
      <c r="M182" s="211"/>
      <c r="N182" s="212"/>
      <c r="O182" s="212"/>
      <c r="P182" s="213">
        <f>SUM(P183:P184)</f>
        <v>0</v>
      </c>
      <c r="Q182" s="212"/>
      <c r="R182" s="213">
        <f>SUM(R183:R184)</f>
        <v>22.632516900000002</v>
      </c>
      <c r="S182" s="212"/>
      <c r="T182" s="214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5" t="s">
        <v>90</v>
      </c>
      <c r="AT182" s="216" t="s">
        <v>81</v>
      </c>
      <c r="AU182" s="216" t="s">
        <v>90</v>
      </c>
      <c r="AY182" s="215" t="s">
        <v>140</v>
      </c>
      <c r="BK182" s="217">
        <f>SUM(BK183:BK184)</f>
        <v>0</v>
      </c>
    </row>
    <row r="183" s="2" customFormat="1" ht="33" customHeight="1">
      <c r="A183" s="39"/>
      <c r="B183" s="40"/>
      <c r="C183" s="220" t="s">
        <v>260</v>
      </c>
      <c r="D183" s="220" t="s">
        <v>142</v>
      </c>
      <c r="E183" s="221" t="s">
        <v>929</v>
      </c>
      <c r="F183" s="222" t="s">
        <v>930</v>
      </c>
      <c r="G183" s="223" t="s">
        <v>188</v>
      </c>
      <c r="H183" s="224">
        <v>11.970000000000001</v>
      </c>
      <c r="I183" s="225"/>
      <c r="J183" s="226">
        <f>ROUND(I183*H183,2)</f>
        <v>0</v>
      </c>
      <c r="K183" s="227"/>
      <c r="L183" s="45"/>
      <c r="M183" s="228" t="s">
        <v>1</v>
      </c>
      <c r="N183" s="229" t="s">
        <v>47</v>
      </c>
      <c r="O183" s="92"/>
      <c r="P183" s="230">
        <f>O183*H183</f>
        <v>0</v>
      </c>
      <c r="Q183" s="230">
        <v>1.8907700000000001</v>
      </c>
      <c r="R183" s="230">
        <f>Q183*H183</f>
        <v>22.632516900000002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146</v>
      </c>
      <c r="AT183" s="232" t="s">
        <v>142</v>
      </c>
      <c r="AU183" s="232" t="s">
        <v>92</v>
      </c>
      <c r="AY183" s="17" t="s">
        <v>140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7" t="s">
        <v>90</v>
      </c>
      <c r="BK183" s="233">
        <f>ROUND(I183*H183,2)</f>
        <v>0</v>
      </c>
      <c r="BL183" s="17" t="s">
        <v>146</v>
      </c>
      <c r="BM183" s="232" t="s">
        <v>931</v>
      </c>
    </row>
    <row r="184" s="2" customFormat="1">
      <c r="A184" s="39"/>
      <c r="B184" s="40"/>
      <c r="C184" s="41"/>
      <c r="D184" s="260" t="s">
        <v>156</v>
      </c>
      <c r="E184" s="41"/>
      <c r="F184" s="261" t="s">
        <v>932</v>
      </c>
      <c r="G184" s="41"/>
      <c r="H184" s="41"/>
      <c r="I184" s="236"/>
      <c r="J184" s="41"/>
      <c r="K184" s="41"/>
      <c r="L184" s="45"/>
      <c r="M184" s="237"/>
      <c r="N184" s="238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7" t="s">
        <v>156</v>
      </c>
      <c r="AU184" s="17" t="s">
        <v>92</v>
      </c>
    </row>
    <row r="185" s="12" customFormat="1" ht="22.8" customHeight="1">
      <c r="A185" s="12"/>
      <c r="B185" s="204"/>
      <c r="C185" s="205"/>
      <c r="D185" s="206" t="s">
        <v>81</v>
      </c>
      <c r="E185" s="218" t="s">
        <v>179</v>
      </c>
      <c r="F185" s="218" t="s">
        <v>933</v>
      </c>
      <c r="G185" s="205"/>
      <c r="H185" s="205"/>
      <c r="I185" s="208"/>
      <c r="J185" s="219">
        <f>BK185</f>
        <v>0</v>
      </c>
      <c r="K185" s="205"/>
      <c r="L185" s="210"/>
      <c r="M185" s="211"/>
      <c r="N185" s="212"/>
      <c r="O185" s="212"/>
      <c r="P185" s="213">
        <f>SUM(P186:P188)</f>
        <v>0</v>
      </c>
      <c r="Q185" s="212"/>
      <c r="R185" s="213">
        <f>SUM(R186:R188)</f>
        <v>4.6530000000000005</v>
      </c>
      <c r="S185" s="212"/>
      <c r="T185" s="214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5" t="s">
        <v>90</v>
      </c>
      <c r="AT185" s="216" t="s">
        <v>81</v>
      </c>
      <c r="AU185" s="216" t="s">
        <v>90</v>
      </c>
      <c r="AY185" s="215" t="s">
        <v>140</v>
      </c>
      <c r="BK185" s="217">
        <f>SUM(BK186:BK188)</f>
        <v>0</v>
      </c>
    </row>
    <row r="186" s="2" customFormat="1" ht="24.15" customHeight="1">
      <c r="A186" s="39"/>
      <c r="B186" s="40"/>
      <c r="C186" s="220" t="s">
        <v>268</v>
      </c>
      <c r="D186" s="220" t="s">
        <v>142</v>
      </c>
      <c r="E186" s="221" t="s">
        <v>934</v>
      </c>
      <c r="F186" s="222" t="s">
        <v>935</v>
      </c>
      <c r="G186" s="223" t="s">
        <v>188</v>
      </c>
      <c r="H186" s="224">
        <v>2.3500000000000001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47</v>
      </c>
      <c r="O186" s="92"/>
      <c r="P186" s="230">
        <f>O186*H186</f>
        <v>0</v>
      </c>
      <c r="Q186" s="230">
        <v>1.98</v>
      </c>
      <c r="R186" s="230">
        <f>Q186*H186</f>
        <v>4.6530000000000005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146</v>
      </c>
      <c r="AT186" s="232" t="s">
        <v>142</v>
      </c>
      <c r="AU186" s="232" t="s">
        <v>92</v>
      </c>
      <c r="AY186" s="17" t="s">
        <v>140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7" t="s">
        <v>90</v>
      </c>
      <c r="BK186" s="233">
        <f>ROUND(I186*H186,2)</f>
        <v>0</v>
      </c>
      <c r="BL186" s="17" t="s">
        <v>146</v>
      </c>
      <c r="BM186" s="232" t="s">
        <v>936</v>
      </c>
    </row>
    <row r="187" s="2" customFormat="1">
      <c r="A187" s="39"/>
      <c r="B187" s="40"/>
      <c r="C187" s="41"/>
      <c r="D187" s="260" t="s">
        <v>156</v>
      </c>
      <c r="E187" s="41"/>
      <c r="F187" s="261" t="s">
        <v>937</v>
      </c>
      <c r="G187" s="41"/>
      <c r="H187" s="41"/>
      <c r="I187" s="236"/>
      <c r="J187" s="41"/>
      <c r="K187" s="41"/>
      <c r="L187" s="45"/>
      <c r="M187" s="237"/>
      <c r="N187" s="238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7" t="s">
        <v>156</v>
      </c>
      <c r="AU187" s="17" t="s">
        <v>92</v>
      </c>
    </row>
    <row r="188" s="14" customFormat="1">
      <c r="A188" s="14"/>
      <c r="B188" s="249"/>
      <c r="C188" s="250"/>
      <c r="D188" s="234" t="s">
        <v>150</v>
      </c>
      <c r="E188" s="251" t="s">
        <v>1</v>
      </c>
      <c r="F188" s="252" t="s">
        <v>938</v>
      </c>
      <c r="G188" s="250"/>
      <c r="H188" s="253">
        <v>2.3500000000000001</v>
      </c>
      <c r="I188" s="254"/>
      <c r="J188" s="250"/>
      <c r="K188" s="250"/>
      <c r="L188" s="255"/>
      <c r="M188" s="256"/>
      <c r="N188" s="257"/>
      <c r="O188" s="257"/>
      <c r="P188" s="257"/>
      <c r="Q188" s="257"/>
      <c r="R188" s="257"/>
      <c r="S188" s="257"/>
      <c r="T188" s="25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9" t="s">
        <v>150</v>
      </c>
      <c r="AU188" s="259" t="s">
        <v>92</v>
      </c>
      <c r="AV188" s="14" t="s">
        <v>92</v>
      </c>
      <c r="AW188" s="14" t="s">
        <v>38</v>
      </c>
      <c r="AX188" s="14" t="s">
        <v>90</v>
      </c>
      <c r="AY188" s="259" t="s">
        <v>140</v>
      </c>
    </row>
    <row r="189" s="12" customFormat="1" ht="22.8" customHeight="1">
      <c r="A189" s="12"/>
      <c r="B189" s="204"/>
      <c r="C189" s="205"/>
      <c r="D189" s="206" t="s">
        <v>81</v>
      </c>
      <c r="E189" s="218" t="s">
        <v>193</v>
      </c>
      <c r="F189" s="218" t="s">
        <v>614</v>
      </c>
      <c r="G189" s="205"/>
      <c r="H189" s="205"/>
      <c r="I189" s="208"/>
      <c r="J189" s="219">
        <f>BK189</f>
        <v>0</v>
      </c>
      <c r="K189" s="205"/>
      <c r="L189" s="210"/>
      <c r="M189" s="211"/>
      <c r="N189" s="212"/>
      <c r="O189" s="212"/>
      <c r="P189" s="213">
        <f>SUM(P190:P242)</f>
        <v>0</v>
      </c>
      <c r="Q189" s="212"/>
      <c r="R189" s="213">
        <f>SUM(R190:R242)</f>
        <v>1.9917862139999998</v>
      </c>
      <c r="S189" s="212"/>
      <c r="T189" s="214">
        <f>SUM(T190:T242)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5" t="s">
        <v>90</v>
      </c>
      <c r="AT189" s="216" t="s">
        <v>81</v>
      </c>
      <c r="AU189" s="216" t="s">
        <v>90</v>
      </c>
      <c r="AY189" s="215" t="s">
        <v>140</v>
      </c>
      <c r="BK189" s="217">
        <f>SUM(BK190:BK242)</f>
        <v>0</v>
      </c>
    </row>
    <row r="190" s="2" customFormat="1" ht="37.8" customHeight="1">
      <c r="A190" s="39"/>
      <c r="B190" s="40"/>
      <c r="C190" s="220" t="s">
        <v>7</v>
      </c>
      <c r="D190" s="220" t="s">
        <v>142</v>
      </c>
      <c r="E190" s="221" t="s">
        <v>939</v>
      </c>
      <c r="F190" s="222" t="s">
        <v>940</v>
      </c>
      <c r="G190" s="223" t="s">
        <v>927</v>
      </c>
      <c r="H190" s="224">
        <v>2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47</v>
      </c>
      <c r="O190" s="92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146</v>
      </c>
      <c r="AT190" s="232" t="s">
        <v>142</v>
      </c>
      <c r="AU190" s="232" t="s">
        <v>92</v>
      </c>
      <c r="AY190" s="17" t="s">
        <v>140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7" t="s">
        <v>90</v>
      </c>
      <c r="BK190" s="233">
        <f>ROUND(I190*H190,2)</f>
        <v>0</v>
      </c>
      <c r="BL190" s="17" t="s">
        <v>146</v>
      </c>
      <c r="BM190" s="232" t="s">
        <v>941</v>
      </c>
    </row>
    <row r="191" s="2" customFormat="1" ht="24.15" customHeight="1">
      <c r="A191" s="39"/>
      <c r="B191" s="40"/>
      <c r="C191" s="220" t="s">
        <v>276</v>
      </c>
      <c r="D191" s="220" t="s">
        <v>142</v>
      </c>
      <c r="E191" s="221" t="s">
        <v>942</v>
      </c>
      <c r="F191" s="222" t="s">
        <v>943</v>
      </c>
      <c r="G191" s="223" t="s">
        <v>927</v>
      </c>
      <c r="H191" s="224">
        <v>1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47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146</v>
      </c>
      <c r="AT191" s="232" t="s">
        <v>142</v>
      </c>
      <c r="AU191" s="232" t="s">
        <v>92</v>
      </c>
      <c r="AY191" s="17" t="s">
        <v>140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90</v>
      </c>
      <c r="BK191" s="233">
        <f>ROUND(I191*H191,2)</f>
        <v>0</v>
      </c>
      <c r="BL191" s="17" t="s">
        <v>146</v>
      </c>
      <c r="BM191" s="232" t="s">
        <v>944</v>
      </c>
    </row>
    <row r="192" s="2" customFormat="1" ht="16.5" customHeight="1">
      <c r="A192" s="39"/>
      <c r="B192" s="40"/>
      <c r="C192" s="220" t="s">
        <v>282</v>
      </c>
      <c r="D192" s="220" t="s">
        <v>142</v>
      </c>
      <c r="E192" s="221" t="s">
        <v>945</v>
      </c>
      <c r="F192" s="222" t="s">
        <v>946</v>
      </c>
      <c r="G192" s="223" t="s">
        <v>176</v>
      </c>
      <c r="H192" s="224">
        <v>38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47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146</v>
      </c>
      <c r="AT192" s="232" t="s">
        <v>142</v>
      </c>
      <c r="AU192" s="232" t="s">
        <v>92</v>
      </c>
      <c r="AY192" s="17" t="s">
        <v>140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7" t="s">
        <v>90</v>
      </c>
      <c r="BK192" s="233">
        <f>ROUND(I192*H192,2)</f>
        <v>0</v>
      </c>
      <c r="BL192" s="17" t="s">
        <v>146</v>
      </c>
      <c r="BM192" s="232" t="s">
        <v>947</v>
      </c>
    </row>
    <row r="193" s="2" customFormat="1" ht="24.15" customHeight="1">
      <c r="A193" s="39"/>
      <c r="B193" s="40"/>
      <c r="C193" s="220" t="s">
        <v>287</v>
      </c>
      <c r="D193" s="220" t="s">
        <v>142</v>
      </c>
      <c r="E193" s="221" t="s">
        <v>948</v>
      </c>
      <c r="F193" s="222" t="s">
        <v>949</v>
      </c>
      <c r="G193" s="223" t="s">
        <v>927</v>
      </c>
      <c r="H193" s="224">
        <v>1</v>
      </c>
      <c r="I193" s="225"/>
      <c r="J193" s="226">
        <f>ROUND(I193*H193,2)</f>
        <v>0</v>
      </c>
      <c r="K193" s="227"/>
      <c r="L193" s="45"/>
      <c r="M193" s="228" t="s">
        <v>1</v>
      </c>
      <c r="N193" s="229" t="s">
        <v>47</v>
      </c>
      <c r="O193" s="92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2" t="s">
        <v>146</v>
      </c>
      <c r="AT193" s="232" t="s">
        <v>142</v>
      </c>
      <c r="AU193" s="232" t="s">
        <v>92</v>
      </c>
      <c r="AY193" s="17" t="s">
        <v>140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7" t="s">
        <v>90</v>
      </c>
      <c r="BK193" s="233">
        <f>ROUND(I193*H193,2)</f>
        <v>0</v>
      </c>
      <c r="BL193" s="17" t="s">
        <v>146</v>
      </c>
      <c r="BM193" s="232" t="s">
        <v>950</v>
      </c>
    </row>
    <row r="194" s="2" customFormat="1" ht="16.5" customHeight="1">
      <c r="A194" s="39"/>
      <c r="B194" s="40"/>
      <c r="C194" s="220" t="s">
        <v>292</v>
      </c>
      <c r="D194" s="220" t="s">
        <v>142</v>
      </c>
      <c r="E194" s="221" t="s">
        <v>951</v>
      </c>
      <c r="F194" s="222" t="s">
        <v>952</v>
      </c>
      <c r="G194" s="223" t="s">
        <v>927</v>
      </c>
      <c r="H194" s="224">
        <v>1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47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146</v>
      </c>
      <c r="AT194" s="232" t="s">
        <v>142</v>
      </c>
      <c r="AU194" s="232" t="s">
        <v>92</v>
      </c>
      <c r="AY194" s="17" t="s">
        <v>140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90</v>
      </c>
      <c r="BK194" s="233">
        <f>ROUND(I194*H194,2)</f>
        <v>0</v>
      </c>
      <c r="BL194" s="17" t="s">
        <v>146</v>
      </c>
      <c r="BM194" s="232" t="s">
        <v>953</v>
      </c>
    </row>
    <row r="195" s="2" customFormat="1" ht="16.5" customHeight="1">
      <c r="A195" s="39"/>
      <c r="B195" s="40"/>
      <c r="C195" s="220" t="s">
        <v>296</v>
      </c>
      <c r="D195" s="220" t="s">
        <v>142</v>
      </c>
      <c r="E195" s="221" t="s">
        <v>954</v>
      </c>
      <c r="F195" s="222" t="s">
        <v>955</v>
      </c>
      <c r="G195" s="223" t="s">
        <v>927</v>
      </c>
      <c r="H195" s="224">
        <v>1</v>
      </c>
      <c r="I195" s="225"/>
      <c r="J195" s="226">
        <f>ROUND(I195*H195,2)</f>
        <v>0</v>
      </c>
      <c r="K195" s="227"/>
      <c r="L195" s="45"/>
      <c r="M195" s="228" t="s">
        <v>1</v>
      </c>
      <c r="N195" s="229" t="s">
        <v>47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146</v>
      </c>
      <c r="AT195" s="232" t="s">
        <v>142</v>
      </c>
      <c r="AU195" s="232" t="s">
        <v>92</v>
      </c>
      <c r="AY195" s="17" t="s">
        <v>140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7" t="s">
        <v>90</v>
      </c>
      <c r="BK195" s="233">
        <f>ROUND(I195*H195,2)</f>
        <v>0</v>
      </c>
      <c r="BL195" s="17" t="s">
        <v>146</v>
      </c>
      <c r="BM195" s="232" t="s">
        <v>956</v>
      </c>
    </row>
    <row r="196" s="2" customFormat="1" ht="37.8" customHeight="1">
      <c r="A196" s="39"/>
      <c r="B196" s="40"/>
      <c r="C196" s="220" t="s">
        <v>301</v>
      </c>
      <c r="D196" s="220" t="s">
        <v>142</v>
      </c>
      <c r="E196" s="221" t="s">
        <v>957</v>
      </c>
      <c r="F196" s="222" t="s">
        <v>958</v>
      </c>
      <c r="G196" s="223" t="s">
        <v>176</v>
      </c>
      <c r="H196" s="224">
        <v>38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47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146</v>
      </c>
      <c r="AT196" s="232" t="s">
        <v>142</v>
      </c>
      <c r="AU196" s="232" t="s">
        <v>92</v>
      </c>
      <c r="AY196" s="17" t="s">
        <v>140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7" t="s">
        <v>90</v>
      </c>
      <c r="BK196" s="233">
        <f>ROUND(I196*H196,2)</f>
        <v>0</v>
      </c>
      <c r="BL196" s="17" t="s">
        <v>146</v>
      </c>
      <c r="BM196" s="232" t="s">
        <v>959</v>
      </c>
    </row>
    <row r="197" s="2" customFormat="1">
      <c r="A197" s="39"/>
      <c r="B197" s="40"/>
      <c r="C197" s="41"/>
      <c r="D197" s="260" t="s">
        <v>156</v>
      </c>
      <c r="E197" s="41"/>
      <c r="F197" s="261" t="s">
        <v>960</v>
      </c>
      <c r="G197" s="41"/>
      <c r="H197" s="41"/>
      <c r="I197" s="236"/>
      <c r="J197" s="41"/>
      <c r="K197" s="41"/>
      <c r="L197" s="45"/>
      <c r="M197" s="237"/>
      <c r="N197" s="238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7" t="s">
        <v>156</v>
      </c>
      <c r="AU197" s="17" t="s">
        <v>92</v>
      </c>
    </row>
    <row r="198" s="2" customFormat="1" ht="24.15" customHeight="1">
      <c r="A198" s="39"/>
      <c r="B198" s="40"/>
      <c r="C198" s="273" t="s">
        <v>306</v>
      </c>
      <c r="D198" s="273" t="s">
        <v>200</v>
      </c>
      <c r="E198" s="274" t="s">
        <v>961</v>
      </c>
      <c r="F198" s="275" t="s">
        <v>962</v>
      </c>
      <c r="G198" s="276" t="s">
        <v>176</v>
      </c>
      <c r="H198" s="277">
        <v>38.57</v>
      </c>
      <c r="I198" s="278"/>
      <c r="J198" s="279">
        <f>ROUND(I198*H198,2)</f>
        <v>0</v>
      </c>
      <c r="K198" s="280"/>
      <c r="L198" s="281"/>
      <c r="M198" s="282" t="s">
        <v>1</v>
      </c>
      <c r="N198" s="283" t="s">
        <v>47</v>
      </c>
      <c r="O198" s="92"/>
      <c r="P198" s="230">
        <f>O198*H198</f>
        <v>0</v>
      </c>
      <c r="Q198" s="230">
        <v>0.00027</v>
      </c>
      <c r="R198" s="230">
        <f>Q198*H198</f>
        <v>0.0104139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193</v>
      </c>
      <c r="AT198" s="232" t="s">
        <v>200</v>
      </c>
      <c r="AU198" s="232" t="s">
        <v>92</v>
      </c>
      <c r="AY198" s="17" t="s">
        <v>140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7" t="s">
        <v>90</v>
      </c>
      <c r="BK198" s="233">
        <f>ROUND(I198*H198,2)</f>
        <v>0</v>
      </c>
      <c r="BL198" s="17" t="s">
        <v>146</v>
      </c>
      <c r="BM198" s="232" t="s">
        <v>963</v>
      </c>
    </row>
    <row r="199" s="14" customFormat="1">
      <c r="A199" s="14"/>
      <c r="B199" s="249"/>
      <c r="C199" s="250"/>
      <c r="D199" s="234" t="s">
        <v>150</v>
      </c>
      <c r="E199" s="251" t="s">
        <v>1</v>
      </c>
      <c r="F199" s="252" t="s">
        <v>964</v>
      </c>
      <c r="G199" s="250"/>
      <c r="H199" s="253">
        <v>38.57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9" t="s">
        <v>150</v>
      </c>
      <c r="AU199" s="259" t="s">
        <v>92</v>
      </c>
      <c r="AV199" s="14" t="s">
        <v>92</v>
      </c>
      <c r="AW199" s="14" t="s">
        <v>38</v>
      </c>
      <c r="AX199" s="14" t="s">
        <v>90</v>
      </c>
      <c r="AY199" s="259" t="s">
        <v>140</v>
      </c>
    </row>
    <row r="200" s="2" customFormat="1" ht="44.25" customHeight="1">
      <c r="A200" s="39"/>
      <c r="B200" s="40"/>
      <c r="C200" s="220" t="s">
        <v>312</v>
      </c>
      <c r="D200" s="220" t="s">
        <v>142</v>
      </c>
      <c r="E200" s="221" t="s">
        <v>965</v>
      </c>
      <c r="F200" s="222" t="s">
        <v>966</v>
      </c>
      <c r="G200" s="223" t="s">
        <v>176</v>
      </c>
      <c r="H200" s="224">
        <v>19</v>
      </c>
      <c r="I200" s="225"/>
      <c r="J200" s="226">
        <f>ROUND(I200*H200,2)</f>
        <v>0</v>
      </c>
      <c r="K200" s="227"/>
      <c r="L200" s="45"/>
      <c r="M200" s="228" t="s">
        <v>1</v>
      </c>
      <c r="N200" s="229" t="s">
        <v>47</v>
      </c>
      <c r="O200" s="92"/>
      <c r="P200" s="230">
        <f>O200*H200</f>
        <v>0</v>
      </c>
      <c r="Q200" s="230">
        <v>0.0014400000000000001</v>
      </c>
      <c r="R200" s="230">
        <f>Q200*H200</f>
        <v>0.027360000000000002</v>
      </c>
      <c r="S200" s="230">
        <v>0</v>
      </c>
      <c r="T200" s="23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2" t="s">
        <v>146</v>
      </c>
      <c r="AT200" s="232" t="s">
        <v>142</v>
      </c>
      <c r="AU200" s="232" t="s">
        <v>92</v>
      </c>
      <c r="AY200" s="17" t="s">
        <v>140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90</v>
      </c>
      <c r="BK200" s="233">
        <f>ROUND(I200*H200,2)</f>
        <v>0</v>
      </c>
      <c r="BL200" s="17" t="s">
        <v>146</v>
      </c>
      <c r="BM200" s="232" t="s">
        <v>967</v>
      </c>
    </row>
    <row r="201" s="2" customFormat="1">
      <c r="A201" s="39"/>
      <c r="B201" s="40"/>
      <c r="C201" s="41"/>
      <c r="D201" s="260" t="s">
        <v>156</v>
      </c>
      <c r="E201" s="41"/>
      <c r="F201" s="261" t="s">
        <v>968</v>
      </c>
      <c r="G201" s="41"/>
      <c r="H201" s="41"/>
      <c r="I201" s="236"/>
      <c r="J201" s="41"/>
      <c r="K201" s="41"/>
      <c r="L201" s="45"/>
      <c r="M201" s="237"/>
      <c r="N201" s="23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7" t="s">
        <v>156</v>
      </c>
      <c r="AU201" s="17" t="s">
        <v>92</v>
      </c>
    </row>
    <row r="202" s="2" customFormat="1" ht="44.25" customHeight="1">
      <c r="A202" s="39"/>
      <c r="B202" s="40"/>
      <c r="C202" s="220" t="s">
        <v>318</v>
      </c>
      <c r="D202" s="220" t="s">
        <v>142</v>
      </c>
      <c r="E202" s="221" t="s">
        <v>969</v>
      </c>
      <c r="F202" s="222" t="s">
        <v>970</v>
      </c>
      <c r="G202" s="223" t="s">
        <v>176</v>
      </c>
      <c r="H202" s="224">
        <v>82.900000000000006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47</v>
      </c>
      <c r="O202" s="92"/>
      <c r="P202" s="230">
        <f>O202*H202</f>
        <v>0</v>
      </c>
      <c r="Q202" s="230">
        <v>0.00248</v>
      </c>
      <c r="R202" s="230">
        <f>Q202*H202</f>
        <v>0.20559200000000003</v>
      </c>
      <c r="S202" s="230">
        <v>0</v>
      </c>
      <c r="T202" s="23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146</v>
      </c>
      <c r="AT202" s="232" t="s">
        <v>142</v>
      </c>
      <c r="AU202" s="232" t="s">
        <v>92</v>
      </c>
      <c r="AY202" s="17" t="s">
        <v>140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7" t="s">
        <v>90</v>
      </c>
      <c r="BK202" s="233">
        <f>ROUND(I202*H202,2)</f>
        <v>0</v>
      </c>
      <c r="BL202" s="17" t="s">
        <v>146</v>
      </c>
      <c r="BM202" s="232" t="s">
        <v>971</v>
      </c>
    </row>
    <row r="203" s="14" customFormat="1">
      <c r="A203" s="14"/>
      <c r="B203" s="249"/>
      <c r="C203" s="250"/>
      <c r="D203" s="234" t="s">
        <v>150</v>
      </c>
      <c r="E203" s="251" t="s">
        <v>1</v>
      </c>
      <c r="F203" s="252" t="s">
        <v>972</v>
      </c>
      <c r="G203" s="250"/>
      <c r="H203" s="253">
        <v>63.799999999999997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9" t="s">
        <v>150</v>
      </c>
      <c r="AU203" s="259" t="s">
        <v>92</v>
      </c>
      <c r="AV203" s="14" t="s">
        <v>92</v>
      </c>
      <c r="AW203" s="14" t="s">
        <v>38</v>
      </c>
      <c r="AX203" s="14" t="s">
        <v>82</v>
      </c>
      <c r="AY203" s="259" t="s">
        <v>140</v>
      </c>
    </row>
    <row r="204" s="14" customFormat="1">
      <c r="A204" s="14"/>
      <c r="B204" s="249"/>
      <c r="C204" s="250"/>
      <c r="D204" s="234" t="s">
        <v>150</v>
      </c>
      <c r="E204" s="251" t="s">
        <v>1</v>
      </c>
      <c r="F204" s="252" t="s">
        <v>973</v>
      </c>
      <c r="G204" s="250"/>
      <c r="H204" s="253">
        <v>19.100000000000001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9" t="s">
        <v>150</v>
      </c>
      <c r="AU204" s="259" t="s">
        <v>92</v>
      </c>
      <c r="AV204" s="14" t="s">
        <v>92</v>
      </c>
      <c r="AW204" s="14" t="s">
        <v>38</v>
      </c>
      <c r="AX204" s="14" t="s">
        <v>82</v>
      </c>
      <c r="AY204" s="259" t="s">
        <v>140</v>
      </c>
    </row>
    <row r="205" s="15" customFormat="1">
      <c r="A205" s="15"/>
      <c r="B205" s="262"/>
      <c r="C205" s="263"/>
      <c r="D205" s="234" t="s">
        <v>150</v>
      </c>
      <c r="E205" s="264" t="s">
        <v>1</v>
      </c>
      <c r="F205" s="265" t="s">
        <v>161</v>
      </c>
      <c r="G205" s="263"/>
      <c r="H205" s="266">
        <v>82.900000000000006</v>
      </c>
      <c r="I205" s="267"/>
      <c r="J205" s="263"/>
      <c r="K205" s="263"/>
      <c r="L205" s="268"/>
      <c r="M205" s="269"/>
      <c r="N205" s="270"/>
      <c r="O205" s="270"/>
      <c r="P205" s="270"/>
      <c r="Q205" s="270"/>
      <c r="R205" s="270"/>
      <c r="S205" s="270"/>
      <c r="T205" s="27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2" t="s">
        <v>150</v>
      </c>
      <c r="AU205" s="272" t="s">
        <v>92</v>
      </c>
      <c r="AV205" s="15" t="s">
        <v>146</v>
      </c>
      <c r="AW205" s="15" t="s">
        <v>38</v>
      </c>
      <c r="AX205" s="15" t="s">
        <v>90</v>
      </c>
      <c r="AY205" s="272" t="s">
        <v>140</v>
      </c>
    </row>
    <row r="206" s="2" customFormat="1" ht="49.05" customHeight="1">
      <c r="A206" s="39"/>
      <c r="B206" s="40"/>
      <c r="C206" s="220" t="s">
        <v>324</v>
      </c>
      <c r="D206" s="220" t="s">
        <v>142</v>
      </c>
      <c r="E206" s="221" t="s">
        <v>974</v>
      </c>
      <c r="F206" s="222" t="s">
        <v>975</v>
      </c>
      <c r="G206" s="223" t="s">
        <v>253</v>
      </c>
      <c r="H206" s="224">
        <v>3</v>
      </c>
      <c r="I206" s="225"/>
      <c r="J206" s="226">
        <f>ROUND(I206*H206,2)</f>
        <v>0</v>
      </c>
      <c r="K206" s="227"/>
      <c r="L206" s="45"/>
      <c r="M206" s="228" t="s">
        <v>1</v>
      </c>
      <c r="N206" s="229" t="s">
        <v>47</v>
      </c>
      <c r="O206" s="92"/>
      <c r="P206" s="230">
        <f>O206*H206</f>
        <v>0</v>
      </c>
      <c r="Q206" s="230">
        <v>5.9999999999999997E-07</v>
      </c>
      <c r="R206" s="230">
        <f>Q206*H206</f>
        <v>1.7999999999999999E-06</v>
      </c>
      <c r="S206" s="230">
        <v>0</v>
      </c>
      <c r="T206" s="23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2" t="s">
        <v>146</v>
      </c>
      <c r="AT206" s="232" t="s">
        <v>142</v>
      </c>
      <c r="AU206" s="232" t="s">
        <v>92</v>
      </c>
      <c r="AY206" s="17" t="s">
        <v>140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7" t="s">
        <v>90</v>
      </c>
      <c r="BK206" s="233">
        <f>ROUND(I206*H206,2)</f>
        <v>0</v>
      </c>
      <c r="BL206" s="17" t="s">
        <v>146</v>
      </c>
      <c r="BM206" s="232" t="s">
        <v>976</v>
      </c>
    </row>
    <row r="207" s="2" customFormat="1">
      <c r="A207" s="39"/>
      <c r="B207" s="40"/>
      <c r="C207" s="41"/>
      <c r="D207" s="260" t="s">
        <v>156</v>
      </c>
      <c r="E207" s="41"/>
      <c r="F207" s="261" t="s">
        <v>977</v>
      </c>
      <c r="G207" s="41"/>
      <c r="H207" s="41"/>
      <c r="I207" s="236"/>
      <c r="J207" s="41"/>
      <c r="K207" s="41"/>
      <c r="L207" s="45"/>
      <c r="M207" s="237"/>
      <c r="N207" s="238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7" t="s">
        <v>156</v>
      </c>
      <c r="AU207" s="17" t="s">
        <v>92</v>
      </c>
    </row>
    <row r="208" s="2" customFormat="1" ht="16.5" customHeight="1">
      <c r="A208" s="39"/>
      <c r="B208" s="40"/>
      <c r="C208" s="273" t="s">
        <v>328</v>
      </c>
      <c r="D208" s="273" t="s">
        <v>200</v>
      </c>
      <c r="E208" s="274" t="s">
        <v>978</v>
      </c>
      <c r="F208" s="275" t="s">
        <v>979</v>
      </c>
      <c r="G208" s="276" t="s">
        <v>253</v>
      </c>
      <c r="H208" s="277">
        <v>3</v>
      </c>
      <c r="I208" s="278"/>
      <c r="J208" s="279">
        <f>ROUND(I208*H208,2)</f>
        <v>0</v>
      </c>
      <c r="K208" s="280"/>
      <c r="L208" s="281"/>
      <c r="M208" s="282" t="s">
        <v>1</v>
      </c>
      <c r="N208" s="283" t="s">
        <v>47</v>
      </c>
      <c r="O208" s="92"/>
      <c r="P208" s="230">
        <f>O208*H208</f>
        <v>0</v>
      </c>
      <c r="Q208" s="230">
        <v>0.00040000000000000002</v>
      </c>
      <c r="R208" s="230">
        <f>Q208*H208</f>
        <v>0.0012000000000000001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193</v>
      </c>
      <c r="AT208" s="232" t="s">
        <v>200</v>
      </c>
      <c r="AU208" s="232" t="s">
        <v>92</v>
      </c>
      <c r="AY208" s="17" t="s">
        <v>140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7" t="s">
        <v>90</v>
      </c>
      <c r="BK208" s="233">
        <f>ROUND(I208*H208,2)</f>
        <v>0</v>
      </c>
      <c r="BL208" s="17" t="s">
        <v>146</v>
      </c>
      <c r="BM208" s="232" t="s">
        <v>980</v>
      </c>
    </row>
    <row r="209" s="2" customFormat="1" ht="49.05" customHeight="1">
      <c r="A209" s="39"/>
      <c r="B209" s="40"/>
      <c r="C209" s="220" t="s">
        <v>332</v>
      </c>
      <c r="D209" s="220" t="s">
        <v>142</v>
      </c>
      <c r="E209" s="221" t="s">
        <v>981</v>
      </c>
      <c r="F209" s="222" t="s">
        <v>982</v>
      </c>
      <c r="G209" s="223" t="s">
        <v>253</v>
      </c>
      <c r="H209" s="224">
        <v>16</v>
      </c>
      <c r="I209" s="225"/>
      <c r="J209" s="226">
        <f>ROUND(I209*H209,2)</f>
        <v>0</v>
      </c>
      <c r="K209" s="227"/>
      <c r="L209" s="45"/>
      <c r="M209" s="228" t="s">
        <v>1</v>
      </c>
      <c r="N209" s="229" t="s">
        <v>47</v>
      </c>
      <c r="O209" s="92"/>
      <c r="P209" s="230">
        <f>O209*H209</f>
        <v>0</v>
      </c>
      <c r="Q209" s="230">
        <v>8.5000000000000001E-07</v>
      </c>
      <c r="R209" s="230">
        <f>Q209*H209</f>
        <v>1.36E-05</v>
      </c>
      <c r="S209" s="230">
        <v>0</v>
      </c>
      <c r="T209" s="23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2" t="s">
        <v>146</v>
      </c>
      <c r="AT209" s="232" t="s">
        <v>142</v>
      </c>
      <c r="AU209" s="232" t="s">
        <v>92</v>
      </c>
      <c r="AY209" s="17" t="s">
        <v>140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7" t="s">
        <v>90</v>
      </c>
      <c r="BK209" s="233">
        <f>ROUND(I209*H209,2)</f>
        <v>0</v>
      </c>
      <c r="BL209" s="17" t="s">
        <v>146</v>
      </c>
      <c r="BM209" s="232" t="s">
        <v>983</v>
      </c>
    </row>
    <row r="210" s="2" customFormat="1">
      <c r="A210" s="39"/>
      <c r="B210" s="40"/>
      <c r="C210" s="41"/>
      <c r="D210" s="260" t="s">
        <v>156</v>
      </c>
      <c r="E210" s="41"/>
      <c r="F210" s="261" t="s">
        <v>984</v>
      </c>
      <c r="G210" s="41"/>
      <c r="H210" s="41"/>
      <c r="I210" s="236"/>
      <c r="J210" s="41"/>
      <c r="K210" s="41"/>
      <c r="L210" s="45"/>
      <c r="M210" s="237"/>
      <c r="N210" s="238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7" t="s">
        <v>156</v>
      </c>
      <c r="AU210" s="17" t="s">
        <v>92</v>
      </c>
    </row>
    <row r="211" s="14" customFormat="1">
      <c r="A211" s="14"/>
      <c r="B211" s="249"/>
      <c r="C211" s="250"/>
      <c r="D211" s="234" t="s">
        <v>150</v>
      </c>
      <c r="E211" s="251" t="s">
        <v>1</v>
      </c>
      <c r="F211" s="252" t="s">
        <v>985</v>
      </c>
      <c r="G211" s="250"/>
      <c r="H211" s="253">
        <v>16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9" t="s">
        <v>150</v>
      </c>
      <c r="AU211" s="259" t="s">
        <v>92</v>
      </c>
      <c r="AV211" s="14" t="s">
        <v>92</v>
      </c>
      <c r="AW211" s="14" t="s">
        <v>38</v>
      </c>
      <c r="AX211" s="14" t="s">
        <v>90</v>
      </c>
      <c r="AY211" s="259" t="s">
        <v>140</v>
      </c>
    </row>
    <row r="212" s="2" customFormat="1" ht="16.5" customHeight="1">
      <c r="A212" s="39"/>
      <c r="B212" s="40"/>
      <c r="C212" s="273" t="s">
        <v>339</v>
      </c>
      <c r="D212" s="273" t="s">
        <v>200</v>
      </c>
      <c r="E212" s="274" t="s">
        <v>986</v>
      </c>
      <c r="F212" s="275" t="s">
        <v>987</v>
      </c>
      <c r="G212" s="276" t="s">
        <v>253</v>
      </c>
      <c r="H212" s="277">
        <v>8</v>
      </c>
      <c r="I212" s="278"/>
      <c r="J212" s="279">
        <f>ROUND(I212*H212,2)</f>
        <v>0</v>
      </c>
      <c r="K212" s="280"/>
      <c r="L212" s="281"/>
      <c r="M212" s="282" t="s">
        <v>1</v>
      </c>
      <c r="N212" s="283" t="s">
        <v>47</v>
      </c>
      <c r="O212" s="92"/>
      <c r="P212" s="230">
        <f>O212*H212</f>
        <v>0</v>
      </c>
      <c r="Q212" s="230">
        <v>0.00080000000000000004</v>
      </c>
      <c r="R212" s="230">
        <f>Q212*H212</f>
        <v>0.0064000000000000003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193</v>
      </c>
      <c r="AT212" s="232" t="s">
        <v>200</v>
      </c>
      <c r="AU212" s="232" t="s">
        <v>92</v>
      </c>
      <c r="AY212" s="17" t="s">
        <v>140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7" t="s">
        <v>90</v>
      </c>
      <c r="BK212" s="233">
        <f>ROUND(I212*H212,2)</f>
        <v>0</v>
      </c>
      <c r="BL212" s="17" t="s">
        <v>146</v>
      </c>
      <c r="BM212" s="232" t="s">
        <v>988</v>
      </c>
    </row>
    <row r="213" s="2" customFormat="1" ht="16.5" customHeight="1">
      <c r="A213" s="39"/>
      <c r="B213" s="40"/>
      <c r="C213" s="273" t="s">
        <v>344</v>
      </c>
      <c r="D213" s="273" t="s">
        <v>200</v>
      </c>
      <c r="E213" s="274" t="s">
        <v>989</v>
      </c>
      <c r="F213" s="275" t="s">
        <v>990</v>
      </c>
      <c r="G213" s="276" t="s">
        <v>253</v>
      </c>
      <c r="H213" s="277">
        <v>1</v>
      </c>
      <c r="I213" s="278"/>
      <c r="J213" s="279">
        <f>ROUND(I213*H213,2)</f>
        <v>0</v>
      </c>
      <c r="K213" s="280"/>
      <c r="L213" s="281"/>
      <c r="M213" s="282" t="s">
        <v>1</v>
      </c>
      <c r="N213" s="283" t="s">
        <v>47</v>
      </c>
      <c r="O213" s="92"/>
      <c r="P213" s="230">
        <f>O213*H213</f>
        <v>0</v>
      </c>
      <c r="Q213" s="230">
        <v>0.00069999999999999999</v>
      </c>
      <c r="R213" s="230">
        <f>Q213*H213</f>
        <v>0.00069999999999999999</v>
      </c>
      <c r="S213" s="230">
        <v>0</v>
      </c>
      <c r="T213" s="23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2" t="s">
        <v>193</v>
      </c>
      <c r="AT213" s="232" t="s">
        <v>200</v>
      </c>
      <c r="AU213" s="232" t="s">
        <v>92</v>
      </c>
      <c r="AY213" s="17" t="s">
        <v>140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7" t="s">
        <v>90</v>
      </c>
      <c r="BK213" s="233">
        <f>ROUND(I213*H213,2)</f>
        <v>0</v>
      </c>
      <c r="BL213" s="17" t="s">
        <v>146</v>
      </c>
      <c r="BM213" s="232" t="s">
        <v>991</v>
      </c>
    </row>
    <row r="214" s="2" customFormat="1" ht="16.5" customHeight="1">
      <c r="A214" s="39"/>
      <c r="B214" s="40"/>
      <c r="C214" s="273" t="s">
        <v>349</v>
      </c>
      <c r="D214" s="273" t="s">
        <v>200</v>
      </c>
      <c r="E214" s="274" t="s">
        <v>992</v>
      </c>
      <c r="F214" s="275" t="s">
        <v>993</v>
      </c>
      <c r="G214" s="276" t="s">
        <v>253</v>
      </c>
      <c r="H214" s="277">
        <v>7</v>
      </c>
      <c r="I214" s="278"/>
      <c r="J214" s="279">
        <f>ROUND(I214*H214,2)</f>
        <v>0</v>
      </c>
      <c r="K214" s="280"/>
      <c r="L214" s="281"/>
      <c r="M214" s="282" t="s">
        <v>1</v>
      </c>
      <c r="N214" s="283" t="s">
        <v>47</v>
      </c>
      <c r="O214" s="92"/>
      <c r="P214" s="230">
        <f>O214*H214</f>
        <v>0</v>
      </c>
      <c r="Q214" s="230">
        <v>0.00059999999999999995</v>
      </c>
      <c r="R214" s="230">
        <f>Q214*H214</f>
        <v>0.0041999999999999997</v>
      </c>
      <c r="S214" s="230">
        <v>0</v>
      </c>
      <c r="T214" s="23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193</v>
      </c>
      <c r="AT214" s="232" t="s">
        <v>200</v>
      </c>
      <c r="AU214" s="232" t="s">
        <v>92</v>
      </c>
      <c r="AY214" s="17" t="s">
        <v>140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7" t="s">
        <v>90</v>
      </c>
      <c r="BK214" s="233">
        <f>ROUND(I214*H214,2)</f>
        <v>0</v>
      </c>
      <c r="BL214" s="17" t="s">
        <v>146</v>
      </c>
      <c r="BM214" s="232" t="s">
        <v>994</v>
      </c>
    </row>
    <row r="215" s="2" customFormat="1" ht="37.8" customHeight="1">
      <c r="A215" s="39"/>
      <c r="B215" s="40"/>
      <c r="C215" s="220" t="s">
        <v>353</v>
      </c>
      <c r="D215" s="220" t="s">
        <v>142</v>
      </c>
      <c r="E215" s="221" t="s">
        <v>995</v>
      </c>
      <c r="F215" s="222" t="s">
        <v>996</v>
      </c>
      <c r="G215" s="223" t="s">
        <v>253</v>
      </c>
      <c r="H215" s="224">
        <v>1</v>
      </c>
      <c r="I215" s="225"/>
      <c r="J215" s="226">
        <f>ROUND(I215*H215,2)</f>
        <v>0</v>
      </c>
      <c r="K215" s="227"/>
      <c r="L215" s="45"/>
      <c r="M215" s="228" t="s">
        <v>1</v>
      </c>
      <c r="N215" s="229" t="s">
        <v>47</v>
      </c>
      <c r="O215" s="92"/>
      <c r="P215" s="230">
        <f>O215*H215</f>
        <v>0</v>
      </c>
      <c r="Q215" s="230">
        <v>8.5000000000000001E-07</v>
      </c>
      <c r="R215" s="230">
        <f>Q215*H215</f>
        <v>8.5000000000000001E-07</v>
      </c>
      <c r="S215" s="230">
        <v>0</v>
      </c>
      <c r="T215" s="23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2" t="s">
        <v>146</v>
      </c>
      <c r="AT215" s="232" t="s">
        <v>142</v>
      </c>
      <c r="AU215" s="232" t="s">
        <v>92</v>
      </c>
      <c r="AY215" s="17" t="s">
        <v>140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7" t="s">
        <v>90</v>
      </c>
      <c r="BK215" s="233">
        <f>ROUND(I215*H215,2)</f>
        <v>0</v>
      </c>
      <c r="BL215" s="17" t="s">
        <v>146</v>
      </c>
      <c r="BM215" s="232" t="s">
        <v>997</v>
      </c>
    </row>
    <row r="216" s="2" customFormat="1">
      <c r="A216" s="39"/>
      <c r="B216" s="40"/>
      <c r="C216" s="41"/>
      <c r="D216" s="260" t="s">
        <v>156</v>
      </c>
      <c r="E216" s="41"/>
      <c r="F216" s="261" t="s">
        <v>998</v>
      </c>
      <c r="G216" s="41"/>
      <c r="H216" s="41"/>
      <c r="I216" s="236"/>
      <c r="J216" s="41"/>
      <c r="K216" s="41"/>
      <c r="L216" s="45"/>
      <c r="M216" s="237"/>
      <c r="N216" s="238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7" t="s">
        <v>156</v>
      </c>
      <c r="AU216" s="17" t="s">
        <v>92</v>
      </c>
    </row>
    <row r="217" s="2" customFormat="1" ht="16.5" customHeight="1">
      <c r="A217" s="39"/>
      <c r="B217" s="40"/>
      <c r="C217" s="273" t="s">
        <v>359</v>
      </c>
      <c r="D217" s="273" t="s">
        <v>200</v>
      </c>
      <c r="E217" s="274" t="s">
        <v>999</v>
      </c>
      <c r="F217" s="275" t="s">
        <v>1000</v>
      </c>
      <c r="G217" s="276" t="s">
        <v>253</v>
      </c>
      <c r="H217" s="277">
        <v>1</v>
      </c>
      <c r="I217" s="278"/>
      <c r="J217" s="279">
        <f>ROUND(I217*H217,2)</f>
        <v>0</v>
      </c>
      <c r="K217" s="280"/>
      <c r="L217" s="281"/>
      <c r="M217" s="282" t="s">
        <v>1</v>
      </c>
      <c r="N217" s="283" t="s">
        <v>47</v>
      </c>
      <c r="O217" s="92"/>
      <c r="P217" s="230">
        <f>O217*H217</f>
        <v>0</v>
      </c>
      <c r="Q217" s="230">
        <v>0.0012999999999999999</v>
      </c>
      <c r="R217" s="230">
        <f>Q217*H217</f>
        <v>0.0012999999999999999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193</v>
      </c>
      <c r="AT217" s="232" t="s">
        <v>200</v>
      </c>
      <c r="AU217" s="232" t="s">
        <v>92</v>
      </c>
      <c r="AY217" s="17" t="s">
        <v>140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7" t="s">
        <v>90</v>
      </c>
      <c r="BK217" s="233">
        <f>ROUND(I217*H217,2)</f>
        <v>0</v>
      </c>
      <c r="BL217" s="17" t="s">
        <v>146</v>
      </c>
      <c r="BM217" s="232" t="s">
        <v>1001</v>
      </c>
    </row>
    <row r="218" s="2" customFormat="1" ht="44.25" customHeight="1">
      <c r="A218" s="39"/>
      <c r="B218" s="40"/>
      <c r="C218" s="220" t="s">
        <v>365</v>
      </c>
      <c r="D218" s="220" t="s">
        <v>142</v>
      </c>
      <c r="E218" s="221" t="s">
        <v>1002</v>
      </c>
      <c r="F218" s="222" t="s">
        <v>1003</v>
      </c>
      <c r="G218" s="223" t="s">
        <v>253</v>
      </c>
      <c r="H218" s="224">
        <v>14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47</v>
      </c>
      <c r="O218" s="92"/>
      <c r="P218" s="230">
        <f>O218*H218</f>
        <v>0</v>
      </c>
      <c r="Q218" s="230">
        <v>1.2500000000000001E-06</v>
      </c>
      <c r="R218" s="230">
        <f>Q218*H218</f>
        <v>1.7500000000000002E-05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146</v>
      </c>
      <c r="AT218" s="232" t="s">
        <v>142</v>
      </c>
      <c r="AU218" s="232" t="s">
        <v>92</v>
      </c>
      <c r="AY218" s="17" t="s">
        <v>140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7" t="s">
        <v>90</v>
      </c>
      <c r="BK218" s="233">
        <f>ROUND(I218*H218,2)</f>
        <v>0</v>
      </c>
      <c r="BL218" s="17" t="s">
        <v>146</v>
      </c>
      <c r="BM218" s="232" t="s">
        <v>1004</v>
      </c>
    </row>
    <row r="219" s="2" customFormat="1">
      <c r="A219" s="39"/>
      <c r="B219" s="40"/>
      <c r="C219" s="41"/>
      <c r="D219" s="260" t="s">
        <v>156</v>
      </c>
      <c r="E219" s="41"/>
      <c r="F219" s="261" t="s">
        <v>1005</v>
      </c>
      <c r="G219" s="41"/>
      <c r="H219" s="41"/>
      <c r="I219" s="236"/>
      <c r="J219" s="41"/>
      <c r="K219" s="41"/>
      <c r="L219" s="45"/>
      <c r="M219" s="237"/>
      <c r="N219" s="238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7" t="s">
        <v>156</v>
      </c>
      <c r="AU219" s="17" t="s">
        <v>92</v>
      </c>
    </row>
    <row r="220" s="2" customFormat="1" ht="16.5" customHeight="1">
      <c r="A220" s="39"/>
      <c r="B220" s="40"/>
      <c r="C220" s="273" t="s">
        <v>369</v>
      </c>
      <c r="D220" s="273" t="s">
        <v>200</v>
      </c>
      <c r="E220" s="274" t="s">
        <v>1006</v>
      </c>
      <c r="F220" s="275" t="s">
        <v>1007</v>
      </c>
      <c r="G220" s="276" t="s">
        <v>253</v>
      </c>
      <c r="H220" s="277">
        <v>14</v>
      </c>
      <c r="I220" s="278"/>
      <c r="J220" s="279">
        <f>ROUND(I220*H220,2)</f>
        <v>0</v>
      </c>
      <c r="K220" s="280"/>
      <c r="L220" s="281"/>
      <c r="M220" s="282" t="s">
        <v>1</v>
      </c>
      <c r="N220" s="283" t="s">
        <v>47</v>
      </c>
      <c r="O220" s="92"/>
      <c r="P220" s="230">
        <f>O220*H220</f>
        <v>0</v>
      </c>
      <c r="Q220" s="230">
        <v>0.0015</v>
      </c>
      <c r="R220" s="230">
        <f>Q220*H220</f>
        <v>0.021000000000000001</v>
      </c>
      <c r="S220" s="230">
        <v>0</v>
      </c>
      <c r="T220" s="23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2" t="s">
        <v>193</v>
      </c>
      <c r="AT220" s="232" t="s">
        <v>200</v>
      </c>
      <c r="AU220" s="232" t="s">
        <v>92</v>
      </c>
      <c r="AY220" s="17" t="s">
        <v>140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7" t="s">
        <v>90</v>
      </c>
      <c r="BK220" s="233">
        <f>ROUND(I220*H220,2)</f>
        <v>0</v>
      </c>
      <c r="BL220" s="17" t="s">
        <v>146</v>
      </c>
      <c r="BM220" s="232" t="s">
        <v>1008</v>
      </c>
    </row>
    <row r="221" s="2" customFormat="1" ht="24.15" customHeight="1">
      <c r="A221" s="39"/>
      <c r="B221" s="40"/>
      <c r="C221" s="220" t="s">
        <v>373</v>
      </c>
      <c r="D221" s="220" t="s">
        <v>142</v>
      </c>
      <c r="E221" s="221" t="s">
        <v>1009</v>
      </c>
      <c r="F221" s="222" t="s">
        <v>1010</v>
      </c>
      <c r="G221" s="223" t="s">
        <v>176</v>
      </c>
      <c r="H221" s="224">
        <v>38</v>
      </c>
      <c r="I221" s="225"/>
      <c r="J221" s="226">
        <f>ROUND(I221*H221,2)</f>
        <v>0</v>
      </c>
      <c r="K221" s="227"/>
      <c r="L221" s="45"/>
      <c r="M221" s="228" t="s">
        <v>1</v>
      </c>
      <c r="N221" s="229" t="s">
        <v>47</v>
      </c>
      <c r="O221" s="92"/>
      <c r="P221" s="230">
        <f>O221*H221</f>
        <v>0</v>
      </c>
      <c r="Q221" s="230">
        <v>1.6999999999999999E-07</v>
      </c>
      <c r="R221" s="230">
        <f>Q221*H221</f>
        <v>6.4599999999999991E-06</v>
      </c>
      <c r="S221" s="230">
        <v>0</v>
      </c>
      <c r="T221" s="23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2" t="s">
        <v>146</v>
      </c>
      <c r="AT221" s="232" t="s">
        <v>142</v>
      </c>
      <c r="AU221" s="232" t="s">
        <v>92</v>
      </c>
      <c r="AY221" s="17" t="s">
        <v>140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7" t="s">
        <v>90</v>
      </c>
      <c r="BK221" s="233">
        <f>ROUND(I221*H221,2)</f>
        <v>0</v>
      </c>
      <c r="BL221" s="17" t="s">
        <v>146</v>
      </c>
      <c r="BM221" s="232" t="s">
        <v>1011</v>
      </c>
    </row>
    <row r="222" s="2" customFormat="1">
      <c r="A222" s="39"/>
      <c r="B222" s="40"/>
      <c r="C222" s="41"/>
      <c r="D222" s="260" t="s">
        <v>156</v>
      </c>
      <c r="E222" s="41"/>
      <c r="F222" s="261" t="s">
        <v>1012</v>
      </c>
      <c r="G222" s="41"/>
      <c r="H222" s="41"/>
      <c r="I222" s="236"/>
      <c r="J222" s="41"/>
      <c r="K222" s="41"/>
      <c r="L222" s="45"/>
      <c r="M222" s="237"/>
      <c r="N222" s="238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7" t="s">
        <v>156</v>
      </c>
      <c r="AU222" s="17" t="s">
        <v>92</v>
      </c>
    </row>
    <row r="223" s="2" customFormat="1" ht="16.5" customHeight="1">
      <c r="A223" s="39"/>
      <c r="B223" s="40"/>
      <c r="C223" s="220" t="s">
        <v>377</v>
      </c>
      <c r="D223" s="220" t="s">
        <v>142</v>
      </c>
      <c r="E223" s="221" t="s">
        <v>1013</v>
      </c>
      <c r="F223" s="222" t="s">
        <v>1014</v>
      </c>
      <c r="G223" s="223" t="s">
        <v>176</v>
      </c>
      <c r="H223" s="224">
        <v>38</v>
      </c>
      <c r="I223" s="225"/>
      <c r="J223" s="226">
        <f>ROUND(I223*H223,2)</f>
        <v>0</v>
      </c>
      <c r="K223" s="227"/>
      <c r="L223" s="45"/>
      <c r="M223" s="228" t="s">
        <v>1</v>
      </c>
      <c r="N223" s="229" t="s">
        <v>47</v>
      </c>
      <c r="O223" s="92"/>
      <c r="P223" s="230">
        <f>O223*H223</f>
        <v>0</v>
      </c>
      <c r="Q223" s="230">
        <v>0</v>
      </c>
      <c r="R223" s="230">
        <f>Q223*H223</f>
        <v>0</v>
      </c>
      <c r="S223" s="230">
        <v>0</v>
      </c>
      <c r="T223" s="23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2" t="s">
        <v>146</v>
      </c>
      <c r="AT223" s="232" t="s">
        <v>142</v>
      </c>
      <c r="AU223" s="232" t="s">
        <v>92</v>
      </c>
      <c r="AY223" s="17" t="s">
        <v>140</v>
      </c>
      <c r="BE223" s="233">
        <f>IF(N223="základní",J223,0)</f>
        <v>0</v>
      </c>
      <c r="BF223" s="233">
        <f>IF(N223="snížená",J223,0)</f>
        <v>0</v>
      </c>
      <c r="BG223" s="233">
        <f>IF(N223="zákl. přenesená",J223,0)</f>
        <v>0</v>
      </c>
      <c r="BH223" s="233">
        <f>IF(N223="sníž. přenesená",J223,0)</f>
        <v>0</v>
      </c>
      <c r="BI223" s="233">
        <f>IF(N223="nulová",J223,0)</f>
        <v>0</v>
      </c>
      <c r="BJ223" s="17" t="s">
        <v>90</v>
      </c>
      <c r="BK223" s="233">
        <f>ROUND(I223*H223,2)</f>
        <v>0</v>
      </c>
      <c r="BL223" s="17" t="s">
        <v>146</v>
      </c>
      <c r="BM223" s="232" t="s">
        <v>1015</v>
      </c>
    </row>
    <row r="224" s="2" customFormat="1">
      <c r="A224" s="39"/>
      <c r="B224" s="40"/>
      <c r="C224" s="41"/>
      <c r="D224" s="260" t="s">
        <v>156</v>
      </c>
      <c r="E224" s="41"/>
      <c r="F224" s="261" t="s">
        <v>1016</v>
      </c>
      <c r="G224" s="41"/>
      <c r="H224" s="41"/>
      <c r="I224" s="236"/>
      <c r="J224" s="41"/>
      <c r="K224" s="41"/>
      <c r="L224" s="45"/>
      <c r="M224" s="237"/>
      <c r="N224" s="238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7" t="s">
        <v>156</v>
      </c>
      <c r="AU224" s="17" t="s">
        <v>92</v>
      </c>
    </row>
    <row r="225" s="2" customFormat="1" ht="21.75" customHeight="1">
      <c r="A225" s="39"/>
      <c r="B225" s="40"/>
      <c r="C225" s="220" t="s">
        <v>381</v>
      </c>
      <c r="D225" s="220" t="s">
        <v>142</v>
      </c>
      <c r="E225" s="221" t="s">
        <v>1017</v>
      </c>
      <c r="F225" s="222" t="s">
        <v>1018</v>
      </c>
      <c r="G225" s="223" t="s">
        <v>176</v>
      </c>
      <c r="H225" s="224">
        <v>101.7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47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146</v>
      </c>
      <c r="AT225" s="232" t="s">
        <v>142</v>
      </c>
      <c r="AU225" s="232" t="s">
        <v>92</v>
      </c>
      <c r="AY225" s="17" t="s">
        <v>140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7" t="s">
        <v>90</v>
      </c>
      <c r="BK225" s="233">
        <f>ROUND(I225*H225,2)</f>
        <v>0</v>
      </c>
      <c r="BL225" s="17" t="s">
        <v>146</v>
      </c>
      <c r="BM225" s="232" t="s">
        <v>1019</v>
      </c>
    </row>
    <row r="226" s="2" customFormat="1">
      <c r="A226" s="39"/>
      <c r="B226" s="40"/>
      <c r="C226" s="41"/>
      <c r="D226" s="260" t="s">
        <v>156</v>
      </c>
      <c r="E226" s="41"/>
      <c r="F226" s="261" t="s">
        <v>1020</v>
      </c>
      <c r="G226" s="41"/>
      <c r="H226" s="41"/>
      <c r="I226" s="236"/>
      <c r="J226" s="41"/>
      <c r="K226" s="41"/>
      <c r="L226" s="45"/>
      <c r="M226" s="237"/>
      <c r="N226" s="238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7" t="s">
        <v>156</v>
      </c>
      <c r="AU226" s="17" t="s">
        <v>92</v>
      </c>
    </row>
    <row r="227" s="14" customFormat="1">
      <c r="A227" s="14"/>
      <c r="B227" s="249"/>
      <c r="C227" s="250"/>
      <c r="D227" s="234" t="s">
        <v>150</v>
      </c>
      <c r="E227" s="251" t="s">
        <v>1</v>
      </c>
      <c r="F227" s="252" t="s">
        <v>1021</v>
      </c>
      <c r="G227" s="250"/>
      <c r="H227" s="253">
        <v>101.7</v>
      </c>
      <c r="I227" s="254"/>
      <c r="J227" s="250"/>
      <c r="K227" s="250"/>
      <c r="L227" s="255"/>
      <c r="M227" s="256"/>
      <c r="N227" s="257"/>
      <c r="O227" s="257"/>
      <c r="P227" s="257"/>
      <c r="Q227" s="257"/>
      <c r="R227" s="257"/>
      <c r="S227" s="257"/>
      <c r="T227" s="258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9" t="s">
        <v>150</v>
      </c>
      <c r="AU227" s="259" t="s">
        <v>92</v>
      </c>
      <c r="AV227" s="14" t="s">
        <v>92</v>
      </c>
      <c r="AW227" s="14" t="s">
        <v>38</v>
      </c>
      <c r="AX227" s="14" t="s">
        <v>90</v>
      </c>
      <c r="AY227" s="259" t="s">
        <v>140</v>
      </c>
    </row>
    <row r="228" s="2" customFormat="1" ht="24.15" customHeight="1">
      <c r="A228" s="39"/>
      <c r="B228" s="40"/>
      <c r="C228" s="220" t="s">
        <v>385</v>
      </c>
      <c r="D228" s="220" t="s">
        <v>142</v>
      </c>
      <c r="E228" s="221" t="s">
        <v>1022</v>
      </c>
      <c r="F228" s="222" t="s">
        <v>1023</v>
      </c>
      <c r="G228" s="223" t="s">
        <v>253</v>
      </c>
      <c r="H228" s="224">
        <v>2</v>
      </c>
      <c r="I228" s="225"/>
      <c r="J228" s="226">
        <f>ROUND(I228*H228,2)</f>
        <v>0</v>
      </c>
      <c r="K228" s="227"/>
      <c r="L228" s="45"/>
      <c r="M228" s="228" t="s">
        <v>1</v>
      </c>
      <c r="N228" s="229" t="s">
        <v>47</v>
      </c>
      <c r="O228" s="92"/>
      <c r="P228" s="230">
        <f>O228*H228</f>
        <v>0</v>
      </c>
      <c r="Q228" s="230">
        <v>0.45937290600000003</v>
      </c>
      <c r="R228" s="230">
        <f>Q228*H228</f>
        <v>0.91874581200000005</v>
      </c>
      <c r="S228" s="230">
        <v>0</v>
      </c>
      <c r="T228" s="23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2" t="s">
        <v>146</v>
      </c>
      <c r="AT228" s="232" t="s">
        <v>142</v>
      </c>
      <c r="AU228" s="232" t="s">
        <v>92</v>
      </c>
      <c r="AY228" s="17" t="s">
        <v>140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7" t="s">
        <v>90</v>
      </c>
      <c r="BK228" s="233">
        <f>ROUND(I228*H228,2)</f>
        <v>0</v>
      </c>
      <c r="BL228" s="17" t="s">
        <v>146</v>
      </c>
      <c r="BM228" s="232" t="s">
        <v>1024</v>
      </c>
    </row>
    <row r="229" s="2" customFormat="1">
      <c r="A229" s="39"/>
      <c r="B229" s="40"/>
      <c r="C229" s="41"/>
      <c r="D229" s="260" t="s">
        <v>156</v>
      </c>
      <c r="E229" s="41"/>
      <c r="F229" s="261" t="s">
        <v>1025</v>
      </c>
      <c r="G229" s="41"/>
      <c r="H229" s="41"/>
      <c r="I229" s="236"/>
      <c r="J229" s="41"/>
      <c r="K229" s="41"/>
      <c r="L229" s="45"/>
      <c r="M229" s="237"/>
      <c r="N229" s="238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7" t="s">
        <v>156</v>
      </c>
      <c r="AU229" s="17" t="s">
        <v>92</v>
      </c>
    </row>
    <row r="230" s="2" customFormat="1" ht="37.8" customHeight="1">
      <c r="A230" s="39"/>
      <c r="B230" s="40"/>
      <c r="C230" s="220" t="s">
        <v>389</v>
      </c>
      <c r="D230" s="220" t="s">
        <v>142</v>
      </c>
      <c r="E230" s="221" t="s">
        <v>1026</v>
      </c>
      <c r="F230" s="222" t="s">
        <v>1027</v>
      </c>
      <c r="G230" s="223" t="s">
        <v>188</v>
      </c>
      <c r="H230" s="224">
        <v>0.29999999999999999</v>
      </c>
      <c r="I230" s="225"/>
      <c r="J230" s="226">
        <f>ROUND(I230*H230,2)</f>
        <v>0</v>
      </c>
      <c r="K230" s="227"/>
      <c r="L230" s="45"/>
      <c r="M230" s="228" t="s">
        <v>1</v>
      </c>
      <c r="N230" s="229" t="s">
        <v>47</v>
      </c>
      <c r="O230" s="92"/>
      <c r="P230" s="230">
        <f>O230*H230</f>
        <v>0</v>
      </c>
      <c r="Q230" s="230">
        <v>2.5018699999999998</v>
      </c>
      <c r="R230" s="230">
        <f>Q230*H230</f>
        <v>0.75056099999999992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146</v>
      </c>
      <c r="AT230" s="232" t="s">
        <v>142</v>
      </c>
      <c r="AU230" s="232" t="s">
        <v>92</v>
      </c>
      <c r="AY230" s="17" t="s">
        <v>140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7" t="s">
        <v>90</v>
      </c>
      <c r="BK230" s="233">
        <f>ROUND(I230*H230,2)</f>
        <v>0</v>
      </c>
      <c r="BL230" s="17" t="s">
        <v>146</v>
      </c>
      <c r="BM230" s="232" t="s">
        <v>1028</v>
      </c>
    </row>
    <row r="231" s="2" customFormat="1">
      <c r="A231" s="39"/>
      <c r="B231" s="40"/>
      <c r="C231" s="41"/>
      <c r="D231" s="260" t="s">
        <v>156</v>
      </c>
      <c r="E231" s="41"/>
      <c r="F231" s="261" t="s">
        <v>1029</v>
      </c>
      <c r="G231" s="41"/>
      <c r="H231" s="41"/>
      <c r="I231" s="236"/>
      <c r="J231" s="41"/>
      <c r="K231" s="41"/>
      <c r="L231" s="45"/>
      <c r="M231" s="237"/>
      <c r="N231" s="238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7" t="s">
        <v>156</v>
      </c>
      <c r="AU231" s="17" t="s">
        <v>92</v>
      </c>
    </row>
    <row r="232" s="14" customFormat="1">
      <c r="A232" s="14"/>
      <c r="B232" s="249"/>
      <c r="C232" s="250"/>
      <c r="D232" s="234" t="s">
        <v>150</v>
      </c>
      <c r="E232" s="251" t="s">
        <v>1</v>
      </c>
      <c r="F232" s="252" t="s">
        <v>1030</v>
      </c>
      <c r="G232" s="250"/>
      <c r="H232" s="253">
        <v>0.29999999999999999</v>
      </c>
      <c r="I232" s="254"/>
      <c r="J232" s="250"/>
      <c r="K232" s="250"/>
      <c r="L232" s="255"/>
      <c r="M232" s="256"/>
      <c r="N232" s="257"/>
      <c r="O232" s="257"/>
      <c r="P232" s="257"/>
      <c r="Q232" s="257"/>
      <c r="R232" s="257"/>
      <c r="S232" s="257"/>
      <c r="T232" s="25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9" t="s">
        <v>150</v>
      </c>
      <c r="AU232" s="259" t="s">
        <v>92</v>
      </c>
      <c r="AV232" s="14" t="s">
        <v>92</v>
      </c>
      <c r="AW232" s="14" t="s">
        <v>38</v>
      </c>
      <c r="AX232" s="14" t="s">
        <v>90</v>
      </c>
      <c r="AY232" s="259" t="s">
        <v>140</v>
      </c>
    </row>
    <row r="233" s="2" customFormat="1" ht="16.5" customHeight="1">
      <c r="A233" s="39"/>
      <c r="B233" s="40"/>
      <c r="C233" s="220" t="s">
        <v>393</v>
      </c>
      <c r="D233" s="220" t="s">
        <v>142</v>
      </c>
      <c r="E233" s="221" t="s">
        <v>1031</v>
      </c>
      <c r="F233" s="222" t="s">
        <v>1032</v>
      </c>
      <c r="G233" s="223" t="s">
        <v>176</v>
      </c>
      <c r="H233" s="224">
        <v>139.69999999999999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47</v>
      </c>
      <c r="O233" s="92"/>
      <c r="P233" s="230">
        <f>O233*H233</f>
        <v>0</v>
      </c>
      <c r="Q233" s="230">
        <v>0.00019236000000000001</v>
      </c>
      <c r="R233" s="230">
        <f>Q233*H233</f>
        <v>0.026872692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146</v>
      </c>
      <c r="AT233" s="232" t="s">
        <v>142</v>
      </c>
      <c r="AU233" s="232" t="s">
        <v>92</v>
      </c>
      <c r="AY233" s="17" t="s">
        <v>140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7" t="s">
        <v>90</v>
      </c>
      <c r="BK233" s="233">
        <f>ROUND(I233*H233,2)</f>
        <v>0</v>
      </c>
      <c r="BL233" s="17" t="s">
        <v>146</v>
      </c>
      <c r="BM233" s="232" t="s">
        <v>1033</v>
      </c>
    </row>
    <row r="234" s="2" customFormat="1">
      <c r="A234" s="39"/>
      <c r="B234" s="40"/>
      <c r="C234" s="41"/>
      <c r="D234" s="260" t="s">
        <v>156</v>
      </c>
      <c r="E234" s="41"/>
      <c r="F234" s="261" t="s">
        <v>1034</v>
      </c>
      <c r="G234" s="41"/>
      <c r="H234" s="41"/>
      <c r="I234" s="236"/>
      <c r="J234" s="41"/>
      <c r="K234" s="41"/>
      <c r="L234" s="45"/>
      <c r="M234" s="237"/>
      <c r="N234" s="238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7" t="s">
        <v>156</v>
      </c>
      <c r="AU234" s="17" t="s">
        <v>92</v>
      </c>
    </row>
    <row r="235" s="14" customFormat="1">
      <c r="A235" s="14"/>
      <c r="B235" s="249"/>
      <c r="C235" s="250"/>
      <c r="D235" s="234" t="s">
        <v>150</v>
      </c>
      <c r="E235" s="251" t="s">
        <v>1</v>
      </c>
      <c r="F235" s="252" t="s">
        <v>1035</v>
      </c>
      <c r="G235" s="250"/>
      <c r="H235" s="253">
        <v>38</v>
      </c>
      <c r="I235" s="254"/>
      <c r="J235" s="250"/>
      <c r="K235" s="250"/>
      <c r="L235" s="255"/>
      <c r="M235" s="256"/>
      <c r="N235" s="257"/>
      <c r="O235" s="257"/>
      <c r="P235" s="257"/>
      <c r="Q235" s="257"/>
      <c r="R235" s="257"/>
      <c r="S235" s="257"/>
      <c r="T235" s="258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9" t="s">
        <v>150</v>
      </c>
      <c r="AU235" s="259" t="s">
        <v>92</v>
      </c>
      <c r="AV235" s="14" t="s">
        <v>92</v>
      </c>
      <c r="AW235" s="14" t="s">
        <v>38</v>
      </c>
      <c r="AX235" s="14" t="s">
        <v>82</v>
      </c>
      <c r="AY235" s="259" t="s">
        <v>140</v>
      </c>
    </row>
    <row r="236" s="14" customFormat="1">
      <c r="A236" s="14"/>
      <c r="B236" s="249"/>
      <c r="C236" s="250"/>
      <c r="D236" s="234" t="s">
        <v>150</v>
      </c>
      <c r="E236" s="251" t="s">
        <v>1</v>
      </c>
      <c r="F236" s="252" t="s">
        <v>1036</v>
      </c>
      <c r="G236" s="250"/>
      <c r="H236" s="253">
        <v>101.7</v>
      </c>
      <c r="I236" s="254"/>
      <c r="J236" s="250"/>
      <c r="K236" s="250"/>
      <c r="L236" s="255"/>
      <c r="M236" s="256"/>
      <c r="N236" s="257"/>
      <c r="O236" s="257"/>
      <c r="P236" s="257"/>
      <c r="Q236" s="257"/>
      <c r="R236" s="257"/>
      <c r="S236" s="257"/>
      <c r="T236" s="25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9" t="s">
        <v>150</v>
      </c>
      <c r="AU236" s="259" t="s">
        <v>92</v>
      </c>
      <c r="AV236" s="14" t="s">
        <v>92</v>
      </c>
      <c r="AW236" s="14" t="s">
        <v>38</v>
      </c>
      <c r="AX236" s="14" t="s">
        <v>82</v>
      </c>
      <c r="AY236" s="259" t="s">
        <v>140</v>
      </c>
    </row>
    <row r="237" s="15" customFormat="1">
      <c r="A237" s="15"/>
      <c r="B237" s="262"/>
      <c r="C237" s="263"/>
      <c r="D237" s="234" t="s">
        <v>150</v>
      </c>
      <c r="E237" s="264" t="s">
        <v>1</v>
      </c>
      <c r="F237" s="265" t="s">
        <v>161</v>
      </c>
      <c r="G237" s="263"/>
      <c r="H237" s="266">
        <v>139.69999999999999</v>
      </c>
      <c r="I237" s="267"/>
      <c r="J237" s="263"/>
      <c r="K237" s="263"/>
      <c r="L237" s="268"/>
      <c r="M237" s="269"/>
      <c r="N237" s="270"/>
      <c r="O237" s="270"/>
      <c r="P237" s="270"/>
      <c r="Q237" s="270"/>
      <c r="R237" s="270"/>
      <c r="S237" s="270"/>
      <c r="T237" s="27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2" t="s">
        <v>150</v>
      </c>
      <c r="AU237" s="272" t="s">
        <v>92</v>
      </c>
      <c r="AV237" s="15" t="s">
        <v>146</v>
      </c>
      <c r="AW237" s="15" t="s">
        <v>38</v>
      </c>
      <c r="AX237" s="15" t="s">
        <v>90</v>
      </c>
      <c r="AY237" s="272" t="s">
        <v>140</v>
      </c>
    </row>
    <row r="238" s="2" customFormat="1" ht="21.75" customHeight="1">
      <c r="A238" s="39"/>
      <c r="B238" s="40"/>
      <c r="C238" s="220" t="s">
        <v>397</v>
      </c>
      <c r="D238" s="220" t="s">
        <v>142</v>
      </c>
      <c r="E238" s="221" t="s">
        <v>1037</v>
      </c>
      <c r="F238" s="222" t="s">
        <v>1038</v>
      </c>
      <c r="G238" s="223" t="s">
        <v>176</v>
      </c>
      <c r="H238" s="224">
        <v>138.09999999999999</v>
      </c>
      <c r="I238" s="225"/>
      <c r="J238" s="226">
        <f>ROUND(I238*H238,2)</f>
        <v>0</v>
      </c>
      <c r="K238" s="227"/>
      <c r="L238" s="45"/>
      <c r="M238" s="228" t="s">
        <v>1</v>
      </c>
      <c r="N238" s="229" t="s">
        <v>47</v>
      </c>
      <c r="O238" s="92"/>
      <c r="P238" s="230">
        <f>O238*H238</f>
        <v>0</v>
      </c>
      <c r="Q238" s="230">
        <v>0.000126</v>
      </c>
      <c r="R238" s="230">
        <f>Q238*H238</f>
        <v>0.017400599999999999</v>
      </c>
      <c r="S238" s="230">
        <v>0</v>
      </c>
      <c r="T238" s="23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2" t="s">
        <v>146</v>
      </c>
      <c r="AT238" s="232" t="s">
        <v>142</v>
      </c>
      <c r="AU238" s="232" t="s">
        <v>92</v>
      </c>
      <c r="AY238" s="17" t="s">
        <v>140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7" t="s">
        <v>90</v>
      </c>
      <c r="BK238" s="233">
        <f>ROUND(I238*H238,2)</f>
        <v>0</v>
      </c>
      <c r="BL238" s="17" t="s">
        <v>146</v>
      </c>
      <c r="BM238" s="232" t="s">
        <v>1039</v>
      </c>
    </row>
    <row r="239" s="2" customFormat="1">
      <c r="A239" s="39"/>
      <c r="B239" s="40"/>
      <c r="C239" s="41"/>
      <c r="D239" s="260" t="s">
        <v>156</v>
      </c>
      <c r="E239" s="41"/>
      <c r="F239" s="261" t="s">
        <v>1040</v>
      </c>
      <c r="G239" s="41"/>
      <c r="H239" s="41"/>
      <c r="I239" s="236"/>
      <c r="J239" s="41"/>
      <c r="K239" s="41"/>
      <c r="L239" s="45"/>
      <c r="M239" s="237"/>
      <c r="N239" s="238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7" t="s">
        <v>156</v>
      </c>
      <c r="AU239" s="17" t="s">
        <v>92</v>
      </c>
    </row>
    <row r="240" s="14" customFormat="1">
      <c r="A240" s="14"/>
      <c r="B240" s="249"/>
      <c r="C240" s="250"/>
      <c r="D240" s="234" t="s">
        <v>150</v>
      </c>
      <c r="E240" s="251" t="s">
        <v>1</v>
      </c>
      <c r="F240" s="252" t="s">
        <v>1035</v>
      </c>
      <c r="G240" s="250"/>
      <c r="H240" s="253">
        <v>38</v>
      </c>
      <c r="I240" s="254"/>
      <c r="J240" s="250"/>
      <c r="K240" s="250"/>
      <c r="L240" s="255"/>
      <c r="M240" s="256"/>
      <c r="N240" s="257"/>
      <c r="O240" s="257"/>
      <c r="P240" s="257"/>
      <c r="Q240" s="257"/>
      <c r="R240" s="257"/>
      <c r="S240" s="257"/>
      <c r="T240" s="25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9" t="s">
        <v>150</v>
      </c>
      <c r="AU240" s="259" t="s">
        <v>92</v>
      </c>
      <c r="AV240" s="14" t="s">
        <v>92</v>
      </c>
      <c r="AW240" s="14" t="s">
        <v>38</v>
      </c>
      <c r="AX240" s="14" t="s">
        <v>82</v>
      </c>
      <c r="AY240" s="259" t="s">
        <v>140</v>
      </c>
    </row>
    <row r="241" s="14" customFormat="1">
      <c r="A241" s="14"/>
      <c r="B241" s="249"/>
      <c r="C241" s="250"/>
      <c r="D241" s="234" t="s">
        <v>150</v>
      </c>
      <c r="E241" s="251" t="s">
        <v>1</v>
      </c>
      <c r="F241" s="252" t="s">
        <v>1041</v>
      </c>
      <c r="G241" s="250"/>
      <c r="H241" s="253">
        <v>100.09999999999999</v>
      </c>
      <c r="I241" s="254"/>
      <c r="J241" s="250"/>
      <c r="K241" s="250"/>
      <c r="L241" s="255"/>
      <c r="M241" s="256"/>
      <c r="N241" s="257"/>
      <c r="O241" s="257"/>
      <c r="P241" s="257"/>
      <c r="Q241" s="257"/>
      <c r="R241" s="257"/>
      <c r="S241" s="257"/>
      <c r="T241" s="25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9" t="s">
        <v>150</v>
      </c>
      <c r="AU241" s="259" t="s">
        <v>92</v>
      </c>
      <c r="AV241" s="14" t="s">
        <v>92</v>
      </c>
      <c r="AW241" s="14" t="s">
        <v>38</v>
      </c>
      <c r="AX241" s="14" t="s">
        <v>82</v>
      </c>
      <c r="AY241" s="259" t="s">
        <v>140</v>
      </c>
    </row>
    <row r="242" s="15" customFormat="1">
      <c r="A242" s="15"/>
      <c r="B242" s="262"/>
      <c r="C242" s="263"/>
      <c r="D242" s="234" t="s">
        <v>150</v>
      </c>
      <c r="E242" s="264" t="s">
        <v>1</v>
      </c>
      <c r="F242" s="265" t="s">
        <v>161</v>
      </c>
      <c r="G242" s="263"/>
      <c r="H242" s="266">
        <v>138.09999999999999</v>
      </c>
      <c r="I242" s="267"/>
      <c r="J242" s="263"/>
      <c r="K242" s="263"/>
      <c r="L242" s="268"/>
      <c r="M242" s="269"/>
      <c r="N242" s="270"/>
      <c r="O242" s="270"/>
      <c r="P242" s="270"/>
      <c r="Q242" s="270"/>
      <c r="R242" s="270"/>
      <c r="S242" s="270"/>
      <c r="T242" s="271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2" t="s">
        <v>150</v>
      </c>
      <c r="AU242" s="272" t="s">
        <v>92</v>
      </c>
      <c r="AV242" s="15" t="s">
        <v>146</v>
      </c>
      <c r="AW242" s="15" t="s">
        <v>38</v>
      </c>
      <c r="AX242" s="15" t="s">
        <v>90</v>
      </c>
      <c r="AY242" s="272" t="s">
        <v>140</v>
      </c>
    </row>
    <row r="243" s="12" customFormat="1" ht="22.8" customHeight="1">
      <c r="A243" s="12"/>
      <c r="B243" s="204"/>
      <c r="C243" s="205"/>
      <c r="D243" s="206" t="s">
        <v>81</v>
      </c>
      <c r="E243" s="218" t="s">
        <v>577</v>
      </c>
      <c r="F243" s="218" t="s">
        <v>578</v>
      </c>
      <c r="G243" s="205"/>
      <c r="H243" s="205"/>
      <c r="I243" s="208"/>
      <c r="J243" s="219">
        <f>BK243</f>
        <v>0</v>
      </c>
      <c r="K243" s="205"/>
      <c r="L243" s="210"/>
      <c r="M243" s="211"/>
      <c r="N243" s="212"/>
      <c r="O243" s="212"/>
      <c r="P243" s="213">
        <f>SUM(P244:P247)</f>
        <v>0</v>
      </c>
      <c r="Q243" s="212"/>
      <c r="R243" s="213">
        <f>SUM(R244:R247)</f>
        <v>0</v>
      </c>
      <c r="S243" s="212"/>
      <c r="T243" s="214">
        <f>SUM(T244:T247)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90</v>
      </c>
      <c r="AT243" s="216" t="s">
        <v>81</v>
      </c>
      <c r="AU243" s="216" t="s">
        <v>90</v>
      </c>
      <c r="AY243" s="215" t="s">
        <v>140</v>
      </c>
      <c r="BK243" s="217">
        <f>SUM(BK244:BK247)</f>
        <v>0</v>
      </c>
    </row>
    <row r="244" s="2" customFormat="1" ht="49.05" customHeight="1">
      <c r="A244" s="39"/>
      <c r="B244" s="40"/>
      <c r="C244" s="220" t="s">
        <v>401</v>
      </c>
      <c r="D244" s="220" t="s">
        <v>142</v>
      </c>
      <c r="E244" s="221" t="s">
        <v>1042</v>
      </c>
      <c r="F244" s="222" t="s">
        <v>1043</v>
      </c>
      <c r="G244" s="223" t="s">
        <v>309</v>
      </c>
      <c r="H244" s="224">
        <v>128.59</v>
      </c>
      <c r="I244" s="225"/>
      <c r="J244" s="226">
        <f>ROUND(I244*H244,2)</f>
        <v>0</v>
      </c>
      <c r="K244" s="227"/>
      <c r="L244" s="45"/>
      <c r="M244" s="228" t="s">
        <v>1</v>
      </c>
      <c r="N244" s="229" t="s">
        <v>47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146</v>
      </c>
      <c r="AT244" s="232" t="s">
        <v>142</v>
      </c>
      <c r="AU244" s="232" t="s">
        <v>92</v>
      </c>
      <c r="AY244" s="17" t="s">
        <v>140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7" t="s">
        <v>90</v>
      </c>
      <c r="BK244" s="233">
        <f>ROUND(I244*H244,2)</f>
        <v>0</v>
      </c>
      <c r="BL244" s="17" t="s">
        <v>146</v>
      </c>
      <c r="BM244" s="232" t="s">
        <v>1044</v>
      </c>
    </row>
    <row r="245" s="2" customFormat="1">
      <c r="A245" s="39"/>
      <c r="B245" s="40"/>
      <c r="C245" s="41"/>
      <c r="D245" s="260" t="s">
        <v>156</v>
      </c>
      <c r="E245" s="41"/>
      <c r="F245" s="261" t="s">
        <v>1045</v>
      </c>
      <c r="G245" s="41"/>
      <c r="H245" s="41"/>
      <c r="I245" s="236"/>
      <c r="J245" s="41"/>
      <c r="K245" s="41"/>
      <c r="L245" s="45"/>
      <c r="M245" s="237"/>
      <c r="N245" s="238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7" t="s">
        <v>156</v>
      </c>
      <c r="AU245" s="17" t="s">
        <v>92</v>
      </c>
    </row>
    <row r="246" s="2" customFormat="1" ht="55.5" customHeight="1">
      <c r="A246" s="39"/>
      <c r="B246" s="40"/>
      <c r="C246" s="220" t="s">
        <v>405</v>
      </c>
      <c r="D246" s="220" t="s">
        <v>142</v>
      </c>
      <c r="E246" s="221" t="s">
        <v>1046</v>
      </c>
      <c r="F246" s="222" t="s">
        <v>1047</v>
      </c>
      <c r="G246" s="223" t="s">
        <v>309</v>
      </c>
      <c r="H246" s="224">
        <v>128.59</v>
      </c>
      <c r="I246" s="225"/>
      <c r="J246" s="226">
        <f>ROUND(I246*H246,2)</f>
        <v>0</v>
      </c>
      <c r="K246" s="227"/>
      <c r="L246" s="45"/>
      <c r="M246" s="228" t="s">
        <v>1</v>
      </c>
      <c r="N246" s="229" t="s">
        <v>47</v>
      </c>
      <c r="O246" s="92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2" t="s">
        <v>146</v>
      </c>
      <c r="AT246" s="232" t="s">
        <v>142</v>
      </c>
      <c r="AU246" s="232" t="s">
        <v>92</v>
      </c>
      <c r="AY246" s="17" t="s">
        <v>140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7" t="s">
        <v>90</v>
      </c>
      <c r="BK246" s="233">
        <f>ROUND(I246*H246,2)</f>
        <v>0</v>
      </c>
      <c r="BL246" s="17" t="s">
        <v>146</v>
      </c>
      <c r="BM246" s="232" t="s">
        <v>1048</v>
      </c>
    </row>
    <row r="247" s="2" customFormat="1">
      <c r="A247" s="39"/>
      <c r="B247" s="40"/>
      <c r="C247" s="41"/>
      <c r="D247" s="260" t="s">
        <v>156</v>
      </c>
      <c r="E247" s="41"/>
      <c r="F247" s="261" t="s">
        <v>1049</v>
      </c>
      <c r="G247" s="41"/>
      <c r="H247" s="41"/>
      <c r="I247" s="236"/>
      <c r="J247" s="41"/>
      <c r="K247" s="41"/>
      <c r="L247" s="45"/>
      <c r="M247" s="237"/>
      <c r="N247" s="238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7" t="s">
        <v>156</v>
      </c>
      <c r="AU247" s="17" t="s">
        <v>92</v>
      </c>
    </row>
    <row r="248" s="12" customFormat="1" ht="25.92" customHeight="1">
      <c r="A248" s="12"/>
      <c r="B248" s="204"/>
      <c r="C248" s="205"/>
      <c r="D248" s="206" t="s">
        <v>81</v>
      </c>
      <c r="E248" s="207" t="s">
        <v>1050</v>
      </c>
      <c r="F248" s="207" t="s">
        <v>1051</v>
      </c>
      <c r="G248" s="205"/>
      <c r="H248" s="205"/>
      <c r="I248" s="208"/>
      <c r="J248" s="209">
        <f>BK248</f>
        <v>0</v>
      </c>
      <c r="K248" s="205"/>
      <c r="L248" s="210"/>
      <c r="M248" s="211"/>
      <c r="N248" s="212"/>
      <c r="O248" s="212"/>
      <c r="P248" s="213">
        <f>P249+P252</f>
        <v>0</v>
      </c>
      <c r="Q248" s="212"/>
      <c r="R248" s="213">
        <f>R249+R252</f>
        <v>0.011728500000000001</v>
      </c>
      <c r="S248" s="212"/>
      <c r="T248" s="214">
        <f>T249+T252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5" t="s">
        <v>92</v>
      </c>
      <c r="AT248" s="216" t="s">
        <v>81</v>
      </c>
      <c r="AU248" s="216" t="s">
        <v>82</v>
      </c>
      <c r="AY248" s="215" t="s">
        <v>140</v>
      </c>
      <c r="BK248" s="217">
        <f>BK249+BK252</f>
        <v>0</v>
      </c>
    </row>
    <row r="249" s="12" customFormat="1" ht="22.8" customHeight="1">
      <c r="A249" s="12"/>
      <c r="B249" s="204"/>
      <c r="C249" s="205"/>
      <c r="D249" s="206" t="s">
        <v>81</v>
      </c>
      <c r="E249" s="218" t="s">
        <v>1052</v>
      </c>
      <c r="F249" s="218" t="s">
        <v>1053</v>
      </c>
      <c r="G249" s="205"/>
      <c r="H249" s="205"/>
      <c r="I249" s="208"/>
      <c r="J249" s="219">
        <f>BK249</f>
        <v>0</v>
      </c>
      <c r="K249" s="205"/>
      <c r="L249" s="210"/>
      <c r="M249" s="211"/>
      <c r="N249" s="212"/>
      <c r="O249" s="212"/>
      <c r="P249" s="213">
        <f>SUM(P250:P251)</f>
        <v>0</v>
      </c>
      <c r="Q249" s="212"/>
      <c r="R249" s="213">
        <f>SUM(R250:R251)</f>
        <v>0.010500000000000001</v>
      </c>
      <c r="S249" s="212"/>
      <c r="T249" s="214">
        <f>SUM(T250:T251)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5" t="s">
        <v>92</v>
      </c>
      <c r="AT249" s="216" t="s">
        <v>81</v>
      </c>
      <c r="AU249" s="216" t="s">
        <v>90</v>
      </c>
      <c r="AY249" s="215" t="s">
        <v>140</v>
      </c>
      <c r="BK249" s="217">
        <f>SUM(BK250:BK251)</f>
        <v>0</v>
      </c>
    </row>
    <row r="250" s="2" customFormat="1" ht="24.15" customHeight="1">
      <c r="A250" s="39"/>
      <c r="B250" s="40"/>
      <c r="C250" s="220" t="s">
        <v>409</v>
      </c>
      <c r="D250" s="220" t="s">
        <v>142</v>
      </c>
      <c r="E250" s="221" t="s">
        <v>1054</v>
      </c>
      <c r="F250" s="222" t="s">
        <v>1055</v>
      </c>
      <c r="G250" s="223" t="s">
        <v>253</v>
      </c>
      <c r="H250" s="224">
        <v>7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47</v>
      </c>
      <c r="O250" s="92"/>
      <c r="P250" s="230">
        <f>O250*H250</f>
        <v>0</v>
      </c>
      <c r="Q250" s="230">
        <v>0.0015</v>
      </c>
      <c r="R250" s="230">
        <f>Q250*H250</f>
        <v>0.010500000000000001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237</v>
      </c>
      <c r="AT250" s="232" t="s">
        <v>142</v>
      </c>
      <c r="AU250" s="232" t="s">
        <v>92</v>
      </c>
      <c r="AY250" s="17" t="s">
        <v>140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7" t="s">
        <v>90</v>
      </c>
      <c r="BK250" s="233">
        <f>ROUND(I250*H250,2)</f>
        <v>0</v>
      </c>
      <c r="BL250" s="17" t="s">
        <v>237</v>
      </c>
      <c r="BM250" s="232" t="s">
        <v>1056</v>
      </c>
    </row>
    <row r="251" s="2" customFormat="1">
      <c r="A251" s="39"/>
      <c r="B251" s="40"/>
      <c r="C251" s="41"/>
      <c r="D251" s="260" t="s">
        <v>156</v>
      </c>
      <c r="E251" s="41"/>
      <c r="F251" s="261" t="s">
        <v>1057</v>
      </c>
      <c r="G251" s="41"/>
      <c r="H251" s="41"/>
      <c r="I251" s="236"/>
      <c r="J251" s="41"/>
      <c r="K251" s="41"/>
      <c r="L251" s="45"/>
      <c r="M251" s="237"/>
      <c r="N251" s="238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7" t="s">
        <v>156</v>
      </c>
      <c r="AU251" s="17" t="s">
        <v>92</v>
      </c>
    </row>
    <row r="252" s="12" customFormat="1" ht="22.8" customHeight="1">
      <c r="A252" s="12"/>
      <c r="B252" s="204"/>
      <c r="C252" s="205"/>
      <c r="D252" s="206" t="s">
        <v>81</v>
      </c>
      <c r="E252" s="218" t="s">
        <v>1058</v>
      </c>
      <c r="F252" s="218" t="s">
        <v>1059</v>
      </c>
      <c r="G252" s="205"/>
      <c r="H252" s="205"/>
      <c r="I252" s="208"/>
      <c r="J252" s="219">
        <f>BK252</f>
        <v>0</v>
      </c>
      <c r="K252" s="205"/>
      <c r="L252" s="210"/>
      <c r="M252" s="211"/>
      <c r="N252" s="212"/>
      <c r="O252" s="212"/>
      <c r="P252" s="213">
        <f>SUM(P253:P254)</f>
        <v>0</v>
      </c>
      <c r="Q252" s="212"/>
      <c r="R252" s="213">
        <f>SUM(R253:R254)</f>
        <v>0.0012285</v>
      </c>
      <c r="S252" s="212"/>
      <c r="T252" s="214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5" t="s">
        <v>92</v>
      </c>
      <c r="AT252" s="216" t="s">
        <v>81</v>
      </c>
      <c r="AU252" s="216" t="s">
        <v>90</v>
      </c>
      <c r="AY252" s="215" t="s">
        <v>140</v>
      </c>
      <c r="BK252" s="217">
        <f>SUM(BK253:BK254)</f>
        <v>0</v>
      </c>
    </row>
    <row r="253" s="2" customFormat="1" ht="24.15" customHeight="1">
      <c r="A253" s="39"/>
      <c r="B253" s="40"/>
      <c r="C253" s="220" t="s">
        <v>415</v>
      </c>
      <c r="D253" s="220" t="s">
        <v>142</v>
      </c>
      <c r="E253" s="221" t="s">
        <v>1060</v>
      </c>
      <c r="F253" s="222" t="s">
        <v>1061</v>
      </c>
      <c r="G253" s="223" t="s">
        <v>253</v>
      </c>
      <c r="H253" s="224">
        <v>1</v>
      </c>
      <c r="I253" s="225"/>
      <c r="J253" s="226">
        <f>ROUND(I253*H253,2)</f>
        <v>0</v>
      </c>
      <c r="K253" s="227"/>
      <c r="L253" s="45"/>
      <c r="M253" s="228" t="s">
        <v>1</v>
      </c>
      <c r="N253" s="229" t="s">
        <v>47</v>
      </c>
      <c r="O253" s="92"/>
      <c r="P253" s="230">
        <f>O253*H253</f>
        <v>0</v>
      </c>
      <c r="Q253" s="230">
        <v>0.0012285</v>
      </c>
      <c r="R253" s="230">
        <f>Q253*H253</f>
        <v>0.0012285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237</v>
      </c>
      <c r="AT253" s="232" t="s">
        <v>142</v>
      </c>
      <c r="AU253" s="232" t="s">
        <v>92</v>
      </c>
      <c r="AY253" s="17" t="s">
        <v>140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7" t="s">
        <v>90</v>
      </c>
      <c r="BK253" s="233">
        <f>ROUND(I253*H253,2)</f>
        <v>0</v>
      </c>
      <c r="BL253" s="17" t="s">
        <v>237</v>
      </c>
      <c r="BM253" s="232" t="s">
        <v>1062</v>
      </c>
    </row>
    <row r="254" s="2" customFormat="1">
      <c r="A254" s="39"/>
      <c r="B254" s="40"/>
      <c r="C254" s="41"/>
      <c r="D254" s="260" t="s">
        <v>156</v>
      </c>
      <c r="E254" s="41"/>
      <c r="F254" s="261" t="s">
        <v>1063</v>
      </c>
      <c r="G254" s="41"/>
      <c r="H254" s="41"/>
      <c r="I254" s="236"/>
      <c r="J254" s="41"/>
      <c r="K254" s="41"/>
      <c r="L254" s="45"/>
      <c r="M254" s="237"/>
      <c r="N254" s="238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7" t="s">
        <v>156</v>
      </c>
      <c r="AU254" s="17" t="s">
        <v>92</v>
      </c>
    </row>
    <row r="255" s="12" customFormat="1" ht="25.92" customHeight="1">
      <c r="A255" s="12"/>
      <c r="B255" s="204"/>
      <c r="C255" s="205"/>
      <c r="D255" s="206" t="s">
        <v>81</v>
      </c>
      <c r="E255" s="207" t="s">
        <v>200</v>
      </c>
      <c r="F255" s="207" t="s">
        <v>1064</v>
      </c>
      <c r="G255" s="205"/>
      <c r="H255" s="205"/>
      <c r="I255" s="208"/>
      <c r="J255" s="209">
        <f>BK255</f>
        <v>0</v>
      </c>
      <c r="K255" s="205"/>
      <c r="L255" s="210"/>
      <c r="M255" s="211"/>
      <c r="N255" s="212"/>
      <c r="O255" s="212"/>
      <c r="P255" s="213">
        <f>P256+P262</f>
        <v>0</v>
      </c>
      <c r="Q255" s="212"/>
      <c r="R255" s="213">
        <f>R256+R262</f>
        <v>40.712531200000001</v>
      </c>
      <c r="S255" s="212"/>
      <c r="T255" s="214">
        <f>T256+T262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162</v>
      </c>
      <c r="AT255" s="216" t="s">
        <v>81</v>
      </c>
      <c r="AU255" s="216" t="s">
        <v>82</v>
      </c>
      <c r="AY255" s="215" t="s">
        <v>140</v>
      </c>
      <c r="BK255" s="217">
        <f>BK256+BK262</f>
        <v>0</v>
      </c>
    </row>
    <row r="256" s="12" customFormat="1" ht="22.8" customHeight="1">
      <c r="A256" s="12"/>
      <c r="B256" s="204"/>
      <c r="C256" s="205"/>
      <c r="D256" s="206" t="s">
        <v>81</v>
      </c>
      <c r="E256" s="218" t="s">
        <v>1065</v>
      </c>
      <c r="F256" s="218" t="s">
        <v>1066</v>
      </c>
      <c r="G256" s="205"/>
      <c r="H256" s="205"/>
      <c r="I256" s="208"/>
      <c r="J256" s="219">
        <f>BK256</f>
        <v>0</v>
      </c>
      <c r="K256" s="205"/>
      <c r="L256" s="210"/>
      <c r="M256" s="211"/>
      <c r="N256" s="212"/>
      <c r="O256" s="212"/>
      <c r="P256" s="213">
        <f>SUM(P257:P261)</f>
        <v>0</v>
      </c>
      <c r="Q256" s="212"/>
      <c r="R256" s="213">
        <f>SUM(R257:R261)</f>
        <v>0.01056</v>
      </c>
      <c r="S256" s="212"/>
      <c r="T256" s="214">
        <f>SUM(T257:T261)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5" t="s">
        <v>162</v>
      </c>
      <c r="AT256" s="216" t="s">
        <v>81</v>
      </c>
      <c r="AU256" s="216" t="s">
        <v>90</v>
      </c>
      <c r="AY256" s="215" t="s">
        <v>140</v>
      </c>
      <c r="BK256" s="217">
        <f>SUM(BK257:BK261)</f>
        <v>0</v>
      </c>
    </row>
    <row r="257" s="2" customFormat="1" ht="16.5" customHeight="1">
      <c r="A257" s="39"/>
      <c r="B257" s="40"/>
      <c r="C257" s="220" t="s">
        <v>420</v>
      </c>
      <c r="D257" s="220" t="s">
        <v>142</v>
      </c>
      <c r="E257" s="221" t="s">
        <v>1067</v>
      </c>
      <c r="F257" s="222" t="s">
        <v>1068</v>
      </c>
      <c r="G257" s="223" t="s">
        <v>176</v>
      </c>
      <c r="H257" s="224">
        <v>51</v>
      </c>
      <c r="I257" s="225"/>
      <c r="J257" s="226">
        <f>ROUND(I257*H257,2)</f>
        <v>0</v>
      </c>
      <c r="K257" s="227"/>
      <c r="L257" s="45"/>
      <c r="M257" s="228" t="s">
        <v>1</v>
      </c>
      <c r="N257" s="229" t="s">
        <v>47</v>
      </c>
      <c r="O257" s="92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2" t="s">
        <v>481</v>
      </c>
      <c r="AT257" s="232" t="s">
        <v>142</v>
      </c>
      <c r="AU257" s="232" t="s">
        <v>92</v>
      </c>
      <c r="AY257" s="17" t="s">
        <v>140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7" t="s">
        <v>90</v>
      </c>
      <c r="BK257" s="233">
        <f>ROUND(I257*H257,2)</f>
        <v>0</v>
      </c>
      <c r="BL257" s="17" t="s">
        <v>481</v>
      </c>
      <c r="BM257" s="232" t="s">
        <v>1069</v>
      </c>
    </row>
    <row r="258" s="2" customFormat="1" ht="24.15" customHeight="1">
      <c r="A258" s="39"/>
      <c r="B258" s="40"/>
      <c r="C258" s="220" t="s">
        <v>424</v>
      </c>
      <c r="D258" s="220" t="s">
        <v>142</v>
      </c>
      <c r="E258" s="221" t="s">
        <v>1070</v>
      </c>
      <c r="F258" s="222" t="s">
        <v>1071</v>
      </c>
      <c r="G258" s="223" t="s">
        <v>176</v>
      </c>
      <c r="H258" s="224">
        <v>16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47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481</v>
      </c>
      <c r="AT258" s="232" t="s">
        <v>142</v>
      </c>
      <c r="AU258" s="232" t="s">
        <v>92</v>
      </c>
      <c r="AY258" s="17" t="s">
        <v>140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7" t="s">
        <v>90</v>
      </c>
      <c r="BK258" s="233">
        <f>ROUND(I258*H258,2)</f>
        <v>0</v>
      </c>
      <c r="BL258" s="17" t="s">
        <v>481</v>
      </c>
      <c r="BM258" s="232" t="s">
        <v>1072</v>
      </c>
    </row>
    <row r="259" s="2" customFormat="1" ht="55.5" customHeight="1">
      <c r="A259" s="39"/>
      <c r="B259" s="40"/>
      <c r="C259" s="220" t="s">
        <v>428</v>
      </c>
      <c r="D259" s="220" t="s">
        <v>142</v>
      </c>
      <c r="E259" s="221" t="s">
        <v>1073</v>
      </c>
      <c r="F259" s="222" t="s">
        <v>1074</v>
      </c>
      <c r="G259" s="223" t="s">
        <v>176</v>
      </c>
      <c r="H259" s="224">
        <v>88</v>
      </c>
      <c r="I259" s="225"/>
      <c r="J259" s="226">
        <f>ROUND(I259*H259,2)</f>
        <v>0</v>
      </c>
      <c r="K259" s="227"/>
      <c r="L259" s="45"/>
      <c r="M259" s="228" t="s">
        <v>1</v>
      </c>
      <c r="N259" s="229" t="s">
        <v>47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481</v>
      </c>
      <c r="AT259" s="232" t="s">
        <v>142</v>
      </c>
      <c r="AU259" s="232" t="s">
        <v>92</v>
      </c>
      <c r="AY259" s="17" t="s">
        <v>140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7" t="s">
        <v>90</v>
      </c>
      <c r="BK259" s="233">
        <f>ROUND(I259*H259,2)</f>
        <v>0</v>
      </c>
      <c r="BL259" s="17" t="s">
        <v>481</v>
      </c>
      <c r="BM259" s="232" t="s">
        <v>1075</v>
      </c>
    </row>
    <row r="260" s="2" customFormat="1">
      <c r="A260" s="39"/>
      <c r="B260" s="40"/>
      <c r="C260" s="41"/>
      <c r="D260" s="260" t="s">
        <v>156</v>
      </c>
      <c r="E260" s="41"/>
      <c r="F260" s="261" t="s">
        <v>1076</v>
      </c>
      <c r="G260" s="41"/>
      <c r="H260" s="41"/>
      <c r="I260" s="236"/>
      <c r="J260" s="41"/>
      <c r="K260" s="41"/>
      <c r="L260" s="45"/>
      <c r="M260" s="237"/>
      <c r="N260" s="238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7" t="s">
        <v>156</v>
      </c>
      <c r="AU260" s="17" t="s">
        <v>92</v>
      </c>
    </row>
    <row r="261" s="2" customFormat="1" ht="24.15" customHeight="1">
      <c r="A261" s="39"/>
      <c r="B261" s="40"/>
      <c r="C261" s="273" t="s">
        <v>434</v>
      </c>
      <c r="D261" s="273" t="s">
        <v>200</v>
      </c>
      <c r="E261" s="274" t="s">
        <v>1077</v>
      </c>
      <c r="F261" s="275" t="s">
        <v>1078</v>
      </c>
      <c r="G261" s="276" t="s">
        <v>176</v>
      </c>
      <c r="H261" s="277">
        <v>88</v>
      </c>
      <c r="I261" s="278"/>
      <c r="J261" s="279">
        <f>ROUND(I261*H261,2)</f>
        <v>0</v>
      </c>
      <c r="K261" s="280"/>
      <c r="L261" s="281"/>
      <c r="M261" s="282" t="s">
        <v>1</v>
      </c>
      <c r="N261" s="283" t="s">
        <v>47</v>
      </c>
      <c r="O261" s="92"/>
      <c r="P261" s="230">
        <f>O261*H261</f>
        <v>0</v>
      </c>
      <c r="Q261" s="230">
        <v>0.00012</v>
      </c>
      <c r="R261" s="230">
        <f>Q261*H261</f>
        <v>0.01056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1079</v>
      </c>
      <c r="AT261" s="232" t="s">
        <v>200</v>
      </c>
      <c r="AU261" s="232" t="s">
        <v>92</v>
      </c>
      <c r="AY261" s="17" t="s">
        <v>140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7" t="s">
        <v>90</v>
      </c>
      <c r="BK261" s="233">
        <f>ROUND(I261*H261,2)</f>
        <v>0</v>
      </c>
      <c r="BL261" s="17" t="s">
        <v>481</v>
      </c>
      <c r="BM261" s="232" t="s">
        <v>1080</v>
      </c>
    </row>
    <row r="262" s="12" customFormat="1" ht="22.8" customHeight="1">
      <c r="A262" s="12"/>
      <c r="B262" s="204"/>
      <c r="C262" s="205"/>
      <c r="D262" s="206" t="s">
        <v>81</v>
      </c>
      <c r="E262" s="218" t="s">
        <v>1081</v>
      </c>
      <c r="F262" s="218" t="s">
        <v>1082</v>
      </c>
      <c r="G262" s="205"/>
      <c r="H262" s="205"/>
      <c r="I262" s="208"/>
      <c r="J262" s="219">
        <f>BK262</f>
        <v>0</v>
      </c>
      <c r="K262" s="205"/>
      <c r="L262" s="210"/>
      <c r="M262" s="211"/>
      <c r="N262" s="212"/>
      <c r="O262" s="212"/>
      <c r="P262" s="213">
        <f>SUM(P263:P277)</f>
        <v>0</v>
      </c>
      <c r="Q262" s="212"/>
      <c r="R262" s="213">
        <f>SUM(R263:R277)</f>
        <v>40.701971200000003</v>
      </c>
      <c r="S262" s="212"/>
      <c r="T262" s="214">
        <f>SUM(T263:T277)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5" t="s">
        <v>162</v>
      </c>
      <c r="AT262" s="216" t="s">
        <v>81</v>
      </c>
      <c r="AU262" s="216" t="s">
        <v>90</v>
      </c>
      <c r="AY262" s="215" t="s">
        <v>140</v>
      </c>
      <c r="BK262" s="217">
        <f>SUM(BK263:BK277)</f>
        <v>0</v>
      </c>
    </row>
    <row r="263" s="2" customFormat="1" ht="24.15" customHeight="1">
      <c r="A263" s="39"/>
      <c r="B263" s="40"/>
      <c r="C263" s="220" t="s">
        <v>437</v>
      </c>
      <c r="D263" s="220" t="s">
        <v>142</v>
      </c>
      <c r="E263" s="221" t="s">
        <v>1083</v>
      </c>
      <c r="F263" s="222" t="s">
        <v>1084</v>
      </c>
      <c r="G263" s="223" t="s">
        <v>1085</v>
      </c>
      <c r="H263" s="224">
        <v>0.089999999999999997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47</v>
      </c>
      <c r="O263" s="92"/>
      <c r="P263" s="230">
        <f>O263*H263</f>
        <v>0</v>
      </c>
      <c r="Q263" s="230">
        <v>0</v>
      </c>
      <c r="R263" s="230">
        <f>Q263*H263</f>
        <v>0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481</v>
      </c>
      <c r="AT263" s="232" t="s">
        <v>142</v>
      </c>
      <c r="AU263" s="232" t="s">
        <v>92</v>
      </c>
      <c r="AY263" s="17" t="s">
        <v>140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7" t="s">
        <v>90</v>
      </c>
      <c r="BK263" s="233">
        <f>ROUND(I263*H263,2)</f>
        <v>0</v>
      </c>
      <c r="BL263" s="17" t="s">
        <v>481</v>
      </c>
      <c r="BM263" s="232" t="s">
        <v>1086</v>
      </c>
    </row>
    <row r="264" s="2" customFormat="1">
      <c r="A264" s="39"/>
      <c r="B264" s="40"/>
      <c r="C264" s="41"/>
      <c r="D264" s="260" t="s">
        <v>156</v>
      </c>
      <c r="E264" s="41"/>
      <c r="F264" s="261" t="s">
        <v>1087</v>
      </c>
      <c r="G264" s="41"/>
      <c r="H264" s="41"/>
      <c r="I264" s="236"/>
      <c r="J264" s="41"/>
      <c r="K264" s="41"/>
      <c r="L264" s="45"/>
      <c r="M264" s="237"/>
      <c r="N264" s="238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7" t="s">
        <v>156</v>
      </c>
      <c r="AU264" s="17" t="s">
        <v>92</v>
      </c>
    </row>
    <row r="265" s="2" customFormat="1" ht="66.75" customHeight="1">
      <c r="A265" s="39"/>
      <c r="B265" s="40"/>
      <c r="C265" s="220" t="s">
        <v>443</v>
      </c>
      <c r="D265" s="220" t="s">
        <v>142</v>
      </c>
      <c r="E265" s="221" t="s">
        <v>1088</v>
      </c>
      <c r="F265" s="222" t="s">
        <v>1089</v>
      </c>
      <c r="G265" s="223" t="s">
        <v>176</v>
      </c>
      <c r="H265" s="224">
        <v>28.16</v>
      </c>
      <c r="I265" s="225"/>
      <c r="J265" s="226">
        <f>ROUND(I265*H265,2)</f>
        <v>0</v>
      </c>
      <c r="K265" s="227"/>
      <c r="L265" s="45"/>
      <c r="M265" s="228" t="s">
        <v>1</v>
      </c>
      <c r="N265" s="229" t="s">
        <v>47</v>
      </c>
      <c r="O265" s="92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481</v>
      </c>
      <c r="AT265" s="232" t="s">
        <v>142</v>
      </c>
      <c r="AU265" s="232" t="s">
        <v>92</v>
      </c>
      <c r="AY265" s="17" t="s">
        <v>140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7" t="s">
        <v>90</v>
      </c>
      <c r="BK265" s="233">
        <f>ROUND(I265*H265,2)</f>
        <v>0</v>
      </c>
      <c r="BL265" s="17" t="s">
        <v>481</v>
      </c>
      <c r="BM265" s="232" t="s">
        <v>1090</v>
      </c>
    </row>
    <row r="266" s="2" customFormat="1">
      <c r="A266" s="39"/>
      <c r="B266" s="40"/>
      <c r="C266" s="41"/>
      <c r="D266" s="260" t="s">
        <v>156</v>
      </c>
      <c r="E266" s="41"/>
      <c r="F266" s="261" t="s">
        <v>1091</v>
      </c>
      <c r="G266" s="41"/>
      <c r="H266" s="41"/>
      <c r="I266" s="236"/>
      <c r="J266" s="41"/>
      <c r="K266" s="41"/>
      <c r="L266" s="45"/>
      <c r="M266" s="237"/>
      <c r="N266" s="238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7" t="s">
        <v>156</v>
      </c>
      <c r="AU266" s="17" t="s">
        <v>92</v>
      </c>
    </row>
    <row r="267" s="14" customFormat="1">
      <c r="A267" s="14"/>
      <c r="B267" s="249"/>
      <c r="C267" s="250"/>
      <c r="D267" s="234" t="s">
        <v>150</v>
      </c>
      <c r="E267" s="251" t="s">
        <v>1</v>
      </c>
      <c r="F267" s="252" t="s">
        <v>1092</v>
      </c>
      <c r="G267" s="250"/>
      <c r="H267" s="253">
        <v>28.16</v>
      </c>
      <c r="I267" s="254"/>
      <c r="J267" s="250"/>
      <c r="K267" s="250"/>
      <c r="L267" s="255"/>
      <c r="M267" s="256"/>
      <c r="N267" s="257"/>
      <c r="O267" s="257"/>
      <c r="P267" s="257"/>
      <c r="Q267" s="257"/>
      <c r="R267" s="257"/>
      <c r="S267" s="257"/>
      <c r="T267" s="25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9" t="s">
        <v>150</v>
      </c>
      <c r="AU267" s="259" t="s">
        <v>92</v>
      </c>
      <c r="AV267" s="14" t="s">
        <v>92</v>
      </c>
      <c r="AW267" s="14" t="s">
        <v>38</v>
      </c>
      <c r="AX267" s="14" t="s">
        <v>90</v>
      </c>
      <c r="AY267" s="259" t="s">
        <v>140</v>
      </c>
    </row>
    <row r="268" s="2" customFormat="1" ht="55.5" customHeight="1">
      <c r="A268" s="39"/>
      <c r="B268" s="40"/>
      <c r="C268" s="220" t="s">
        <v>447</v>
      </c>
      <c r="D268" s="220" t="s">
        <v>142</v>
      </c>
      <c r="E268" s="221" t="s">
        <v>1093</v>
      </c>
      <c r="F268" s="222" t="s">
        <v>1094</v>
      </c>
      <c r="G268" s="223" t="s">
        <v>176</v>
      </c>
      <c r="H268" s="224">
        <v>28.16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47</v>
      </c>
      <c r="O268" s="92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481</v>
      </c>
      <c r="AT268" s="232" t="s">
        <v>142</v>
      </c>
      <c r="AU268" s="232" t="s">
        <v>92</v>
      </c>
      <c r="AY268" s="17" t="s">
        <v>140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7" t="s">
        <v>90</v>
      </c>
      <c r="BK268" s="233">
        <f>ROUND(I268*H268,2)</f>
        <v>0</v>
      </c>
      <c r="BL268" s="17" t="s">
        <v>481</v>
      </c>
      <c r="BM268" s="232" t="s">
        <v>1095</v>
      </c>
    </row>
    <row r="269" s="2" customFormat="1">
      <c r="A269" s="39"/>
      <c r="B269" s="40"/>
      <c r="C269" s="41"/>
      <c r="D269" s="260" t="s">
        <v>156</v>
      </c>
      <c r="E269" s="41"/>
      <c r="F269" s="261" t="s">
        <v>1096</v>
      </c>
      <c r="G269" s="41"/>
      <c r="H269" s="41"/>
      <c r="I269" s="236"/>
      <c r="J269" s="41"/>
      <c r="K269" s="41"/>
      <c r="L269" s="45"/>
      <c r="M269" s="237"/>
      <c r="N269" s="238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7" t="s">
        <v>156</v>
      </c>
      <c r="AU269" s="17" t="s">
        <v>92</v>
      </c>
    </row>
    <row r="270" s="2" customFormat="1" ht="37.8" customHeight="1">
      <c r="A270" s="39"/>
      <c r="B270" s="40"/>
      <c r="C270" s="220" t="s">
        <v>453</v>
      </c>
      <c r="D270" s="220" t="s">
        <v>142</v>
      </c>
      <c r="E270" s="221" t="s">
        <v>1097</v>
      </c>
      <c r="F270" s="222" t="s">
        <v>1098</v>
      </c>
      <c r="G270" s="223" t="s">
        <v>176</v>
      </c>
      <c r="H270" s="224">
        <v>88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47</v>
      </c>
      <c r="O270" s="92"/>
      <c r="P270" s="230">
        <f>O270*H270</f>
        <v>0</v>
      </c>
      <c r="Q270" s="230">
        <v>0.20000000000000001</v>
      </c>
      <c r="R270" s="230">
        <f>Q270*H270</f>
        <v>17.600000000000001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481</v>
      </c>
      <c r="AT270" s="232" t="s">
        <v>142</v>
      </c>
      <c r="AU270" s="232" t="s">
        <v>92</v>
      </c>
      <c r="AY270" s="17" t="s">
        <v>140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7" t="s">
        <v>90</v>
      </c>
      <c r="BK270" s="233">
        <f>ROUND(I270*H270,2)</f>
        <v>0</v>
      </c>
      <c r="BL270" s="17" t="s">
        <v>481</v>
      </c>
      <c r="BM270" s="232" t="s">
        <v>1099</v>
      </c>
    </row>
    <row r="271" s="2" customFormat="1">
      <c r="A271" s="39"/>
      <c r="B271" s="40"/>
      <c r="C271" s="41"/>
      <c r="D271" s="260" t="s">
        <v>156</v>
      </c>
      <c r="E271" s="41"/>
      <c r="F271" s="261" t="s">
        <v>1100</v>
      </c>
      <c r="G271" s="41"/>
      <c r="H271" s="41"/>
      <c r="I271" s="236"/>
      <c r="J271" s="41"/>
      <c r="K271" s="41"/>
      <c r="L271" s="45"/>
      <c r="M271" s="237"/>
      <c r="N271" s="238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7" t="s">
        <v>156</v>
      </c>
      <c r="AU271" s="17" t="s">
        <v>92</v>
      </c>
    </row>
    <row r="272" s="2" customFormat="1" ht="49.05" customHeight="1">
      <c r="A272" s="39"/>
      <c r="B272" s="40"/>
      <c r="C272" s="220" t="s">
        <v>460</v>
      </c>
      <c r="D272" s="220" t="s">
        <v>142</v>
      </c>
      <c r="E272" s="221" t="s">
        <v>1101</v>
      </c>
      <c r="F272" s="222" t="s">
        <v>1102</v>
      </c>
      <c r="G272" s="223" t="s">
        <v>176</v>
      </c>
      <c r="H272" s="224">
        <v>88</v>
      </c>
      <c r="I272" s="225"/>
      <c r="J272" s="226">
        <f>ROUND(I272*H272,2)</f>
        <v>0</v>
      </c>
      <c r="K272" s="227"/>
      <c r="L272" s="45"/>
      <c r="M272" s="228" t="s">
        <v>1</v>
      </c>
      <c r="N272" s="229" t="s">
        <v>47</v>
      </c>
      <c r="O272" s="92"/>
      <c r="P272" s="230">
        <f>O272*H272</f>
        <v>0</v>
      </c>
      <c r="Q272" s="230">
        <v>0.23999999999999999</v>
      </c>
      <c r="R272" s="230">
        <f>Q272*H272</f>
        <v>21.119999999999997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481</v>
      </c>
      <c r="AT272" s="232" t="s">
        <v>142</v>
      </c>
      <c r="AU272" s="232" t="s">
        <v>92</v>
      </c>
      <c r="AY272" s="17" t="s">
        <v>140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7" t="s">
        <v>90</v>
      </c>
      <c r="BK272" s="233">
        <f>ROUND(I272*H272,2)</f>
        <v>0</v>
      </c>
      <c r="BL272" s="17" t="s">
        <v>481</v>
      </c>
      <c r="BM272" s="232" t="s">
        <v>1103</v>
      </c>
    </row>
    <row r="273" s="2" customFormat="1">
      <c r="A273" s="39"/>
      <c r="B273" s="40"/>
      <c r="C273" s="41"/>
      <c r="D273" s="260" t="s">
        <v>156</v>
      </c>
      <c r="E273" s="41"/>
      <c r="F273" s="261" t="s">
        <v>1104</v>
      </c>
      <c r="G273" s="41"/>
      <c r="H273" s="41"/>
      <c r="I273" s="236"/>
      <c r="J273" s="41"/>
      <c r="K273" s="41"/>
      <c r="L273" s="45"/>
      <c r="M273" s="237"/>
      <c r="N273" s="238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7" t="s">
        <v>156</v>
      </c>
      <c r="AU273" s="17" t="s">
        <v>92</v>
      </c>
    </row>
    <row r="274" s="2" customFormat="1" ht="16.5" customHeight="1">
      <c r="A274" s="39"/>
      <c r="B274" s="40"/>
      <c r="C274" s="273" t="s">
        <v>465</v>
      </c>
      <c r="D274" s="273" t="s">
        <v>200</v>
      </c>
      <c r="E274" s="274" t="s">
        <v>1105</v>
      </c>
      <c r="F274" s="275" t="s">
        <v>1106</v>
      </c>
      <c r="G274" s="276" t="s">
        <v>176</v>
      </c>
      <c r="H274" s="277">
        <v>88</v>
      </c>
      <c r="I274" s="278"/>
      <c r="J274" s="279">
        <f>ROUND(I274*H274,2)</f>
        <v>0</v>
      </c>
      <c r="K274" s="280"/>
      <c r="L274" s="281"/>
      <c r="M274" s="282" t="s">
        <v>1</v>
      </c>
      <c r="N274" s="283" t="s">
        <v>47</v>
      </c>
      <c r="O274" s="92"/>
      <c r="P274" s="230">
        <f>O274*H274</f>
        <v>0</v>
      </c>
      <c r="Q274" s="230">
        <v>0.0224</v>
      </c>
      <c r="R274" s="230">
        <f>Q274*H274</f>
        <v>1.9712000000000001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1107</v>
      </c>
      <c r="AT274" s="232" t="s">
        <v>200</v>
      </c>
      <c r="AU274" s="232" t="s">
        <v>92</v>
      </c>
      <c r="AY274" s="17" t="s">
        <v>140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7" t="s">
        <v>90</v>
      </c>
      <c r="BK274" s="233">
        <f>ROUND(I274*H274,2)</f>
        <v>0</v>
      </c>
      <c r="BL274" s="17" t="s">
        <v>1107</v>
      </c>
      <c r="BM274" s="232" t="s">
        <v>1108</v>
      </c>
    </row>
    <row r="275" s="14" customFormat="1">
      <c r="A275" s="14"/>
      <c r="B275" s="249"/>
      <c r="C275" s="250"/>
      <c r="D275" s="234" t="s">
        <v>150</v>
      </c>
      <c r="E275" s="251" t="s">
        <v>1</v>
      </c>
      <c r="F275" s="252" t="s">
        <v>1109</v>
      </c>
      <c r="G275" s="250"/>
      <c r="H275" s="253">
        <v>88</v>
      </c>
      <c r="I275" s="254"/>
      <c r="J275" s="250"/>
      <c r="K275" s="250"/>
      <c r="L275" s="255"/>
      <c r="M275" s="256"/>
      <c r="N275" s="257"/>
      <c r="O275" s="257"/>
      <c r="P275" s="257"/>
      <c r="Q275" s="257"/>
      <c r="R275" s="257"/>
      <c r="S275" s="257"/>
      <c r="T275" s="258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9" t="s">
        <v>150</v>
      </c>
      <c r="AU275" s="259" t="s">
        <v>92</v>
      </c>
      <c r="AV275" s="14" t="s">
        <v>92</v>
      </c>
      <c r="AW275" s="14" t="s">
        <v>38</v>
      </c>
      <c r="AX275" s="14" t="s">
        <v>90</v>
      </c>
      <c r="AY275" s="259" t="s">
        <v>140</v>
      </c>
    </row>
    <row r="276" s="2" customFormat="1" ht="33" customHeight="1">
      <c r="A276" s="39"/>
      <c r="B276" s="40"/>
      <c r="C276" s="220" t="s">
        <v>471</v>
      </c>
      <c r="D276" s="220" t="s">
        <v>142</v>
      </c>
      <c r="E276" s="221" t="s">
        <v>1110</v>
      </c>
      <c r="F276" s="222" t="s">
        <v>1111</v>
      </c>
      <c r="G276" s="223" t="s">
        <v>176</v>
      </c>
      <c r="H276" s="224">
        <v>88</v>
      </c>
      <c r="I276" s="225"/>
      <c r="J276" s="226">
        <f>ROUND(I276*H276,2)</f>
        <v>0</v>
      </c>
      <c r="K276" s="227"/>
      <c r="L276" s="45"/>
      <c r="M276" s="228" t="s">
        <v>1</v>
      </c>
      <c r="N276" s="229" t="s">
        <v>47</v>
      </c>
      <c r="O276" s="92"/>
      <c r="P276" s="230">
        <f>O276*H276</f>
        <v>0</v>
      </c>
      <c r="Q276" s="230">
        <v>0.00012239999999999999</v>
      </c>
      <c r="R276" s="230">
        <f>Q276*H276</f>
        <v>0.0107712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481</v>
      </c>
      <c r="AT276" s="232" t="s">
        <v>142</v>
      </c>
      <c r="AU276" s="232" t="s">
        <v>92</v>
      </c>
      <c r="AY276" s="17" t="s">
        <v>140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7" t="s">
        <v>90</v>
      </c>
      <c r="BK276" s="233">
        <f>ROUND(I276*H276,2)</f>
        <v>0</v>
      </c>
      <c r="BL276" s="17" t="s">
        <v>481</v>
      </c>
      <c r="BM276" s="232" t="s">
        <v>1112</v>
      </c>
    </row>
    <row r="277" s="2" customFormat="1">
      <c r="A277" s="39"/>
      <c r="B277" s="40"/>
      <c r="C277" s="41"/>
      <c r="D277" s="260" t="s">
        <v>156</v>
      </c>
      <c r="E277" s="41"/>
      <c r="F277" s="261" t="s">
        <v>1113</v>
      </c>
      <c r="G277" s="41"/>
      <c r="H277" s="41"/>
      <c r="I277" s="236"/>
      <c r="J277" s="41"/>
      <c r="K277" s="41"/>
      <c r="L277" s="45"/>
      <c r="M277" s="284"/>
      <c r="N277" s="285"/>
      <c r="O277" s="286"/>
      <c r="P277" s="286"/>
      <c r="Q277" s="286"/>
      <c r="R277" s="286"/>
      <c r="S277" s="286"/>
      <c r="T277" s="287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7" t="s">
        <v>156</v>
      </c>
      <c r="AU277" s="17" t="s">
        <v>92</v>
      </c>
    </row>
    <row r="278" s="2" customFormat="1" ht="6.96" customHeight="1">
      <c r="A278" s="39"/>
      <c r="B278" s="67"/>
      <c r="C278" s="68"/>
      <c r="D278" s="68"/>
      <c r="E278" s="68"/>
      <c r="F278" s="68"/>
      <c r="G278" s="68"/>
      <c r="H278" s="68"/>
      <c r="I278" s="68"/>
      <c r="J278" s="68"/>
      <c r="K278" s="68"/>
      <c r="L278" s="45"/>
      <c r="M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</row>
  </sheetData>
  <sheetProtection sheet="1" autoFilter="0" formatColumns="0" formatRows="0" objects="1" scenarios="1" spinCount="100000" saltValue="tE6RqHdGWrlyG7tJh4pdPqfFlwizeQUXTbFcMLyE2B2ZeExfa82M2zd/NdaOJAgSlWK2cB5i3UbZRd9xiCh2qw==" hashValue="LPWZnshsYU74L09jnuQRXiw+bXV66/CGCvhu7WNqDqLJfKtgK3LDgJyJR3dNMw28ALB50yoNTNIEmr6PK5I0oQ==" algorithmName="SHA-512" password="C9C3"/>
  <autoFilter ref="C128:K277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4" r:id="rId1" display="https://podminky.urs.cz/item/CS_URS_2025_01/131351103"/>
    <hyperlink ref="F136" r:id="rId2" display="https://podminky.urs.cz/item/CS_URS_2025_01/132354104"/>
    <hyperlink ref="F138" r:id="rId3" display="https://podminky.urs.cz/item/CS_URS_2025_01/133354101"/>
    <hyperlink ref="F140" r:id="rId4" display="https://podminky.urs.cz/item/CS_URS_2025_01/151101101"/>
    <hyperlink ref="F143" r:id="rId5" display="https://podminky.urs.cz/item/CS_URS_2025_01/151101102"/>
    <hyperlink ref="F145" r:id="rId6" display="https://podminky.urs.cz/item/CS_URS_2025_01/151101111"/>
    <hyperlink ref="F148" r:id="rId7" display="https://podminky.urs.cz/item/CS_URS_2025_01/151101112"/>
    <hyperlink ref="F150" r:id="rId8" display="https://podminky.urs.cz/item/CS_URS_2025_01/162251121"/>
    <hyperlink ref="F154" r:id="rId9" display="https://podminky.urs.cz/item/CS_URS_2025_01/162751133"/>
    <hyperlink ref="F162" r:id="rId10" display="https://podminky.urs.cz/item/CS_URS_2025_01/167151112"/>
    <hyperlink ref="F165" r:id="rId11" display="https://podminky.urs.cz/item/CS_URS_2025_01/171201221"/>
    <hyperlink ref="F167" r:id="rId12" display="https://podminky.urs.cz/item/CS_URS_2025_01/174151101"/>
    <hyperlink ref="F172" r:id="rId13" display="https://podminky.urs.cz/item/CS_URS_2025_01/175151101"/>
    <hyperlink ref="F178" r:id="rId14" display="https://podminky.urs.cz/item/CS_URS_2025_01/382413121"/>
    <hyperlink ref="F184" r:id="rId15" display="https://podminky.urs.cz/item/CS_URS_2025_01/451572111"/>
    <hyperlink ref="F187" r:id="rId16" display="https://podminky.urs.cz/item/CS_URS_2025_01/635111215"/>
    <hyperlink ref="F197" r:id="rId17" display="https://podminky.urs.cz/item/CS_URS_2025_01/871161141"/>
    <hyperlink ref="F201" r:id="rId18" display="https://podminky.urs.cz/item/CS_URS_2023_02/871265231"/>
    <hyperlink ref="F207" r:id="rId19" display="https://podminky.urs.cz/item/CS_URS_2025_01/877260310"/>
    <hyperlink ref="F210" r:id="rId20" display="https://podminky.urs.cz/item/CS_URS_2025_01/877270310"/>
    <hyperlink ref="F216" r:id="rId21" display="https://podminky.urs.cz/item/CS_URS_2025_01/877270320"/>
    <hyperlink ref="F219" r:id="rId22" display="https://podminky.urs.cz/item/CS_URS_2025_01/877310330"/>
    <hyperlink ref="F222" r:id="rId23" display="https://podminky.urs.cz/item/CS_URS_2025_01/892233122"/>
    <hyperlink ref="F224" r:id="rId24" display="https://podminky.urs.cz/item/CS_URS_2025_01/892241111"/>
    <hyperlink ref="F226" r:id="rId25" display="https://podminky.urs.cz/item/CS_URS_2025_01/892271111"/>
    <hyperlink ref="F229" r:id="rId26" display="https://podminky.urs.cz/item/CS_URS_2025_01/892372111"/>
    <hyperlink ref="F231" r:id="rId27" display="https://podminky.urs.cz/item/CS_URS_2025_01/899620151"/>
    <hyperlink ref="F234" r:id="rId28" display="https://podminky.urs.cz/item/CS_URS_2025_01/899721111"/>
    <hyperlink ref="F239" r:id="rId29" display="https://podminky.urs.cz/item/CS_URS_2025_01/899722114"/>
    <hyperlink ref="F245" r:id="rId30" display="https://podminky.urs.cz/item/CS_URS_2025_01/998276101"/>
    <hyperlink ref="F247" r:id="rId31" display="https://podminky.urs.cz/item/CS_URS_2025_01/998276124"/>
    <hyperlink ref="F251" r:id="rId32" display="https://podminky.urs.cz/item/CS_URS_2025_01/721242106"/>
    <hyperlink ref="F254" r:id="rId33" display="https://podminky.urs.cz/item/CS_URS_2025_01/722240124"/>
    <hyperlink ref="F260" r:id="rId34" display="https://podminky.urs.cz/item/CS_URS_2025_01/210801311"/>
    <hyperlink ref="F264" r:id="rId35" display="https://podminky.urs.cz/item/CS_URS_2025_01/460010011"/>
    <hyperlink ref="F266" r:id="rId36" display="https://podminky.urs.cz/item/CS_URS_2025_01/460171273"/>
    <hyperlink ref="F269" r:id="rId37" display="https://podminky.urs.cz/item/CS_URS_2025_01/460451283"/>
    <hyperlink ref="F271" r:id="rId38" display="https://podminky.urs.cz/item/CS_URS_2025_01/460661112"/>
    <hyperlink ref="F273" r:id="rId39" display="https://podminky.urs.cz/item/CS_URS_2025_01/460661314"/>
    <hyperlink ref="F277" r:id="rId40" display="https://podminky.urs.cz/item/CS_URS_2025_01/4606711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92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PASK Klatovy - revitalizace zahrady (REVIZE 01 - březen 2025)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1114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22</v>
      </c>
      <c r="E12" s="39"/>
      <c r="F12" s="144" t="s">
        <v>23</v>
      </c>
      <c r="G12" s="39"/>
      <c r="H12" s="39"/>
      <c r="I12" s="141" t="s">
        <v>24</v>
      </c>
      <c r="J12" s="145" t="str">
        <f>'Rekapitulace stavby'!AN8</f>
        <v>20. 3. 2025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30</v>
      </c>
      <c r="E14" s="39"/>
      <c r="F14" s="39"/>
      <c r="G14" s="39"/>
      <c r="H14" s="39"/>
      <c r="I14" s="141" t="s">
        <v>31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32</v>
      </c>
      <c r="F15" s="39"/>
      <c r="G15" s="39"/>
      <c r="H15" s="39"/>
      <c r="I15" s="141" t="s">
        <v>33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34</v>
      </c>
      <c r="E17" s="39"/>
      <c r="F17" s="39"/>
      <c r="G17" s="39"/>
      <c r="H17" s="39"/>
      <c r="I17" s="141" t="s">
        <v>31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33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36</v>
      </c>
      <c r="E20" s="39"/>
      <c r="F20" s="39"/>
      <c r="G20" s="39"/>
      <c r="H20" s="39"/>
      <c r="I20" s="141" t="s">
        <v>31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37</v>
      </c>
      <c r="F21" s="39"/>
      <c r="G21" s="39"/>
      <c r="H21" s="39"/>
      <c r="I21" s="141" t="s">
        <v>33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39</v>
      </c>
      <c r="E23" s="39"/>
      <c r="F23" s="39"/>
      <c r="G23" s="39"/>
      <c r="H23" s="39"/>
      <c r="I23" s="141" t="s">
        <v>31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1115</v>
      </c>
      <c r="F24" s="39"/>
      <c r="G24" s="39"/>
      <c r="H24" s="39"/>
      <c r="I24" s="141" t="s">
        <v>33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41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42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44</v>
      </c>
      <c r="G32" s="39"/>
      <c r="H32" s="39"/>
      <c r="I32" s="153" t="s">
        <v>43</v>
      </c>
      <c r="J32" s="153" t="s">
        <v>45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46</v>
      </c>
      <c r="E33" s="141" t="s">
        <v>47</v>
      </c>
      <c r="F33" s="155">
        <f>ROUND((SUM(BE124:BE183)),  2)</f>
        <v>0</v>
      </c>
      <c r="G33" s="39"/>
      <c r="H33" s="39"/>
      <c r="I33" s="156">
        <v>0.20999999999999999</v>
      </c>
      <c r="J33" s="155">
        <f>ROUND(((SUM(BE124:BE183))*I33),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48</v>
      </c>
      <c r="F34" s="155">
        <f>ROUND((SUM(BF124:BF183)),  2)</f>
        <v>0</v>
      </c>
      <c r="G34" s="39"/>
      <c r="H34" s="39"/>
      <c r="I34" s="156">
        <v>0.14999999999999999</v>
      </c>
      <c r="J34" s="155">
        <f>ROUND(((SUM(BF124:BF183))*I34),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49</v>
      </c>
      <c r="F35" s="155">
        <f>ROUND((SUM(BG124:BG183)),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50</v>
      </c>
      <c r="F36" s="155">
        <f>ROUND((SUM(BH124:BH183)),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51</v>
      </c>
      <c r="F37" s="155">
        <f>ROUND((SUM(BI124:BI183)),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52</v>
      </c>
      <c r="E39" s="159"/>
      <c r="F39" s="159"/>
      <c r="G39" s="160" t="s">
        <v>53</v>
      </c>
      <c r="H39" s="161" t="s">
        <v>54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55</v>
      </c>
      <c r="E50" s="165"/>
      <c r="F50" s="165"/>
      <c r="G50" s="164" t="s">
        <v>56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57</v>
      </c>
      <c r="E61" s="167"/>
      <c r="F61" s="168" t="s">
        <v>58</v>
      </c>
      <c r="G61" s="166" t="s">
        <v>57</v>
      </c>
      <c r="H61" s="167"/>
      <c r="I61" s="167"/>
      <c r="J61" s="169" t="s">
        <v>58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59</v>
      </c>
      <c r="E65" s="170"/>
      <c r="F65" s="170"/>
      <c r="G65" s="164" t="s">
        <v>60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57</v>
      </c>
      <c r="E76" s="167"/>
      <c r="F76" s="168" t="s">
        <v>58</v>
      </c>
      <c r="G76" s="166" t="s">
        <v>57</v>
      </c>
      <c r="H76" s="167"/>
      <c r="I76" s="167"/>
      <c r="J76" s="169" t="s">
        <v>58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PASK Klatovy - revitalizace zahrady (REVIZE 01 - březen 2025)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04 - Oplocení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22</v>
      </c>
      <c r="D89" s="41"/>
      <c r="E89" s="41"/>
      <c r="F89" s="27" t="str">
        <f>F12</f>
        <v>Klatovy</v>
      </c>
      <c r="G89" s="41"/>
      <c r="H89" s="41"/>
      <c r="I89" s="32" t="s">
        <v>24</v>
      </c>
      <c r="J89" s="80" t="str">
        <f>IF(J12="","",J12)</f>
        <v>20. 3. 2025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30</v>
      </c>
      <c r="D91" s="41"/>
      <c r="E91" s="41"/>
      <c r="F91" s="27" t="str">
        <f>E15</f>
        <v>Město Klatovy</v>
      </c>
      <c r="G91" s="41"/>
      <c r="H91" s="41"/>
      <c r="I91" s="32" t="s">
        <v>36</v>
      </c>
      <c r="J91" s="37" t="str">
        <f>E21</f>
        <v>Land05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34</v>
      </c>
      <c r="D92" s="41"/>
      <c r="E92" s="41"/>
      <c r="F92" s="27" t="str">
        <f>IF(E18="","",E18)</f>
        <v>Vyplň údaj</v>
      </c>
      <c r="G92" s="41"/>
      <c r="H92" s="41"/>
      <c r="I92" s="32" t="s">
        <v>39</v>
      </c>
      <c r="J92" s="37" t="str">
        <f>E24</f>
        <v>Jaroslav Čermák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112</v>
      </c>
    </row>
    <row r="97" s="9" customFormat="1" ht="24.96" customHeight="1">
      <c r="A97" s="9"/>
      <c r="B97" s="180"/>
      <c r="C97" s="181"/>
      <c r="D97" s="182" t="s">
        <v>1116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1117</v>
      </c>
      <c r="E98" s="183"/>
      <c r="F98" s="183"/>
      <c r="G98" s="183"/>
      <c r="H98" s="183"/>
      <c r="I98" s="183"/>
      <c r="J98" s="184">
        <f>J135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1118</v>
      </c>
      <c r="E99" s="183"/>
      <c r="F99" s="183"/>
      <c r="G99" s="183"/>
      <c r="H99" s="183"/>
      <c r="I99" s="183"/>
      <c r="J99" s="184">
        <f>J140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1119</v>
      </c>
      <c r="E100" s="183"/>
      <c r="F100" s="183"/>
      <c r="G100" s="183"/>
      <c r="H100" s="183"/>
      <c r="I100" s="183"/>
      <c r="J100" s="184">
        <f>J145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1120</v>
      </c>
      <c r="E101" s="183"/>
      <c r="F101" s="183"/>
      <c r="G101" s="183"/>
      <c r="H101" s="183"/>
      <c r="I101" s="183"/>
      <c r="J101" s="184">
        <f>J158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1121</v>
      </c>
      <c r="E102" s="183"/>
      <c r="F102" s="183"/>
      <c r="G102" s="183"/>
      <c r="H102" s="183"/>
      <c r="I102" s="183"/>
      <c r="J102" s="184">
        <f>J175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1122</v>
      </c>
      <c r="E103" s="183"/>
      <c r="F103" s="183"/>
      <c r="G103" s="183"/>
      <c r="H103" s="183"/>
      <c r="I103" s="183"/>
      <c r="J103" s="184">
        <f>J178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0"/>
      <c r="C104" s="181"/>
      <c r="D104" s="182" t="s">
        <v>1123</v>
      </c>
      <c r="E104" s="183"/>
      <c r="F104" s="183"/>
      <c r="G104" s="183"/>
      <c r="H104" s="183"/>
      <c r="I104" s="183"/>
      <c r="J104" s="184">
        <f>J181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3" t="s">
        <v>125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2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PASK Klatovy - revitalizace zahrady (REVIZE 01 - březen 2025)</v>
      </c>
      <c r="F114" s="32"/>
      <c r="G114" s="32"/>
      <c r="H114" s="32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2" t="s">
        <v>106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SO 04 - Oplocení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2" t="s">
        <v>22</v>
      </c>
      <c r="D118" s="41"/>
      <c r="E118" s="41"/>
      <c r="F118" s="27" t="str">
        <f>F12</f>
        <v>Klatovy</v>
      </c>
      <c r="G118" s="41"/>
      <c r="H118" s="41"/>
      <c r="I118" s="32" t="s">
        <v>24</v>
      </c>
      <c r="J118" s="80" t="str">
        <f>IF(J12="","",J12)</f>
        <v>20. 3. 2025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2" t="s">
        <v>30</v>
      </c>
      <c r="D120" s="41"/>
      <c r="E120" s="41"/>
      <c r="F120" s="27" t="str">
        <f>E15</f>
        <v>Město Klatovy</v>
      </c>
      <c r="G120" s="41"/>
      <c r="H120" s="41"/>
      <c r="I120" s="32" t="s">
        <v>36</v>
      </c>
      <c r="J120" s="37" t="str">
        <f>E21</f>
        <v>Land05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2" t="s">
        <v>34</v>
      </c>
      <c r="D121" s="41"/>
      <c r="E121" s="41"/>
      <c r="F121" s="27" t="str">
        <f>IF(E18="","",E18)</f>
        <v>Vyplň údaj</v>
      </c>
      <c r="G121" s="41"/>
      <c r="H121" s="41"/>
      <c r="I121" s="32" t="s">
        <v>39</v>
      </c>
      <c r="J121" s="37" t="str">
        <f>E24</f>
        <v>Jaroslav Čermák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126</v>
      </c>
      <c r="D123" s="195" t="s">
        <v>67</v>
      </c>
      <c r="E123" s="195" t="s">
        <v>63</v>
      </c>
      <c r="F123" s="195" t="s">
        <v>64</v>
      </c>
      <c r="G123" s="195" t="s">
        <v>127</v>
      </c>
      <c r="H123" s="195" t="s">
        <v>128</v>
      </c>
      <c r="I123" s="195" t="s">
        <v>129</v>
      </c>
      <c r="J123" s="196" t="s">
        <v>110</v>
      </c>
      <c r="K123" s="197" t="s">
        <v>130</v>
      </c>
      <c r="L123" s="198"/>
      <c r="M123" s="101" t="s">
        <v>1</v>
      </c>
      <c r="N123" s="102" t="s">
        <v>46</v>
      </c>
      <c r="O123" s="102" t="s">
        <v>131</v>
      </c>
      <c r="P123" s="102" t="s">
        <v>132</v>
      </c>
      <c r="Q123" s="102" t="s">
        <v>133</v>
      </c>
      <c r="R123" s="102" t="s">
        <v>134</v>
      </c>
      <c r="S123" s="102" t="s">
        <v>135</v>
      </c>
      <c r="T123" s="103" t="s">
        <v>136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137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P125+P135+P140+P145+P158+P175+P178+P181</f>
        <v>0</v>
      </c>
      <c r="Q124" s="105"/>
      <c r="R124" s="201">
        <f>R125+R135+R140+R145+R158+R175+R178+R181</f>
        <v>0.029999999999999999</v>
      </c>
      <c r="S124" s="105"/>
      <c r="T124" s="202">
        <f>T125+T135+T140+T145+T158+T175+T178+T181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7" t="s">
        <v>81</v>
      </c>
      <c r="AU124" s="17" t="s">
        <v>112</v>
      </c>
      <c r="BK124" s="203">
        <f>BK125+BK135+BK140+BK145+BK158+BK175+BK178+BK181</f>
        <v>0</v>
      </c>
    </row>
    <row r="125" s="12" customFormat="1" ht="25.92" customHeight="1">
      <c r="A125" s="12"/>
      <c r="B125" s="204"/>
      <c r="C125" s="205"/>
      <c r="D125" s="206" t="s">
        <v>81</v>
      </c>
      <c r="E125" s="207" t="s">
        <v>1124</v>
      </c>
      <c r="F125" s="207" t="s">
        <v>1125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SUM(P126:P134)</f>
        <v>0</v>
      </c>
      <c r="Q125" s="212"/>
      <c r="R125" s="213">
        <f>SUM(R126:R134)</f>
        <v>0</v>
      </c>
      <c r="S125" s="212"/>
      <c r="T125" s="214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90</v>
      </c>
      <c r="AT125" s="216" t="s">
        <v>81</v>
      </c>
      <c r="AU125" s="216" t="s">
        <v>82</v>
      </c>
      <c r="AY125" s="215" t="s">
        <v>140</v>
      </c>
      <c r="BK125" s="217">
        <f>SUM(BK126:BK134)</f>
        <v>0</v>
      </c>
    </row>
    <row r="126" s="2" customFormat="1" ht="33" customHeight="1">
      <c r="A126" s="39"/>
      <c r="B126" s="40"/>
      <c r="C126" s="220" t="s">
        <v>90</v>
      </c>
      <c r="D126" s="220" t="s">
        <v>142</v>
      </c>
      <c r="E126" s="221" t="s">
        <v>1126</v>
      </c>
      <c r="F126" s="222" t="s">
        <v>1127</v>
      </c>
      <c r="G126" s="223" t="s">
        <v>176</v>
      </c>
      <c r="H126" s="224">
        <v>230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47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146</v>
      </c>
      <c r="AT126" s="232" t="s">
        <v>142</v>
      </c>
      <c r="AU126" s="232" t="s">
        <v>90</v>
      </c>
      <c r="AY126" s="17" t="s">
        <v>140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7" t="s">
        <v>90</v>
      </c>
      <c r="BK126" s="233">
        <f>ROUND(I126*H126,2)</f>
        <v>0</v>
      </c>
      <c r="BL126" s="17" t="s">
        <v>146</v>
      </c>
      <c r="BM126" s="232" t="s">
        <v>92</v>
      </c>
    </row>
    <row r="127" s="2" customFormat="1">
      <c r="A127" s="39"/>
      <c r="B127" s="40"/>
      <c r="C127" s="41"/>
      <c r="D127" s="260" t="s">
        <v>156</v>
      </c>
      <c r="E127" s="41"/>
      <c r="F127" s="261" t="s">
        <v>1128</v>
      </c>
      <c r="G127" s="41"/>
      <c r="H127" s="41"/>
      <c r="I127" s="236"/>
      <c r="J127" s="41"/>
      <c r="K127" s="41"/>
      <c r="L127" s="45"/>
      <c r="M127" s="237"/>
      <c r="N127" s="238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7" t="s">
        <v>156</v>
      </c>
      <c r="AU127" s="17" t="s">
        <v>90</v>
      </c>
    </row>
    <row r="128" s="2" customFormat="1" ht="16.5" customHeight="1">
      <c r="A128" s="39"/>
      <c r="B128" s="40"/>
      <c r="C128" s="273" t="s">
        <v>92</v>
      </c>
      <c r="D128" s="273" t="s">
        <v>200</v>
      </c>
      <c r="E128" s="274" t="s">
        <v>1129</v>
      </c>
      <c r="F128" s="275" t="s">
        <v>1130</v>
      </c>
      <c r="G128" s="276" t="s">
        <v>176</v>
      </c>
      <c r="H128" s="277">
        <v>253</v>
      </c>
      <c r="I128" s="278"/>
      <c r="J128" s="279">
        <f>ROUND(I128*H128,2)</f>
        <v>0</v>
      </c>
      <c r="K128" s="280"/>
      <c r="L128" s="281"/>
      <c r="M128" s="282" t="s">
        <v>1</v>
      </c>
      <c r="N128" s="283" t="s">
        <v>47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193</v>
      </c>
      <c r="AT128" s="232" t="s">
        <v>200</v>
      </c>
      <c r="AU128" s="232" t="s">
        <v>90</v>
      </c>
      <c r="AY128" s="17" t="s">
        <v>140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7" t="s">
        <v>90</v>
      </c>
      <c r="BK128" s="233">
        <f>ROUND(I128*H128,2)</f>
        <v>0</v>
      </c>
      <c r="BL128" s="17" t="s">
        <v>146</v>
      </c>
      <c r="BM128" s="232" t="s">
        <v>146</v>
      </c>
    </row>
    <row r="129" s="2" customFormat="1" ht="21.75" customHeight="1">
      <c r="A129" s="39"/>
      <c r="B129" s="40"/>
      <c r="C129" s="220" t="s">
        <v>162</v>
      </c>
      <c r="D129" s="220" t="s">
        <v>142</v>
      </c>
      <c r="E129" s="221" t="s">
        <v>1131</v>
      </c>
      <c r="F129" s="222" t="s">
        <v>1132</v>
      </c>
      <c r="G129" s="223" t="s">
        <v>176</v>
      </c>
      <c r="H129" s="224">
        <v>115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47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146</v>
      </c>
      <c r="AT129" s="232" t="s">
        <v>142</v>
      </c>
      <c r="AU129" s="232" t="s">
        <v>90</v>
      </c>
      <c r="AY129" s="17" t="s">
        <v>140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7" t="s">
        <v>90</v>
      </c>
      <c r="BK129" s="233">
        <f>ROUND(I129*H129,2)</f>
        <v>0</v>
      </c>
      <c r="BL129" s="17" t="s">
        <v>146</v>
      </c>
      <c r="BM129" s="232" t="s">
        <v>179</v>
      </c>
    </row>
    <row r="130" s="2" customFormat="1">
      <c r="A130" s="39"/>
      <c r="B130" s="40"/>
      <c r="C130" s="41"/>
      <c r="D130" s="260" t="s">
        <v>156</v>
      </c>
      <c r="E130" s="41"/>
      <c r="F130" s="261" t="s">
        <v>1133</v>
      </c>
      <c r="G130" s="41"/>
      <c r="H130" s="41"/>
      <c r="I130" s="236"/>
      <c r="J130" s="41"/>
      <c r="K130" s="41"/>
      <c r="L130" s="45"/>
      <c r="M130" s="237"/>
      <c r="N130" s="238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7" t="s">
        <v>156</v>
      </c>
      <c r="AU130" s="17" t="s">
        <v>90</v>
      </c>
    </row>
    <row r="131" s="2" customFormat="1" ht="16.5" customHeight="1">
      <c r="A131" s="39"/>
      <c r="B131" s="40"/>
      <c r="C131" s="273" t="s">
        <v>146</v>
      </c>
      <c r="D131" s="273" t="s">
        <v>200</v>
      </c>
      <c r="E131" s="274" t="s">
        <v>1134</v>
      </c>
      <c r="F131" s="275" t="s">
        <v>1135</v>
      </c>
      <c r="G131" s="276" t="s">
        <v>253</v>
      </c>
      <c r="H131" s="277">
        <v>1066.364</v>
      </c>
      <c r="I131" s="278"/>
      <c r="J131" s="279">
        <f>ROUND(I131*H131,2)</f>
        <v>0</v>
      </c>
      <c r="K131" s="280"/>
      <c r="L131" s="281"/>
      <c r="M131" s="282" t="s">
        <v>1</v>
      </c>
      <c r="N131" s="283" t="s">
        <v>47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193</v>
      </c>
      <c r="AT131" s="232" t="s">
        <v>200</v>
      </c>
      <c r="AU131" s="232" t="s">
        <v>90</v>
      </c>
      <c r="AY131" s="17" t="s">
        <v>140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7" t="s">
        <v>90</v>
      </c>
      <c r="BK131" s="233">
        <f>ROUND(I131*H131,2)</f>
        <v>0</v>
      </c>
      <c r="BL131" s="17" t="s">
        <v>146</v>
      </c>
      <c r="BM131" s="232" t="s">
        <v>193</v>
      </c>
    </row>
    <row r="132" s="2" customFormat="1" ht="16.5" customHeight="1">
      <c r="A132" s="39"/>
      <c r="B132" s="40"/>
      <c r="C132" s="220" t="s">
        <v>173</v>
      </c>
      <c r="D132" s="220" t="s">
        <v>142</v>
      </c>
      <c r="E132" s="221" t="s">
        <v>1136</v>
      </c>
      <c r="F132" s="222" t="s">
        <v>1137</v>
      </c>
      <c r="G132" s="223" t="s">
        <v>145</v>
      </c>
      <c r="H132" s="224">
        <v>161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47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146</v>
      </c>
      <c r="AT132" s="232" t="s">
        <v>142</v>
      </c>
      <c r="AU132" s="232" t="s">
        <v>90</v>
      </c>
      <c r="AY132" s="17" t="s">
        <v>140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7" t="s">
        <v>90</v>
      </c>
      <c r="BK132" s="233">
        <f>ROUND(I132*H132,2)</f>
        <v>0</v>
      </c>
      <c r="BL132" s="17" t="s">
        <v>146</v>
      </c>
      <c r="BM132" s="232" t="s">
        <v>207</v>
      </c>
    </row>
    <row r="133" s="2" customFormat="1" ht="16.5" customHeight="1">
      <c r="A133" s="39"/>
      <c r="B133" s="40"/>
      <c r="C133" s="220" t="s">
        <v>179</v>
      </c>
      <c r="D133" s="220" t="s">
        <v>142</v>
      </c>
      <c r="E133" s="221" t="s">
        <v>1138</v>
      </c>
      <c r="F133" s="222" t="s">
        <v>1139</v>
      </c>
      <c r="G133" s="223" t="s">
        <v>253</v>
      </c>
      <c r="H133" s="224">
        <v>2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47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146</v>
      </c>
      <c r="AT133" s="232" t="s">
        <v>142</v>
      </c>
      <c r="AU133" s="232" t="s">
        <v>90</v>
      </c>
      <c r="AY133" s="17" t="s">
        <v>140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90</v>
      </c>
      <c r="BK133" s="233">
        <f>ROUND(I133*H133,2)</f>
        <v>0</v>
      </c>
      <c r="BL133" s="17" t="s">
        <v>146</v>
      </c>
      <c r="BM133" s="232" t="s">
        <v>216</v>
      </c>
    </row>
    <row r="134" s="2" customFormat="1" ht="16.5" customHeight="1">
      <c r="A134" s="39"/>
      <c r="B134" s="40"/>
      <c r="C134" s="220" t="s">
        <v>185</v>
      </c>
      <c r="D134" s="220" t="s">
        <v>142</v>
      </c>
      <c r="E134" s="221" t="s">
        <v>1140</v>
      </c>
      <c r="F134" s="222" t="s">
        <v>1141</v>
      </c>
      <c r="G134" s="223" t="s">
        <v>299</v>
      </c>
      <c r="H134" s="224">
        <v>1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47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146</v>
      </c>
      <c r="AT134" s="232" t="s">
        <v>142</v>
      </c>
      <c r="AU134" s="232" t="s">
        <v>90</v>
      </c>
      <c r="AY134" s="17" t="s">
        <v>140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7" t="s">
        <v>90</v>
      </c>
      <c r="BK134" s="233">
        <f>ROUND(I134*H134,2)</f>
        <v>0</v>
      </c>
      <c r="BL134" s="17" t="s">
        <v>146</v>
      </c>
      <c r="BM134" s="232" t="s">
        <v>226</v>
      </c>
    </row>
    <row r="135" s="12" customFormat="1" ht="25.92" customHeight="1">
      <c r="A135" s="12"/>
      <c r="B135" s="204"/>
      <c r="C135" s="205"/>
      <c r="D135" s="206" t="s">
        <v>81</v>
      </c>
      <c r="E135" s="207" t="s">
        <v>1142</v>
      </c>
      <c r="F135" s="207" t="s">
        <v>1143</v>
      </c>
      <c r="G135" s="205"/>
      <c r="H135" s="205"/>
      <c r="I135" s="208"/>
      <c r="J135" s="209">
        <f>BK135</f>
        <v>0</v>
      </c>
      <c r="K135" s="205"/>
      <c r="L135" s="210"/>
      <c r="M135" s="211"/>
      <c r="N135" s="212"/>
      <c r="O135" s="212"/>
      <c r="P135" s="213">
        <f>SUM(P136:P139)</f>
        <v>0</v>
      </c>
      <c r="Q135" s="212"/>
      <c r="R135" s="213">
        <f>SUM(R136:R139)</f>
        <v>0</v>
      </c>
      <c r="S135" s="212"/>
      <c r="T135" s="214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90</v>
      </c>
      <c r="AT135" s="216" t="s">
        <v>81</v>
      </c>
      <c r="AU135" s="216" t="s">
        <v>82</v>
      </c>
      <c r="AY135" s="215" t="s">
        <v>140</v>
      </c>
      <c r="BK135" s="217">
        <f>SUM(BK136:BK139)</f>
        <v>0</v>
      </c>
    </row>
    <row r="136" s="2" customFormat="1" ht="24.15" customHeight="1">
      <c r="A136" s="39"/>
      <c r="B136" s="40"/>
      <c r="C136" s="220" t="s">
        <v>193</v>
      </c>
      <c r="D136" s="220" t="s">
        <v>142</v>
      </c>
      <c r="E136" s="221" t="s">
        <v>1144</v>
      </c>
      <c r="F136" s="222" t="s">
        <v>1145</v>
      </c>
      <c r="G136" s="223" t="s">
        <v>145</v>
      </c>
      <c r="H136" s="224">
        <v>57.5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47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146</v>
      </c>
      <c r="AT136" s="232" t="s">
        <v>142</v>
      </c>
      <c r="AU136" s="232" t="s">
        <v>90</v>
      </c>
      <c r="AY136" s="17" t="s">
        <v>140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7" t="s">
        <v>90</v>
      </c>
      <c r="BK136" s="233">
        <f>ROUND(I136*H136,2)</f>
        <v>0</v>
      </c>
      <c r="BL136" s="17" t="s">
        <v>146</v>
      </c>
      <c r="BM136" s="232" t="s">
        <v>237</v>
      </c>
    </row>
    <row r="137" s="2" customFormat="1">
      <c r="A137" s="39"/>
      <c r="B137" s="40"/>
      <c r="C137" s="41"/>
      <c r="D137" s="260" t="s">
        <v>156</v>
      </c>
      <c r="E137" s="41"/>
      <c r="F137" s="261" t="s">
        <v>1146</v>
      </c>
      <c r="G137" s="41"/>
      <c r="H137" s="41"/>
      <c r="I137" s="236"/>
      <c r="J137" s="41"/>
      <c r="K137" s="41"/>
      <c r="L137" s="45"/>
      <c r="M137" s="237"/>
      <c r="N137" s="23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7" t="s">
        <v>156</v>
      </c>
      <c r="AU137" s="17" t="s">
        <v>90</v>
      </c>
    </row>
    <row r="138" s="2" customFormat="1" ht="16.5" customHeight="1">
      <c r="A138" s="39"/>
      <c r="B138" s="40"/>
      <c r="C138" s="220" t="s">
        <v>199</v>
      </c>
      <c r="D138" s="220" t="s">
        <v>142</v>
      </c>
      <c r="E138" s="221" t="s">
        <v>1147</v>
      </c>
      <c r="F138" s="222" t="s">
        <v>1148</v>
      </c>
      <c r="G138" s="223" t="s">
        <v>145</v>
      </c>
      <c r="H138" s="224">
        <v>37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47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146</v>
      </c>
      <c r="AT138" s="232" t="s">
        <v>142</v>
      </c>
      <c r="AU138" s="232" t="s">
        <v>90</v>
      </c>
      <c r="AY138" s="17" t="s">
        <v>140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7" t="s">
        <v>90</v>
      </c>
      <c r="BK138" s="233">
        <f>ROUND(I138*H138,2)</f>
        <v>0</v>
      </c>
      <c r="BL138" s="17" t="s">
        <v>146</v>
      </c>
      <c r="BM138" s="232" t="s">
        <v>250</v>
      </c>
    </row>
    <row r="139" s="2" customFormat="1">
      <c r="A139" s="39"/>
      <c r="B139" s="40"/>
      <c r="C139" s="41"/>
      <c r="D139" s="260" t="s">
        <v>156</v>
      </c>
      <c r="E139" s="41"/>
      <c r="F139" s="261" t="s">
        <v>1149</v>
      </c>
      <c r="G139" s="41"/>
      <c r="H139" s="41"/>
      <c r="I139" s="236"/>
      <c r="J139" s="41"/>
      <c r="K139" s="41"/>
      <c r="L139" s="45"/>
      <c r="M139" s="237"/>
      <c r="N139" s="23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7" t="s">
        <v>156</v>
      </c>
      <c r="AU139" s="17" t="s">
        <v>90</v>
      </c>
    </row>
    <row r="140" s="12" customFormat="1" ht="25.92" customHeight="1">
      <c r="A140" s="12"/>
      <c r="B140" s="204"/>
      <c r="C140" s="205"/>
      <c r="D140" s="206" t="s">
        <v>81</v>
      </c>
      <c r="E140" s="207" t="s">
        <v>1150</v>
      </c>
      <c r="F140" s="207" t="s">
        <v>533</v>
      </c>
      <c r="G140" s="205"/>
      <c r="H140" s="205"/>
      <c r="I140" s="208"/>
      <c r="J140" s="209">
        <f>BK140</f>
        <v>0</v>
      </c>
      <c r="K140" s="205"/>
      <c r="L140" s="210"/>
      <c r="M140" s="211"/>
      <c r="N140" s="212"/>
      <c r="O140" s="212"/>
      <c r="P140" s="213">
        <f>SUM(P141:P144)</f>
        <v>0</v>
      </c>
      <c r="Q140" s="212"/>
      <c r="R140" s="213">
        <f>SUM(R141:R144)</f>
        <v>0</v>
      </c>
      <c r="S140" s="212"/>
      <c r="T140" s="214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90</v>
      </c>
      <c r="AT140" s="216" t="s">
        <v>81</v>
      </c>
      <c r="AU140" s="216" t="s">
        <v>82</v>
      </c>
      <c r="AY140" s="215" t="s">
        <v>140</v>
      </c>
      <c r="BK140" s="217">
        <f>SUM(BK141:BK144)</f>
        <v>0</v>
      </c>
    </row>
    <row r="141" s="2" customFormat="1" ht="24.15" customHeight="1">
      <c r="A141" s="39"/>
      <c r="B141" s="40"/>
      <c r="C141" s="220" t="s">
        <v>207</v>
      </c>
      <c r="D141" s="220" t="s">
        <v>142</v>
      </c>
      <c r="E141" s="221" t="s">
        <v>1151</v>
      </c>
      <c r="F141" s="222" t="s">
        <v>1152</v>
      </c>
      <c r="G141" s="223" t="s">
        <v>176</v>
      </c>
      <c r="H141" s="224">
        <v>115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47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146</v>
      </c>
      <c r="AT141" s="232" t="s">
        <v>142</v>
      </c>
      <c r="AU141" s="232" t="s">
        <v>90</v>
      </c>
      <c r="AY141" s="17" t="s">
        <v>140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7" t="s">
        <v>90</v>
      </c>
      <c r="BK141" s="233">
        <f>ROUND(I141*H141,2)</f>
        <v>0</v>
      </c>
      <c r="BL141" s="17" t="s">
        <v>146</v>
      </c>
      <c r="BM141" s="232" t="s">
        <v>268</v>
      </c>
    </row>
    <row r="142" s="2" customFormat="1">
      <c r="A142" s="39"/>
      <c r="B142" s="40"/>
      <c r="C142" s="41"/>
      <c r="D142" s="260" t="s">
        <v>156</v>
      </c>
      <c r="E142" s="41"/>
      <c r="F142" s="261" t="s">
        <v>1153</v>
      </c>
      <c r="G142" s="41"/>
      <c r="H142" s="41"/>
      <c r="I142" s="236"/>
      <c r="J142" s="41"/>
      <c r="K142" s="41"/>
      <c r="L142" s="45"/>
      <c r="M142" s="237"/>
      <c r="N142" s="238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7" t="s">
        <v>156</v>
      </c>
      <c r="AU142" s="17" t="s">
        <v>90</v>
      </c>
    </row>
    <row r="143" s="2" customFormat="1" ht="16.5" customHeight="1">
      <c r="A143" s="39"/>
      <c r="B143" s="40"/>
      <c r="C143" s="220" t="s">
        <v>211</v>
      </c>
      <c r="D143" s="220" t="s">
        <v>142</v>
      </c>
      <c r="E143" s="221" t="s">
        <v>1154</v>
      </c>
      <c r="F143" s="222" t="s">
        <v>1155</v>
      </c>
      <c r="G143" s="223" t="s">
        <v>145</v>
      </c>
      <c r="H143" s="224">
        <v>86.25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47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146</v>
      </c>
      <c r="AT143" s="232" t="s">
        <v>142</v>
      </c>
      <c r="AU143" s="232" t="s">
        <v>90</v>
      </c>
      <c r="AY143" s="17" t="s">
        <v>140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7" t="s">
        <v>90</v>
      </c>
      <c r="BK143" s="233">
        <f>ROUND(I143*H143,2)</f>
        <v>0</v>
      </c>
      <c r="BL143" s="17" t="s">
        <v>146</v>
      </c>
      <c r="BM143" s="232" t="s">
        <v>276</v>
      </c>
    </row>
    <row r="144" s="2" customFormat="1">
      <c r="A144" s="39"/>
      <c r="B144" s="40"/>
      <c r="C144" s="41"/>
      <c r="D144" s="260" t="s">
        <v>156</v>
      </c>
      <c r="E144" s="41"/>
      <c r="F144" s="261" t="s">
        <v>1156</v>
      </c>
      <c r="G144" s="41"/>
      <c r="H144" s="41"/>
      <c r="I144" s="236"/>
      <c r="J144" s="41"/>
      <c r="K144" s="41"/>
      <c r="L144" s="45"/>
      <c r="M144" s="237"/>
      <c r="N144" s="238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7" t="s">
        <v>156</v>
      </c>
      <c r="AU144" s="17" t="s">
        <v>90</v>
      </c>
    </row>
    <row r="145" s="12" customFormat="1" ht="25.92" customHeight="1">
      <c r="A145" s="12"/>
      <c r="B145" s="204"/>
      <c r="C145" s="205"/>
      <c r="D145" s="206" t="s">
        <v>81</v>
      </c>
      <c r="E145" s="207" t="s">
        <v>1157</v>
      </c>
      <c r="F145" s="207" t="s">
        <v>1158</v>
      </c>
      <c r="G145" s="205"/>
      <c r="H145" s="205"/>
      <c r="I145" s="208"/>
      <c r="J145" s="209">
        <f>BK145</f>
        <v>0</v>
      </c>
      <c r="K145" s="205"/>
      <c r="L145" s="210"/>
      <c r="M145" s="211"/>
      <c r="N145" s="212"/>
      <c r="O145" s="212"/>
      <c r="P145" s="213">
        <f>SUM(P146:P157)</f>
        <v>0</v>
      </c>
      <c r="Q145" s="212"/>
      <c r="R145" s="213">
        <f>SUM(R146:R157)</f>
        <v>0</v>
      </c>
      <c r="S145" s="212"/>
      <c r="T145" s="214">
        <f>SUM(T146:T157)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5" t="s">
        <v>90</v>
      </c>
      <c r="AT145" s="216" t="s">
        <v>81</v>
      </c>
      <c r="AU145" s="216" t="s">
        <v>82</v>
      </c>
      <c r="AY145" s="215" t="s">
        <v>140</v>
      </c>
      <c r="BK145" s="217">
        <f>SUM(BK146:BK157)</f>
        <v>0</v>
      </c>
    </row>
    <row r="146" s="2" customFormat="1" ht="24.15" customHeight="1">
      <c r="A146" s="39"/>
      <c r="B146" s="40"/>
      <c r="C146" s="220" t="s">
        <v>216</v>
      </c>
      <c r="D146" s="220" t="s">
        <v>142</v>
      </c>
      <c r="E146" s="221" t="s">
        <v>1159</v>
      </c>
      <c r="F146" s="222" t="s">
        <v>1160</v>
      </c>
      <c r="G146" s="223" t="s">
        <v>309</v>
      </c>
      <c r="H146" s="224">
        <v>3.6360000000000001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47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146</v>
      </c>
      <c r="AT146" s="232" t="s">
        <v>142</v>
      </c>
      <c r="AU146" s="232" t="s">
        <v>90</v>
      </c>
      <c r="AY146" s="17" t="s">
        <v>140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7" t="s">
        <v>90</v>
      </c>
      <c r="BK146" s="233">
        <f>ROUND(I146*H146,2)</f>
        <v>0</v>
      </c>
      <c r="BL146" s="17" t="s">
        <v>146</v>
      </c>
      <c r="BM146" s="232" t="s">
        <v>287</v>
      </c>
    </row>
    <row r="147" s="2" customFormat="1">
      <c r="A147" s="39"/>
      <c r="B147" s="40"/>
      <c r="C147" s="41"/>
      <c r="D147" s="260" t="s">
        <v>156</v>
      </c>
      <c r="E147" s="41"/>
      <c r="F147" s="261" t="s">
        <v>1161</v>
      </c>
      <c r="G147" s="41"/>
      <c r="H147" s="41"/>
      <c r="I147" s="236"/>
      <c r="J147" s="41"/>
      <c r="K147" s="41"/>
      <c r="L147" s="45"/>
      <c r="M147" s="237"/>
      <c r="N147" s="23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7" t="s">
        <v>156</v>
      </c>
      <c r="AU147" s="17" t="s">
        <v>90</v>
      </c>
    </row>
    <row r="148" s="2" customFormat="1" ht="24.15" customHeight="1">
      <c r="A148" s="39"/>
      <c r="B148" s="40"/>
      <c r="C148" s="220" t="s">
        <v>221</v>
      </c>
      <c r="D148" s="220" t="s">
        <v>142</v>
      </c>
      <c r="E148" s="221" t="s">
        <v>1162</v>
      </c>
      <c r="F148" s="222" t="s">
        <v>1163</v>
      </c>
      <c r="G148" s="223" t="s">
        <v>309</v>
      </c>
      <c r="H148" s="224">
        <v>3.6360000000000001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47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146</v>
      </c>
      <c r="AT148" s="232" t="s">
        <v>142</v>
      </c>
      <c r="AU148" s="232" t="s">
        <v>90</v>
      </c>
      <c r="AY148" s="17" t="s">
        <v>140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90</v>
      </c>
      <c r="BK148" s="233">
        <f>ROUND(I148*H148,2)</f>
        <v>0</v>
      </c>
      <c r="BL148" s="17" t="s">
        <v>146</v>
      </c>
      <c r="BM148" s="232" t="s">
        <v>296</v>
      </c>
    </row>
    <row r="149" s="2" customFormat="1">
      <c r="A149" s="39"/>
      <c r="B149" s="40"/>
      <c r="C149" s="41"/>
      <c r="D149" s="260" t="s">
        <v>156</v>
      </c>
      <c r="E149" s="41"/>
      <c r="F149" s="261" t="s">
        <v>1164</v>
      </c>
      <c r="G149" s="41"/>
      <c r="H149" s="41"/>
      <c r="I149" s="236"/>
      <c r="J149" s="41"/>
      <c r="K149" s="41"/>
      <c r="L149" s="45"/>
      <c r="M149" s="237"/>
      <c r="N149" s="238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7" t="s">
        <v>156</v>
      </c>
      <c r="AU149" s="17" t="s">
        <v>90</v>
      </c>
    </row>
    <row r="150" s="2" customFormat="1" ht="24.15" customHeight="1">
      <c r="A150" s="39"/>
      <c r="B150" s="40"/>
      <c r="C150" s="220" t="s">
        <v>226</v>
      </c>
      <c r="D150" s="220" t="s">
        <v>142</v>
      </c>
      <c r="E150" s="221" t="s">
        <v>1165</v>
      </c>
      <c r="F150" s="222" t="s">
        <v>1166</v>
      </c>
      <c r="G150" s="223" t="s">
        <v>188</v>
      </c>
      <c r="H150" s="224">
        <v>4.5430000000000001</v>
      </c>
      <c r="I150" s="225"/>
      <c r="J150" s="226">
        <f>ROUND(I150*H150,2)</f>
        <v>0</v>
      </c>
      <c r="K150" s="227"/>
      <c r="L150" s="45"/>
      <c r="M150" s="228" t="s">
        <v>1</v>
      </c>
      <c r="N150" s="229" t="s">
        <v>47</v>
      </c>
      <c r="O150" s="92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2" t="s">
        <v>146</v>
      </c>
      <c r="AT150" s="232" t="s">
        <v>142</v>
      </c>
      <c r="AU150" s="232" t="s">
        <v>90</v>
      </c>
      <c r="AY150" s="17" t="s">
        <v>140</v>
      </c>
      <c r="BE150" s="233">
        <f>IF(N150="základní",J150,0)</f>
        <v>0</v>
      </c>
      <c r="BF150" s="233">
        <f>IF(N150="snížená",J150,0)</f>
        <v>0</v>
      </c>
      <c r="BG150" s="233">
        <f>IF(N150="zákl. přenesená",J150,0)</f>
        <v>0</v>
      </c>
      <c r="BH150" s="233">
        <f>IF(N150="sníž. přenesená",J150,0)</f>
        <v>0</v>
      </c>
      <c r="BI150" s="233">
        <f>IF(N150="nulová",J150,0)</f>
        <v>0</v>
      </c>
      <c r="BJ150" s="17" t="s">
        <v>90</v>
      </c>
      <c r="BK150" s="233">
        <f>ROUND(I150*H150,2)</f>
        <v>0</v>
      </c>
      <c r="BL150" s="17" t="s">
        <v>146</v>
      </c>
      <c r="BM150" s="232" t="s">
        <v>306</v>
      </c>
    </row>
    <row r="151" s="2" customFormat="1">
      <c r="A151" s="39"/>
      <c r="B151" s="40"/>
      <c r="C151" s="41"/>
      <c r="D151" s="260" t="s">
        <v>156</v>
      </c>
      <c r="E151" s="41"/>
      <c r="F151" s="261" t="s">
        <v>1167</v>
      </c>
      <c r="G151" s="41"/>
      <c r="H151" s="41"/>
      <c r="I151" s="236"/>
      <c r="J151" s="41"/>
      <c r="K151" s="41"/>
      <c r="L151" s="45"/>
      <c r="M151" s="237"/>
      <c r="N151" s="23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7" t="s">
        <v>156</v>
      </c>
      <c r="AU151" s="17" t="s">
        <v>90</v>
      </c>
    </row>
    <row r="152" s="2" customFormat="1" ht="24.15" customHeight="1">
      <c r="A152" s="39"/>
      <c r="B152" s="40"/>
      <c r="C152" s="220" t="s">
        <v>8</v>
      </c>
      <c r="D152" s="220" t="s">
        <v>142</v>
      </c>
      <c r="E152" s="221" t="s">
        <v>1168</v>
      </c>
      <c r="F152" s="222" t="s">
        <v>1169</v>
      </c>
      <c r="G152" s="223" t="s">
        <v>188</v>
      </c>
      <c r="H152" s="224">
        <v>27.254999999999999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47</v>
      </c>
      <c r="O152" s="92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146</v>
      </c>
      <c r="AT152" s="232" t="s">
        <v>142</v>
      </c>
      <c r="AU152" s="232" t="s">
        <v>90</v>
      </c>
      <c r="AY152" s="17" t="s">
        <v>140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7" t="s">
        <v>90</v>
      </c>
      <c r="BK152" s="233">
        <f>ROUND(I152*H152,2)</f>
        <v>0</v>
      </c>
      <c r="BL152" s="17" t="s">
        <v>146</v>
      </c>
      <c r="BM152" s="232" t="s">
        <v>318</v>
      </c>
    </row>
    <row r="153" s="2" customFormat="1">
      <c r="A153" s="39"/>
      <c r="B153" s="40"/>
      <c r="C153" s="41"/>
      <c r="D153" s="260" t="s">
        <v>156</v>
      </c>
      <c r="E153" s="41"/>
      <c r="F153" s="261" t="s">
        <v>1170</v>
      </c>
      <c r="G153" s="41"/>
      <c r="H153" s="41"/>
      <c r="I153" s="236"/>
      <c r="J153" s="41"/>
      <c r="K153" s="41"/>
      <c r="L153" s="45"/>
      <c r="M153" s="237"/>
      <c r="N153" s="238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7" t="s">
        <v>156</v>
      </c>
      <c r="AU153" s="17" t="s">
        <v>90</v>
      </c>
    </row>
    <row r="154" s="2" customFormat="1" ht="33" customHeight="1">
      <c r="A154" s="39"/>
      <c r="B154" s="40"/>
      <c r="C154" s="220" t="s">
        <v>237</v>
      </c>
      <c r="D154" s="220" t="s">
        <v>142</v>
      </c>
      <c r="E154" s="221" t="s">
        <v>1171</v>
      </c>
      <c r="F154" s="222" t="s">
        <v>1172</v>
      </c>
      <c r="G154" s="223" t="s">
        <v>309</v>
      </c>
      <c r="H154" s="224">
        <v>3.6360000000000001</v>
      </c>
      <c r="I154" s="225"/>
      <c r="J154" s="226">
        <f>ROUND(I154*H154,2)</f>
        <v>0</v>
      </c>
      <c r="K154" s="227"/>
      <c r="L154" s="45"/>
      <c r="M154" s="228" t="s">
        <v>1</v>
      </c>
      <c r="N154" s="229" t="s">
        <v>47</v>
      </c>
      <c r="O154" s="92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2" t="s">
        <v>146</v>
      </c>
      <c r="AT154" s="232" t="s">
        <v>142</v>
      </c>
      <c r="AU154" s="232" t="s">
        <v>90</v>
      </c>
      <c r="AY154" s="17" t="s">
        <v>140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7" t="s">
        <v>90</v>
      </c>
      <c r="BK154" s="233">
        <f>ROUND(I154*H154,2)</f>
        <v>0</v>
      </c>
      <c r="BL154" s="17" t="s">
        <v>146</v>
      </c>
      <c r="BM154" s="232" t="s">
        <v>328</v>
      </c>
    </row>
    <row r="155" s="2" customFormat="1">
      <c r="A155" s="39"/>
      <c r="B155" s="40"/>
      <c r="C155" s="41"/>
      <c r="D155" s="260" t="s">
        <v>156</v>
      </c>
      <c r="E155" s="41"/>
      <c r="F155" s="261" t="s">
        <v>1173</v>
      </c>
      <c r="G155" s="41"/>
      <c r="H155" s="41"/>
      <c r="I155" s="236"/>
      <c r="J155" s="41"/>
      <c r="K155" s="41"/>
      <c r="L155" s="45"/>
      <c r="M155" s="237"/>
      <c r="N155" s="238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7" t="s">
        <v>156</v>
      </c>
      <c r="AU155" s="17" t="s">
        <v>90</v>
      </c>
    </row>
    <row r="156" s="2" customFormat="1" ht="21.75" customHeight="1">
      <c r="A156" s="39"/>
      <c r="B156" s="40"/>
      <c r="C156" s="220" t="s">
        <v>245</v>
      </c>
      <c r="D156" s="220" t="s">
        <v>142</v>
      </c>
      <c r="E156" s="221" t="s">
        <v>1174</v>
      </c>
      <c r="F156" s="222" t="s">
        <v>1175</v>
      </c>
      <c r="G156" s="223" t="s">
        <v>309</v>
      </c>
      <c r="H156" s="224">
        <v>3.1150000000000002</v>
      </c>
      <c r="I156" s="225"/>
      <c r="J156" s="226">
        <f>ROUND(I156*H156,2)</f>
        <v>0</v>
      </c>
      <c r="K156" s="227"/>
      <c r="L156" s="45"/>
      <c r="M156" s="228" t="s">
        <v>1</v>
      </c>
      <c r="N156" s="229" t="s">
        <v>47</v>
      </c>
      <c r="O156" s="92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2" t="s">
        <v>146</v>
      </c>
      <c r="AT156" s="232" t="s">
        <v>142</v>
      </c>
      <c r="AU156" s="232" t="s">
        <v>90</v>
      </c>
      <c r="AY156" s="17" t="s">
        <v>140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7" t="s">
        <v>90</v>
      </c>
      <c r="BK156" s="233">
        <f>ROUND(I156*H156,2)</f>
        <v>0</v>
      </c>
      <c r="BL156" s="17" t="s">
        <v>146</v>
      </c>
      <c r="BM156" s="232" t="s">
        <v>339</v>
      </c>
    </row>
    <row r="157" s="2" customFormat="1">
      <c r="A157" s="39"/>
      <c r="B157" s="40"/>
      <c r="C157" s="41"/>
      <c r="D157" s="260" t="s">
        <v>156</v>
      </c>
      <c r="E157" s="41"/>
      <c r="F157" s="261" t="s">
        <v>1176</v>
      </c>
      <c r="G157" s="41"/>
      <c r="H157" s="41"/>
      <c r="I157" s="236"/>
      <c r="J157" s="41"/>
      <c r="K157" s="41"/>
      <c r="L157" s="45"/>
      <c r="M157" s="237"/>
      <c r="N157" s="238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7" t="s">
        <v>156</v>
      </c>
      <c r="AU157" s="17" t="s">
        <v>90</v>
      </c>
    </row>
    <row r="158" s="12" customFormat="1" ht="25.92" customHeight="1">
      <c r="A158" s="12"/>
      <c r="B158" s="204"/>
      <c r="C158" s="205"/>
      <c r="D158" s="206" t="s">
        <v>81</v>
      </c>
      <c r="E158" s="207" t="s">
        <v>1177</v>
      </c>
      <c r="F158" s="207" t="s">
        <v>1178</v>
      </c>
      <c r="G158" s="205"/>
      <c r="H158" s="205"/>
      <c r="I158" s="208"/>
      <c r="J158" s="209">
        <f>BK158</f>
        <v>0</v>
      </c>
      <c r="K158" s="205"/>
      <c r="L158" s="210"/>
      <c r="M158" s="211"/>
      <c r="N158" s="212"/>
      <c r="O158" s="212"/>
      <c r="P158" s="213">
        <f>SUM(P159:P174)</f>
        <v>0</v>
      </c>
      <c r="Q158" s="212"/>
      <c r="R158" s="213">
        <f>SUM(R159:R174)</f>
        <v>0.029999999999999999</v>
      </c>
      <c r="S158" s="212"/>
      <c r="T158" s="214">
        <f>SUM(T159:T174)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5" t="s">
        <v>92</v>
      </c>
      <c r="AT158" s="216" t="s">
        <v>81</v>
      </c>
      <c r="AU158" s="216" t="s">
        <v>82</v>
      </c>
      <c r="AY158" s="215" t="s">
        <v>140</v>
      </c>
      <c r="BK158" s="217">
        <f>SUM(BK159:BK174)</f>
        <v>0</v>
      </c>
    </row>
    <row r="159" s="2" customFormat="1" ht="16.5" customHeight="1">
      <c r="A159" s="39"/>
      <c r="B159" s="40"/>
      <c r="C159" s="220" t="s">
        <v>250</v>
      </c>
      <c r="D159" s="220" t="s">
        <v>142</v>
      </c>
      <c r="E159" s="221" t="s">
        <v>1179</v>
      </c>
      <c r="F159" s="222" t="s">
        <v>1180</v>
      </c>
      <c r="G159" s="223" t="s">
        <v>145</v>
      </c>
      <c r="H159" s="224">
        <v>13.942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47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146</v>
      </c>
      <c r="AT159" s="232" t="s">
        <v>142</v>
      </c>
      <c r="AU159" s="232" t="s">
        <v>90</v>
      </c>
      <c r="AY159" s="17" t="s">
        <v>140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90</v>
      </c>
      <c r="BK159" s="233">
        <f>ROUND(I159*H159,2)</f>
        <v>0</v>
      </c>
      <c r="BL159" s="17" t="s">
        <v>146</v>
      </c>
      <c r="BM159" s="232" t="s">
        <v>349</v>
      </c>
    </row>
    <row r="160" s="2" customFormat="1">
      <c r="A160" s="39"/>
      <c r="B160" s="40"/>
      <c r="C160" s="41"/>
      <c r="D160" s="260" t="s">
        <v>156</v>
      </c>
      <c r="E160" s="41"/>
      <c r="F160" s="261" t="s">
        <v>1181</v>
      </c>
      <c r="G160" s="41"/>
      <c r="H160" s="41"/>
      <c r="I160" s="236"/>
      <c r="J160" s="41"/>
      <c r="K160" s="41"/>
      <c r="L160" s="45"/>
      <c r="M160" s="237"/>
      <c r="N160" s="238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7" t="s">
        <v>156</v>
      </c>
      <c r="AU160" s="17" t="s">
        <v>90</v>
      </c>
    </row>
    <row r="161" s="2" customFormat="1" ht="24.15" customHeight="1">
      <c r="A161" s="39"/>
      <c r="B161" s="40"/>
      <c r="C161" s="220" t="s">
        <v>260</v>
      </c>
      <c r="D161" s="220" t="s">
        <v>142</v>
      </c>
      <c r="E161" s="221" t="s">
        <v>1182</v>
      </c>
      <c r="F161" s="222" t="s">
        <v>1183</v>
      </c>
      <c r="G161" s="223" t="s">
        <v>145</v>
      </c>
      <c r="H161" s="224">
        <v>13.942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47</v>
      </c>
      <c r="O161" s="92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146</v>
      </c>
      <c r="AT161" s="232" t="s">
        <v>142</v>
      </c>
      <c r="AU161" s="232" t="s">
        <v>90</v>
      </c>
      <c r="AY161" s="17" t="s">
        <v>140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7" t="s">
        <v>90</v>
      </c>
      <c r="BK161" s="233">
        <f>ROUND(I161*H161,2)</f>
        <v>0</v>
      </c>
      <c r="BL161" s="17" t="s">
        <v>146</v>
      </c>
      <c r="BM161" s="232" t="s">
        <v>359</v>
      </c>
    </row>
    <row r="162" s="2" customFormat="1">
      <c r="A162" s="39"/>
      <c r="B162" s="40"/>
      <c r="C162" s="41"/>
      <c r="D162" s="260" t="s">
        <v>156</v>
      </c>
      <c r="E162" s="41"/>
      <c r="F162" s="261" t="s">
        <v>1184</v>
      </c>
      <c r="G162" s="41"/>
      <c r="H162" s="41"/>
      <c r="I162" s="236"/>
      <c r="J162" s="41"/>
      <c r="K162" s="41"/>
      <c r="L162" s="45"/>
      <c r="M162" s="237"/>
      <c r="N162" s="238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7" t="s">
        <v>156</v>
      </c>
      <c r="AU162" s="17" t="s">
        <v>90</v>
      </c>
    </row>
    <row r="163" s="2" customFormat="1" ht="24.15" customHeight="1">
      <c r="A163" s="39"/>
      <c r="B163" s="40"/>
      <c r="C163" s="220" t="s">
        <v>268</v>
      </c>
      <c r="D163" s="220" t="s">
        <v>142</v>
      </c>
      <c r="E163" s="221" t="s">
        <v>1185</v>
      </c>
      <c r="F163" s="222" t="s">
        <v>1186</v>
      </c>
      <c r="G163" s="223" t="s">
        <v>145</v>
      </c>
      <c r="H163" s="224">
        <v>13.942</v>
      </c>
      <c r="I163" s="225"/>
      <c r="J163" s="226">
        <f>ROUND(I163*H163,2)</f>
        <v>0</v>
      </c>
      <c r="K163" s="227"/>
      <c r="L163" s="45"/>
      <c r="M163" s="228" t="s">
        <v>1</v>
      </c>
      <c r="N163" s="229" t="s">
        <v>47</v>
      </c>
      <c r="O163" s="92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2" t="s">
        <v>146</v>
      </c>
      <c r="AT163" s="232" t="s">
        <v>142</v>
      </c>
      <c r="AU163" s="232" t="s">
        <v>90</v>
      </c>
      <c r="AY163" s="17" t="s">
        <v>140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90</v>
      </c>
      <c r="BK163" s="233">
        <f>ROUND(I163*H163,2)</f>
        <v>0</v>
      </c>
      <c r="BL163" s="17" t="s">
        <v>146</v>
      </c>
      <c r="BM163" s="232" t="s">
        <v>369</v>
      </c>
    </row>
    <row r="164" s="2" customFormat="1">
      <c r="A164" s="39"/>
      <c r="B164" s="40"/>
      <c r="C164" s="41"/>
      <c r="D164" s="260" t="s">
        <v>156</v>
      </c>
      <c r="E164" s="41"/>
      <c r="F164" s="261" t="s">
        <v>1187</v>
      </c>
      <c r="G164" s="41"/>
      <c r="H164" s="41"/>
      <c r="I164" s="236"/>
      <c r="J164" s="41"/>
      <c r="K164" s="41"/>
      <c r="L164" s="45"/>
      <c r="M164" s="237"/>
      <c r="N164" s="23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7" t="s">
        <v>156</v>
      </c>
      <c r="AU164" s="17" t="s">
        <v>90</v>
      </c>
    </row>
    <row r="165" s="2" customFormat="1" ht="24.15" customHeight="1">
      <c r="A165" s="39"/>
      <c r="B165" s="40"/>
      <c r="C165" s="220" t="s">
        <v>7</v>
      </c>
      <c r="D165" s="220" t="s">
        <v>142</v>
      </c>
      <c r="E165" s="221" t="s">
        <v>1188</v>
      </c>
      <c r="F165" s="222" t="s">
        <v>1189</v>
      </c>
      <c r="G165" s="223" t="s">
        <v>145</v>
      </c>
      <c r="H165" s="224">
        <v>13.942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47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146</v>
      </c>
      <c r="AT165" s="232" t="s">
        <v>142</v>
      </c>
      <c r="AU165" s="232" t="s">
        <v>90</v>
      </c>
      <c r="AY165" s="17" t="s">
        <v>140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7" t="s">
        <v>90</v>
      </c>
      <c r="BK165" s="233">
        <f>ROUND(I165*H165,2)</f>
        <v>0</v>
      </c>
      <c r="BL165" s="17" t="s">
        <v>146</v>
      </c>
      <c r="BM165" s="232" t="s">
        <v>377</v>
      </c>
    </row>
    <row r="166" s="2" customFormat="1">
      <c r="A166" s="39"/>
      <c r="B166" s="40"/>
      <c r="C166" s="41"/>
      <c r="D166" s="260" t="s">
        <v>156</v>
      </c>
      <c r="E166" s="41"/>
      <c r="F166" s="261" t="s">
        <v>1190</v>
      </c>
      <c r="G166" s="41"/>
      <c r="H166" s="41"/>
      <c r="I166" s="236"/>
      <c r="J166" s="41"/>
      <c r="K166" s="41"/>
      <c r="L166" s="45"/>
      <c r="M166" s="237"/>
      <c r="N166" s="238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7" t="s">
        <v>156</v>
      </c>
      <c r="AU166" s="17" t="s">
        <v>90</v>
      </c>
    </row>
    <row r="167" s="2" customFormat="1" ht="24.15" customHeight="1">
      <c r="A167" s="39"/>
      <c r="B167" s="40"/>
      <c r="C167" s="220" t="s">
        <v>276</v>
      </c>
      <c r="D167" s="220" t="s">
        <v>142</v>
      </c>
      <c r="E167" s="221" t="s">
        <v>1191</v>
      </c>
      <c r="F167" s="222" t="s">
        <v>1192</v>
      </c>
      <c r="G167" s="223" t="s">
        <v>145</v>
      </c>
      <c r="H167" s="224">
        <v>262.755</v>
      </c>
      <c r="I167" s="225"/>
      <c r="J167" s="226">
        <f>ROUND(I167*H167,2)</f>
        <v>0</v>
      </c>
      <c r="K167" s="227"/>
      <c r="L167" s="45"/>
      <c r="M167" s="228" t="s">
        <v>1</v>
      </c>
      <c r="N167" s="229" t="s">
        <v>47</v>
      </c>
      <c r="O167" s="92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2" t="s">
        <v>146</v>
      </c>
      <c r="AT167" s="232" t="s">
        <v>142</v>
      </c>
      <c r="AU167" s="232" t="s">
        <v>90</v>
      </c>
      <c r="AY167" s="17" t="s">
        <v>140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90</v>
      </c>
      <c r="BK167" s="233">
        <f>ROUND(I167*H167,2)</f>
        <v>0</v>
      </c>
      <c r="BL167" s="17" t="s">
        <v>146</v>
      </c>
      <c r="BM167" s="232" t="s">
        <v>385</v>
      </c>
    </row>
    <row r="168" s="2" customFormat="1">
      <c r="A168" s="39"/>
      <c r="B168" s="40"/>
      <c r="C168" s="41"/>
      <c r="D168" s="260" t="s">
        <v>156</v>
      </c>
      <c r="E168" s="41"/>
      <c r="F168" s="261" t="s">
        <v>1193</v>
      </c>
      <c r="G168" s="41"/>
      <c r="H168" s="41"/>
      <c r="I168" s="236"/>
      <c r="J168" s="41"/>
      <c r="K168" s="41"/>
      <c r="L168" s="45"/>
      <c r="M168" s="237"/>
      <c r="N168" s="238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7" t="s">
        <v>156</v>
      </c>
      <c r="AU168" s="17" t="s">
        <v>90</v>
      </c>
    </row>
    <row r="169" s="2" customFormat="1" ht="24.15" customHeight="1">
      <c r="A169" s="39"/>
      <c r="B169" s="40"/>
      <c r="C169" s="220" t="s">
        <v>282</v>
      </c>
      <c r="D169" s="220" t="s">
        <v>142</v>
      </c>
      <c r="E169" s="221" t="s">
        <v>1194</v>
      </c>
      <c r="F169" s="222" t="s">
        <v>1195</v>
      </c>
      <c r="G169" s="223" t="s">
        <v>145</v>
      </c>
      <c r="H169" s="224">
        <v>262.755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47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146</v>
      </c>
      <c r="AT169" s="232" t="s">
        <v>142</v>
      </c>
      <c r="AU169" s="232" t="s">
        <v>90</v>
      </c>
      <c r="AY169" s="17" t="s">
        <v>140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7" t="s">
        <v>90</v>
      </c>
      <c r="BK169" s="233">
        <f>ROUND(I169*H169,2)</f>
        <v>0</v>
      </c>
      <c r="BL169" s="17" t="s">
        <v>146</v>
      </c>
      <c r="BM169" s="232" t="s">
        <v>393</v>
      </c>
    </row>
    <row r="170" s="2" customFormat="1">
      <c r="A170" s="39"/>
      <c r="B170" s="40"/>
      <c r="C170" s="41"/>
      <c r="D170" s="260" t="s">
        <v>156</v>
      </c>
      <c r="E170" s="41"/>
      <c r="F170" s="261" t="s">
        <v>1196</v>
      </c>
      <c r="G170" s="41"/>
      <c r="H170" s="41"/>
      <c r="I170" s="236"/>
      <c r="J170" s="41"/>
      <c r="K170" s="41"/>
      <c r="L170" s="45"/>
      <c r="M170" s="237"/>
      <c r="N170" s="238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7" t="s">
        <v>156</v>
      </c>
      <c r="AU170" s="17" t="s">
        <v>90</v>
      </c>
    </row>
    <row r="171" s="2" customFormat="1" ht="16.5" customHeight="1">
      <c r="A171" s="39"/>
      <c r="B171" s="40"/>
      <c r="C171" s="220" t="s">
        <v>287</v>
      </c>
      <c r="D171" s="220" t="s">
        <v>142</v>
      </c>
      <c r="E171" s="221" t="s">
        <v>1197</v>
      </c>
      <c r="F171" s="222" t="s">
        <v>1198</v>
      </c>
      <c r="G171" s="223" t="s">
        <v>145</v>
      </c>
      <c r="H171" s="224">
        <v>525.50999999999999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47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146</v>
      </c>
      <c r="AT171" s="232" t="s">
        <v>142</v>
      </c>
      <c r="AU171" s="232" t="s">
        <v>90</v>
      </c>
      <c r="AY171" s="17" t="s">
        <v>140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7" t="s">
        <v>90</v>
      </c>
      <c r="BK171" s="233">
        <f>ROUND(I171*H171,2)</f>
        <v>0</v>
      </c>
      <c r="BL171" s="17" t="s">
        <v>146</v>
      </c>
      <c r="BM171" s="232" t="s">
        <v>409</v>
      </c>
    </row>
    <row r="172" s="14" customFormat="1">
      <c r="A172" s="14"/>
      <c r="B172" s="249"/>
      <c r="C172" s="250"/>
      <c r="D172" s="234" t="s">
        <v>150</v>
      </c>
      <c r="E172" s="250"/>
      <c r="F172" s="252" t="s">
        <v>1199</v>
      </c>
      <c r="G172" s="250"/>
      <c r="H172" s="253">
        <v>525.50999999999999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9" t="s">
        <v>150</v>
      </c>
      <c r="AU172" s="259" t="s">
        <v>90</v>
      </c>
      <c r="AV172" s="14" t="s">
        <v>92</v>
      </c>
      <c r="AW172" s="14" t="s">
        <v>4</v>
      </c>
      <c r="AX172" s="14" t="s">
        <v>90</v>
      </c>
      <c r="AY172" s="259" t="s">
        <v>140</v>
      </c>
    </row>
    <row r="173" s="2" customFormat="1" ht="16.5" customHeight="1">
      <c r="A173" s="39"/>
      <c r="B173" s="40"/>
      <c r="C173" s="273" t="s">
        <v>292</v>
      </c>
      <c r="D173" s="273" t="s">
        <v>200</v>
      </c>
      <c r="E173" s="274" t="s">
        <v>1200</v>
      </c>
      <c r="F173" s="275" t="s">
        <v>1201</v>
      </c>
      <c r="G173" s="276" t="s">
        <v>1202</v>
      </c>
      <c r="H173" s="277">
        <v>30</v>
      </c>
      <c r="I173" s="278"/>
      <c r="J173" s="279">
        <f>ROUND(I173*H173,2)</f>
        <v>0</v>
      </c>
      <c r="K173" s="280"/>
      <c r="L173" s="281"/>
      <c r="M173" s="282" t="s">
        <v>1</v>
      </c>
      <c r="N173" s="283" t="s">
        <v>47</v>
      </c>
      <c r="O173" s="92"/>
      <c r="P173" s="230">
        <f>O173*H173</f>
        <v>0</v>
      </c>
      <c r="Q173" s="230">
        <v>0.001</v>
      </c>
      <c r="R173" s="230">
        <f>Q173*H173</f>
        <v>0.029999999999999999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193</v>
      </c>
      <c r="AT173" s="232" t="s">
        <v>200</v>
      </c>
      <c r="AU173" s="232" t="s">
        <v>90</v>
      </c>
      <c r="AY173" s="17" t="s">
        <v>140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7" t="s">
        <v>90</v>
      </c>
      <c r="BK173" s="233">
        <f>ROUND(I173*H173,2)</f>
        <v>0</v>
      </c>
      <c r="BL173" s="17" t="s">
        <v>146</v>
      </c>
      <c r="BM173" s="232" t="s">
        <v>1203</v>
      </c>
    </row>
    <row r="174" s="14" customFormat="1">
      <c r="A174" s="14"/>
      <c r="B174" s="249"/>
      <c r="C174" s="250"/>
      <c r="D174" s="234" t="s">
        <v>150</v>
      </c>
      <c r="E174" s="250"/>
      <c r="F174" s="252" t="s">
        <v>1204</v>
      </c>
      <c r="G174" s="250"/>
      <c r="H174" s="253">
        <v>30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150</v>
      </c>
      <c r="AU174" s="259" t="s">
        <v>90</v>
      </c>
      <c r="AV174" s="14" t="s">
        <v>92</v>
      </c>
      <c r="AW174" s="14" t="s">
        <v>4</v>
      </c>
      <c r="AX174" s="14" t="s">
        <v>90</v>
      </c>
      <c r="AY174" s="259" t="s">
        <v>140</v>
      </c>
    </row>
    <row r="175" s="12" customFormat="1" ht="25.92" customHeight="1">
      <c r="A175" s="12"/>
      <c r="B175" s="204"/>
      <c r="C175" s="205"/>
      <c r="D175" s="206" t="s">
        <v>81</v>
      </c>
      <c r="E175" s="207" t="s">
        <v>1205</v>
      </c>
      <c r="F175" s="207" t="s">
        <v>1206</v>
      </c>
      <c r="G175" s="205"/>
      <c r="H175" s="205"/>
      <c r="I175" s="208"/>
      <c r="J175" s="209">
        <f>BK175</f>
        <v>0</v>
      </c>
      <c r="K175" s="205"/>
      <c r="L175" s="210"/>
      <c r="M175" s="211"/>
      <c r="N175" s="212"/>
      <c r="O175" s="212"/>
      <c r="P175" s="213">
        <f>SUM(P176:P177)</f>
        <v>0</v>
      </c>
      <c r="Q175" s="212"/>
      <c r="R175" s="213">
        <f>SUM(R176:R177)</f>
        <v>0</v>
      </c>
      <c r="S175" s="212"/>
      <c r="T175" s="214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5" t="s">
        <v>90</v>
      </c>
      <c r="AT175" s="216" t="s">
        <v>81</v>
      </c>
      <c r="AU175" s="216" t="s">
        <v>82</v>
      </c>
      <c r="AY175" s="215" t="s">
        <v>140</v>
      </c>
      <c r="BK175" s="217">
        <f>SUM(BK176:BK177)</f>
        <v>0</v>
      </c>
    </row>
    <row r="176" s="2" customFormat="1" ht="16.5" customHeight="1">
      <c r="A176" s="39"/>
      <c r="B176" s="40"/>
      <c r="C176" s="220" t="s">
        <v>296</v>
      </c>
      <c r="D176" s="220" t="s">
        <v>142</v>
      </c>
      <c r="E176" s="221" t="s">
        <v>1207</v>
      </c>
      <c r="F176" s="222" t="s">
        <v>1206</v>
      </c>
      <c r="G176" s="223" t="s">
        <v>1208</v>
      </c>
      <c r="H176" s="288"/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47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146</v>
      </c>
      <c r="AT176" s="232" t="s">
        <v>142</v>
      </c>
      <c r="AU176" s="232" t="s">
        <v>90</v>
      </c>
      <c r="AY176" s="17" t="s">
        <v>140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7" t="s">
        <v>90</v>
      </c>
      <c r="BK176" s="233">
        <f>ROUND(I176*H176,2)</f>
        <v>0</v>
      </c>
      <c r="BL176" s="17" t="s">
        <v>146</v>
      </c>
      <c r="BM176" s="232" t="s">
        <v>420</v>
      </c>
    </row>
    <row r="177" s="2" customFormat="1">
      <c r="A177" s="39"/>
      <c r="B177" s="40"/>
      <c r="C177" s="41"/>
      <c r="D177" s="260" t="s">
        <v>156</v>
      </c>
      <c r="E177" s="41"/>
      <c r="F177" s="261" t="s">
        <v>1209</v>
      </c>
      <c r="G177" s="41"/>
      <c r="H177" s="41"/>
      <c r="I177" s="236"/>
      <c r="J177" s="41"/>
      <c r="K177" s="41"/>
      <c r="L177" s="45"/>
      <c r="M177" s="237"/>
      <c r="N177" s="238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7" t="s">
        <v>156</v>
      </c>
      <c r="AU177" s="17" t="s">
        <v>90</v>
      </c>
    </row>
    <row r="178" s="12" customFormat="1" ht="25.92" customHeight="1">
      <c r="A178" s="12"/>
      <c r="B178" s="204"/>
      <c r="C178" s="205"/>
      <c r="D178" s="206" t="s">
        <v>81</v>
      </c>
      <c r="E178" s="207" t="s">
        <v>1210</v>
      </c>
      <c r="F178" s="207" t="s">
        <v>1211</v>
      </c>
      <c r="G178" s="205"/>
      <c r="H178" s="205"/>
      <c r="I178" s="208"/>
      <c r="J178" s="209">
        <f>BK178</f>
        <v>0</v>
      </c>
      <c r="K178" s="205"/>
      <c r="L178" s="210"/>
      <c r="M178" s="211"/>
      <c r="N178" s="212"/>
      <c r="O178" s="212"/>
      <c r="P178" s="213">
        <f>SUM(P179:P180)</f>
        <v>0</v>
      </c>
      <c r="Q178" s="212"/>
      <c r="R178" s="213">
        <f>SUM(R179:R180)</f>
        <v>0</v>
      </c>
      <c r="S178" s="212"/>
      <c r="T178" s="214">
        <f>SUM(T179:T180)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5" t="s">
        <v>90</v>
      </c>
      <c r="AT178" s="216" t="s">
        <v>81</v>
      </c>
      <c r="AU178" s="216" t="s">
        <v>82</v>
      </c>
      <c r="AY178" s="215" t="s">
        <v>140</v>
      </c>
      <c r="BK178" s="217">
        <f>SUM(BK179:BK180)</f>
        <v>0</v>
      </c>
    </row>
    <row r="179" s="2" customFormat="1" ht="16.5" customHeight="1">
      <c r="A179" s="39"/>
      <c r="B179" s="40"/>
      <c r="C179" s="220" t="s">
        <v>301</v>
      </c>
      <c r="D179" s="220" t="s">
        <v>142</v>
      </c>
      <c r="E179" s="221" t="s">
        <v>1212</v>
      </c>
      <c r="F179" s="222" t="s">
        <v>1211</v>
      </c>
      <c r="G179" s="223" t="s">
        <v>1208</v>
      </c>
      <c r="H179" s="288"/>
      <c r="I179" s="225"/>
      <c r="J179" s="226">
        <f>ROUND(I179*H179,2)</f>
        <v>0</v>
      </c>
      <c r="K179" s="227"/>
      <c r="L179" s="45"/>
      <c r="M179" s="228" t="s">
        <v>1</v>
      </c>
      <c r="N179" s="229" t="s">
        <v>47</v>
      </c>
      <c r="O179" s="92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2" t="s">
        <v>146</v>
      </c>
      <c r="AT179" s="232" t="s">
        <v>142</v>
      </c>
      <c r="AU179" s="232" t="s">
        <v>90</v>
      </c>
      <c r="AY179" s="17" t="s">
        <v>140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7" t="s">
        <v>90</v>
      </c>
      <c r="BK179" s="233">
        <f>ROUND(I179*H179,2)</f>
        <v>0</v>
      </c>
      <c r="BL179" s="17" t="s">
        <v>146</v>
      </c>
      <c r="BM179" s="232" t="s">
        <v>428</v>
      </c>
    </row>
    <row r="180" s="2" customFormat="1">
      <c r="A180" s="39"/>
      <c r="B180" s="40"/>
      <c r="C180" s="41"/>
      <c r="D180" s="260" t="s">
        <v>156</v>
      </c>
      <c r="E180" s="41"/>
      <c r="F180" s="261" t="s">
        <v>1213</v>
      </c>
      <c r="G180" s="41"/>
      <c r="H180" s="41"/>
      <c r="I180" s="236"/>
      <c r="J180" s="41"/>
      <c r="K180" s="41"/>
      <c r="L180" s="45"/>
      <c r="M180" s="237"/>
      <c r="N180" s="238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7" t="s">
        <v>156</v>
      </c>
      <c r="AU180" s="17" t="s">
        <v>90</v>
      </c>
    </row>
    <row r="181" s="12" customFormat="1" ht="25.92" customHeight="1">
      <c r="A181" s="12"/>
      <c r="B181" s="204"/>
      <c r="C181" s="205"/>
      <c r="D181" s="206" t="s">
        <v>81</v>
      </c>
      <c r="E181" s="207" t="s">
        <v>102</v>
      </c>
      <c r="F181" s="207" t="s">
        <v>103</v>
      </c>
      <c r="G181" s="205"/>
      <c r="H181" s="205"/>
      <c r="I181" s="208"/>
      <c r="J181" s="209">
        <f>BK181</f>
        <v>0</v>
      </c>
      <c r="K181" s="205"/>
      <c r="L181" s="210"/>
      <c r="M181" s="211"/>
      <c r="N181" s="212"/>
      <c r="O181" s="212"/>
      <c r="P181" s="213">
        <f>SUM(P182:P183)</f>
        <v>0</v>
      </c>
      <c r="Q181" s="212"/>
      <c r="R181" s="213">
        <f>SUM(R182:R183)</f>
        <v>0</v>
      </c>
      <c r="S181" s="212"/>
      <c r="T181" s="214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173</v>
      </c>
      <c r="AT181" s="216" t="s">
        <v>81</v>
      </c>
      <c r="AU181" s="216" t="s">
        <v>82</v>
      </c>
      <c r="AY181" s="215" t="s">
        <v>140</v>
      </c>
      <c r="BK181" s="217">
        <f>SUM(BK182:BK183)</f>
        <v>0</v>
      </c>
    </row>
    <row r="182" s="2" customFormat="1" ht="16.5" customHeight="1">
      <c r="A182" s="39"/>
      <c r="B182" s="40"/>
      <c r="C182" s="220" t="s">
        <v>306</v>
      </c>
      <c r="D182" s="220" t="s">
        <v>142</v>
      </c>
      <c r="E182" s="221" t="s">
        <v>1214</v>
      </c>
      <c r="F182" s="222" t="s">
        <v>1215</v>
      </c>
      <c r="G182" s="223" t="s">
        <v>1208</v>
      </c>
      <c r="H182" s="288"/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47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146</v>
      </c>
      <c r="AT182" s="232" t="s">
        <v>142</v>
      </c>
      <c r="AU182" s="232" t="s">
        <v>90</v>
      </c>
      <c r="AY182" s="17" t="s">
        <v>140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7" t="s">
        <v>90</v>
      </c>
      <c r="BK182" s="233">
        <f>ROUND(I182*H182,2)</f>
        <v>0</v>
      </c>
      <c r="BL182" s="17" t="s">
        <v>146</v>
      </c>
      <c r="BM182" s="232" t="s">
        <v>437</v>
      </c>
    </row>
    <row r="183" s="2" customFormat="1">
      <c r="A183" s="39"/>
      <c r="B183" s="40"/>
      <c r="C183" s="41"/>
      <c r="D183" s="260" t="s">
        <v>156</v>
      </c>
      <c r="E183" s="41"/>
      <c r="F183" s="261" t="s">
        <v>1216</v>
      </c>
      <c r="G183" s="41"/>
      <c r="H183" s="41"/>
      <c r="I183" s="236"/>
      <c r="J183" s="41"/>
      <c r="K183" s="41"/>
      <c r="L183" s="45"/>
      <c r="M183" s="284"/>
      <c r="N183" s="285"/>
      <c r="O183" s="286"/>
      <c r="P183" s="286"/>
      <c r="Q183" s="286"/>
      <c r="R183" s="286"/>
      <c r="S183" s="286"/>
      <c r="T183" s="287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7" t="s">
        <v>156</v>
      </c>
      <c r="AU183" s="17" t="s">
        <v>90</v>
      </c>
    </row>
    <row r="184" s="2" customFormat="1" ht="6.96" customHeight="1">
      <c r="A184" s="39"/>
      <c r="B184" s="67"/>
      <c r="C184" s="68"/>
      <c r="D184" s="68"/>
      <c r="E184" s="68"/>
      <c r="F184" s="68"/>
      <c r="G184" s="68"/>
      <c r="H184" s="68"/>
      <c r="I184" s="68"/>
      <c r="J184" s="68"/>
      <c r="K184" s="68"/>
      <c r="L184" s="45"/>
      <c r="M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</row>
  </sheetData>
  <sheetProtection sheet="1" autoFilter="0" formatColumns="0" formatRows="0" objects="1" scenarios="1" spinCount="100000" saltValue="p0Ra8jU/Par9jVGnp2T/AVNO1sWrFxHpDsEwmdzTrW5MDv9U8Kr2VcpRncQq/FsaDefQa05vfrpQT0KHt2DpWQ==" hashValue="cCsIKa6GcS6xU66u5c62hFFNpqxupOGjy27kwHUu/oQIGhwO4v4O6ySvQwl28PMo3+mxAgEFKlscJU091KkBrw==" algorithmName="SHA-512" password="C9C3"/>
  <autoFilter ref="C123:K18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7" r:id="rId1" display="https://podminky.urs.cz/item/CS_URS_2025_01/348171310"/>
    <hyperlink ref="F130" r:id="rId2" display="https://podminky.urs.cz/item/CS_URS_2025_01/348501212"/>
    <hyperlink ref="F137" r:id="rId3" display="https://podminky.urs.cz/item/CS_URS_2025_01/628195001"/>
    <hyperlink ref="F139" r:id="rId4" display="https://podminky.urs.cz/item/CS_URS_2025_01/619991001"/>
    <hyperlink ref="F142" r:id="rId5" display="https://podminky.urs.cz/item/CS_URS_2025_01/966003818"/>
    <hyperlink ref="F144" r:id="rId6" display="https://podminky.urs.cz/item/CS_URS_2025_01/952902491"/>
    <hyperlink ref="F147" r:id="rId7" display="https://podminky.urs.cz/item/CS_URS_2025_01/997013211"/>
    <hyperlink ref="F149" r:id="rId8" display="https://podminky.urs.cz/item/CS_URS_2025_01/997231511"/>
    <hyperlink ref="F151" r:id="rId9" display="https://podminky.urs.cz/item/CS_URS_2025_01/997131511"/>
    <hyperlink ref="F153" r:id="rId10" display="https://podminky.urs.cz/item/CS_URS_2025_01/997131519"/>
    <hyperlink ref="F155" r:id="rId11" display="https://podminky.urs.cz/item/CS_URS_2025_01/997013811"/>
    <hyperlink ref="F157" r:id="rId12" display="https://podminky.urs.cz/item/CS_URS_2025_01/998018001"/>
    <hyperlink ref="F160" r:id="rId13" display="https://podminky.urs.cz/item/CS_URS_2025_01/783301401"/>
    <hyperlink ref="F162" r:id="rId14" display="https://podminky.urs.cz/item/CS_URS_2025_01/783306809"/>
    <hyperlink ref="F164" r:id="rId15" display="https://podminky.urs.cz/item/CS_URS_2025_01/783324101"/>
    <hyperlink ref="F166" r:id="rId16" display="https://podminky.urs.cz/item/CS_URS_2025_01/783327101"/>
    <hyperlink ref="F168" r:id="rId17" display="https://podminky.urs.cz/item/CS_URS_2025_01/783101203"/>
    <hyperlink ref="F170" r:id="rId18" display="https://podminky.urs.cz/item/CS_URS_2025_01/783101403"/>
    <hyperlink ref="F177" r:id="rId19" display="https://podminky.urs.cz/item/CS_URS_2025_01/030001000"/>
    <hyperlink ref="F180" r:id="rId20" display="https://podminky.urs.cz/item/CS_URS_2025_01/090001000"/>
    <hyperlink ref="F183" r:id="rId21" display="https://podminky.urs.cz/item/CS_URS_2025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92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PASK Klatovy - revitalizace zahrady (REVIZE 01 - březen 2025)</v>
      </c>
      <c r="F7" s="141"/>
      <c r="G7" s="141"/>
      <c r="H7" s="141"/>
      <c r="L7" s="20"/>
    </row>
    <row r="8" s="2" customFormat="1" ht="12" customHeight="1">
      <c r="A8" s="39"/>
      <c r="B8" s="45"/>
      <c r="C8" s="39"/>
      <c r="D8" s="141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1123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22</v>
      </c>
      <c r="E12" s="39"/>
      <c r="F12" s="144" t="s">
        <v>23</v>
      </c>
      <c r="G12" s="39"/>
      <c r="H12" s="39"/>
      <c r="I12" s="141" t="s">
        <v>24</v>
      </c>
      <c r="J12" s="145" t="str">
        <f>'Rekapitulace stavby'!AN8</f>
        <v>20. 3. 2025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30</v>
      </c>
      <c r="E14" s="39"/>
      <c r="F14" s="39"/>
      <c r="G14" s="39"/>
      <c r="H14" s="39"/>
      <c r="I14" s="141" t="s">
        <v>31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32</v>
      </c>
      <c r="F15" s="39"/>
      <c r="G15" s="39"/>
      <c r="H15" s="39"/>
      <c r="I15" s="141" t="s">
        <v>33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34</v>
      </c>
      <c r="E17" s="39"/>
      <c r="F17" s="39"/>
      <c r="G17" s="39"/>
      <c r="H17" s="39"/>
      <c r="I17" s="141" t="s">
        <v>31</v>
      </c>
      <c r="J17" s="33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3" t="str">
        <f>'Rekapitulace stavby'!E14</f>
        <v>Vyplň údaj</v>
      </c>
      <c r="F18" s="144"/>
      <c r="G18" s="144"/>
      <c r="H18" s="144"/>
      <c r="I18" s="141" t="s">
        <v>33</v>
      </c>
      <c r="J18" s="33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36</v>
      </c>
      <c r="E20" s="39"/>
      <c r="F20" s="39"/>
      <c r="G20" s="39"/>
      <c r="H20" s="39"/>
      <c r="I20" s="141" t="s">
        <v>31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37</v>
      </c>
      <c r="F21" s="39"/>
      <c r="G21" s="39"/>
      <c r="H21" s="39"/>
      <c r="I21" s="141" t="s">
        <v>33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39</v>
      </c>
      <c r="E23" s="39"/>
      <c r="F23" s="39"/>
      <c r="G23" s="39"/>
      <c r="H23" s="39"/>
      <c r="I23" s="141" t="s">
        <v>31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40</v>
      </c>
      <c r="F24" s="39"/>
      <c r="G24" s="39"/>
      <c r="H24" s="39"/>
      <c r="I24" s="141" t="s">
        <v>33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41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42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44</v>
      </c>
      <c r="G32" s="39"/>
      <c r="H32" s="39"/>
      <c r="I32" s="153" t="s">
        <v>43</v>
      </c>
      <c r="J32" s="153" t="s">
        <v>45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46</v>
      </c>
      <c r="E33" s="141" t="s">
        <v>47</v>
      </c>
      <c r="F33" s="155">
        <f>ROUND((SUM(BE121:BE149)),  2)</f>
        <v>0</v>
      </c>
      <c r="G33" s="39"/>
      <c r="H33" s="39"/>
      <c r="I33" s="156">
        <v>0.20999999999999999</v>
      </c>
      <c r="J33" s="155">
        <f>ROUND(((SUM(BE121:BE149))*I33),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48</v>
      </c>
      <c r="F34" s="155">
        <f>ROUND((SUM(BF121:BF149)),  2)</f>
        <v>0</v>
      </c>
      <c r="G34" s="39"/>
      <c r="H34" s="39"/>
      <c r="I34" s="156">
        <v>0.14999999999999999</v>
      </c>
      <c r="J34" s="155">
        <f>ROUND(((SUM(BF121:BF149))*I34),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49</v>
      </c>
      <c r="F35" s="155">
        <f>ROUND((SUM(BG121:BG149)),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50</v>
      </c>
      <c r="F36" s="155">
        <f>ROUND((SUM(BH121:BH149)),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51</v>
      </c>
      <c r="F37" s="155">
        <f>ROUND((SUM(BI121:BI149)),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52</v>
      </c>
      <c r="E39" s="159"/>
      <c r="F39" s="159"/>
      <c r="G39" s="160" t="s">
        <v>53</v>
      </c>
      <c r="H39" s="161" t="s">
        <v>54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4"/>
      <c r="D50" s="164" t="s">
        <v>55</v>
      </c>
      <c r="E50" s="165"/>
      <c r="F50" s="165"/>
      <c r="G50" s="164" t="s">
        <v>56</v>
      </c>
      <c r="H50" s="165"/>
      <c r="I50" s="165"/>
      <c r="J50" s="165"/>
      <c r="K50" s="165"/>
      <c r="L50" s="64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9"/>
      <c r="B61" s="45"/>
      <c r="C61" s="39"/>
      <c r="D61" s="166" t="s">
        <v>57</v>
      </c>
      <c r="E61" s="167"/>
      <c r="F61" s="168" t="s">
        <v>58</v>
      </c>
      <c r="G61" s="166" t="s">
        <v>57</v>
      </c>
      <c r="H61" s="167"/>
      <c r="I61" s="167"/>
      <c r="J61" s="169" t="s">
        <v>58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9"/>
      <c r="B65" s="45"/>
      <c r="C65" s="39"/>
      <c r="D65" s="164" t="s">
        <v>59</v>
      </c>
      <c r="E65" s="170"/>
      <c r="F65" s="170"/>
      <c r="G65" s="164" t="s">
        <v>60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9"/>
      <c r="B76" s="45"/>
      <c r="C76" s="39"/>
      <c r="D76" s="166" t="s">
        <v>57</v>
      </c>
      <c r="E76" s="167"/>
      <c r="F76" s="168" t="s">
        <v>58</v>
      </c>
      <c r="G76" s="166" t="s">
        <v>57</v>
      </c>
      <c r="H76" s="167"/>
      <c r="I76" s="167"/>
      <c r="J76" s="169" t="s">
        <v>58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3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2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PASK Klatovy - revitalizace zahrady (REVIZE 01 - březen 2025)</v>
      </c>
      <c r="F85" s="32"/>
      <c r="G85" s="32"/>
      <c r="H85" s="32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2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2" t="s">
        <v>22</v>
      </c>
      <c r="D89" s="41"/>
      <c r="E89" s="41"/>
      <c r="F89" s="27" t="str">
        <f>F12</f>
        <v>Klatovy</v>
      </c>
      <c r="G89" s="41"/>
      <c r="H89" s="41"/>
      <c r="I89" s="32" t="s">
        <v>24</v>
      </c>
      <c r="J89" s="80" t="str">
        <f>IF(J12="","",J12)</f>
        <v>20. 3. 2025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2" t="s">
        <v>30</v>
      </c>
      <c r="D91" s="41"/>
      <c r="E91" s="41"/>
      <c r="F91" s="27" t="str">
        <f>E15</f>
        <v>Město Klatovy</v>
      </c>
      <c r="G91" s="41"/>
      <c r="H91" s="41"/>
      <c r="I91" s="32" t="s">
        <v>36</v>
      </c>
      <c r="J91" s="37" t="str">
        <f>E21</f>
        <v>Land05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2" t="s">
        <v>34</v>
      </c>
      <c r="D92" s="41"/>
      <c r="E92" s="41"/>
      <c r="F92" s="27" t="str">
        <f>IF(E18="","",E18)</f>
        <v>Vyplň údaj</v>
      </c>
      <c r="G92" s="41"/>
      <c r="H92" s="41"/>
      <c r="I92" s="32" t="s">
        <v>39</v>
      </c>
      <c r="J92" s="37" t="str">
        <f>E24</f>
        <v>Soloreal s.r.o.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109</v>
      </c>
      <c r="D94" s="177"/>
      <c r="E94" s="177"/>
      <c r="F94" s="177"/>
      <c r="G94" s="177"/>
      <c r="H94" s="177"/>
      <c r="I94" s="177"/>
      <c r="J94" s="178" t="s">
        <v>110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111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7" t="s">
        <v>112</v>
      </c>
    </row>
    <row r="97" s="9" customFormat="1" ht="24.96" customHeight="1">
      <c r="A97" s="9"/>
      <c r="B97" s="180"/>
      <c r="C97" s="181"/>
      <c r="D97" s="182" t="s">
        <v>1123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1217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1218</v>
      </c>
      <c r="E99" s="189"/>
      <c r="F99" s="189"/>
      <c r="G99" s="189"/>
      <c r="H99" s="189"/>
      <c r="I99" s="189"/>
      <c r="J99" s="190">
        <f>J132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1219</v>
      </c>
      <c r="E100" s="189"/>
      <c r="F100" s="189"/>
      <c r="G100" s="189"/>
      <c r="H100" s="189"/>
      <c r="I100" s="189"/>
      <c r="J100" s="190">
        <f>J139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1220</v>
      </c>
      <c r="E101" s="189"/>
      <c r="F101" s="189"/>
      <c r="G101" s="189"/>
      <c r="H101" s="189"/>
      <c r="I101" s="189"/>
      <c r="J101" s="190">
        <f>J147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3" t="s">
        <v>125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2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PASK Klatovy - revitalizace zahrady (REVIZE 01 - březen 2025)</v>
      </c>
      <c r="F111" s="32"/>
      <c r="G111" s="32"/>
      <c r="H111" s="32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2" t="s">
        <v>106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VRN - Vedlejší rozpočtové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2" t="s">
        <v>22</v>
      </c>
      <c r="D115" s="41"/>
      <c r="E115" s="41"/>
      <c r="F115" s="27" t="str">
        <f>F12</f>
        <v>Klatovy</v>
      </c>
      <c r="G115" s="41"/>
      <c r="H115" s="41"/>
      <c r="I115" s="32" t="s">
        <v>24</v>
      </c>
      <c r="J115" s="80" t="str">
        <f>IF(J12="","",J12)</f>
        <v>20. 3. 2025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2" t="s">
        <v>30</v>
      </c>
      <c r="D117" s="41"/>
      <c r="E117" s="41"/>
      <c r="F117" s="27" t="str">
        <f>E15</f>
        <v>Město Klatovy</v>
      </c>
      <c r="G117" s="41"/>
      <c r="H117" s="41"/>
      <c r="I117" s="32" t="s">
        <v>36</v>
      </c>
      <c r="J117" s="37" t="str">
        <f>E21</f>
        <v>Land05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2" t="s">
        <v>34</v>
      </c>
      <c r="D118" s="41"/>
      <c r="E118" s="41"/>
      <c r="F118" s="27" t="str">
        <f>IF(E18="","",E18)</f>
        <v>Vyplň údaj</v>
      </c>
      <c r="G118" s="41"/>
      <c r="H118" s="41"/>
      <c r="I118" s="32" t="s">
        <v>39</v>
      </c>
      <c r="J118" s="37" t="str">
        <f>E24</f>
        <v>Soloreal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126</v>
      </c>
      <c r="D120" s="195" t="s">
        <v>67</v>
      </c>
      <c r="E120" s="195" t="s">
        <v>63</v>
      </c>
      <c r="F120" s="195" t="s">
        <v>64</v>
      </c>
      <c r="G120" s="195" t="s">
        <v>127</v>
      </c>
      <c r="H120" s="195" t="s">
        <v>128</v>
      </c>
      <c r="I120" s="195" t="s">
        <v>129</v>
      </c>
      <c r="J120" s="196" t="s">
        <v>110</v>
      </c>
      <c r="K120" s="197" t="s">
        <v>130</v>
      </c>
      <c r="L120" s="198"/>
      <c r="M120" s="101" t="s">
        <v>1</v>
      </c>
      <c r="N120" s="102" t="s">
        <v>46</v>
      </c>
      <c r="O120" s="102" t="s">
        <v>131</v>
      </c>
      <c r="P120" s="102" t="s">
        <v>132</v>
      </c>
      <c r="Q120" s="102" t="s">
        <v>133</v>
      </c>
      <c r="R120" s="102" t="s">
        <v>134</v>
      </c>
      <c r="S120" s="102" t="s">
        <v>135</v>
      </c>
      <c r="T120" s="103" t="s">
        <v>136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137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</f>
        <v>0</v>
      </c>
      <c r="Q121" s="105"/>
      <c r="R121" s="201">
        <f>R122</f>
        <v>0</v>
      </c>
      <c r="S121" s="105"/>
      <c r="T121" s="202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7" t="s">
        <v>81</v>
      </c>
      <c r="AU121" s="17" t="s">
        <v>112</v>
      </c>
      <c r="BK121" s="203">
        <f>BK122</f>
        <v>0</v>
      </c>
    </row>
    <row r="122" s="12" customFormat="1" ht="25.92" customHeight="1">
      <c r="A122" s="12"/>
      <c r="B122" s="204"/>
      <c r="C122" s="205"/>
      <c r="D122" s="206" t="s">
        <v>81</v>
      </c>
      <c r="E122" s="207" t="s">
        <v>102</v>
      </c>
      <c r="F122" s="207" t="s">
        <v>103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P123+P132+P139+P147</f>
        <v>0</v>
      </c>
      <c r="Q122" s="212"/>
      <c r="R122" s="213">
        <f>R123+R132+R139+R147</f>
        <v>0</v>
      </c>
      <c r="S122" s="212"/>
      <c r="T122" s="214">
        <f>T123+T132+T139+T147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173</v>
      </c>
      <c r="AT122" s="216" t="s">
        <v>81</v>
      </c>
      <c r="AU122" s="216" t="s">
        <v>82</v>
      </c>
      <c r="AY122" s="215" t="s">
        <v>140</v>
      </c>
      <c r="BK122" s="217">
        <f>BK123+BK132+BK139+BK147</f>
        <v>0</v>
      </c>
    </row>
    <row r="123" s="12" customFormat="1" ht="22.8" customHeight="1">
      <c r="A123" s="12"/>
      <c r="B123" s="204"/>
      <c r="C123" s="205"/>
      <c r="D123" s="206" t="s">
        <v>81</v>
      </c>
      <c r="E123" s="218" t="s">
        <v>1221</v>
      </c>
      <c r="F123" s="218" t="s">
        <v>1222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SUM(P124:P131)</f>
        <v>0</v>
      </c>
      <c r="Q123" s="212"/>
      <c r="R123" s="213">
        <f>SUM(R124:R131)</f>
        <v>0</v>
      </c>
      <c r="S123" s="212"/>
      <c r="T123" s="214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173</v>
      </c>
      <c r="AT123" s="216" t="s">
        <v>81</v>
      </c>
      <c r="AU123" s="216" t="s">
        <v>90</v>
      </c>
      <c r="AY123" s="215" t="s">
        <v>140</v>
      </c>
      <c r="BK123" s="217">
        <f>SUM(BK124:BK131)</f>
        <v>0</v>
      </c>
    </row>
    <row r="124" s="2" customFormat="1" ht="16.5" customHeight="1">
      <c r="A124" s="39"/>
      <c r="B124" s="40"/>
      <c r="C124" s="220" t="s">
        <v>90</v>
      </c>
      <c r="D124" s="220" t="s">
        <v>142</v>
      </c>
      <c r="E124" s="221" t="s">
        <v>1223</v>
      </c>
      <c r="F124" s="222" t="s">
        <v>1224</v>
      </c>
      <c r="G124" s="223" t="s">
        <v>299</v>
      </c>
      <c r="H124" s="224">
        <v>1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47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1225</v>
      </c>
      <c r="AT124" s="232" t="s">
        <v>142</v>
      </c>
      <c r="AU124" s="232" t="s">
        <v>92</v>
      </c>
      <c r="AY124" s="17" t="s">
        <v>140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7" t="s">
        <v>90</v>
      </c>
      <c r="BK124" s="233">
        <f>ROUND(I124*H124,2)</f>
        <v>0</v>
      </c>
      <c r="BL124" s="17" t="s">
        <v>1225</v>
      </c>
      <c r="BM124" s="232" t="s">
        <v>1226</v>
      </c>
    </row>
    <row r="125" s="2" customFormat="1">
      <c r="A125" s="39"/>
      <c r="B125" s="40"/>
      <c r="C125" s="41"/>
      <c r="D125" s="260" t="s">
        <v>156</v>
      </c>
      <c r="E125" s="41"/>
      <c r="F125" s="261" t="s">
        <v>1227</v>
      </c>
      <c r="G125" s="41"/>
      <c r="H125" s="41"/>
      <c r="I125" s="236"/>
      <c r="J125" s="41"/>
      <c r="K125" s="41"/>
      <c r="L125" s="45"/>
      <c r="M125" s="237"/>
      <c r="N125" s="238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7" t="s">
        <v>156</v>
      </c>
      <c r="AU125" s="17" t="s">
        <v>92</v>
      </c>
    </row>
    <row r="126" s="2" customFormat="1" ht="16.5" customHeight="1">
      <c r="A126" s="39"/>
      <c r="B126" s="40"/>
      <c r="C126" s="220" t="s">
        <v>92</v>
      </c>
      <c r="D126" s="220" t="s">
        <v>142</v>
      </c>
      <c r="E126" s="221" t="s">
        <v>1228</v>
      </c>
      <c r="F126" s="222" t="s">
        <v>1229</v>
      </c>
      <c r="G126" s="223" t="s">
        <v>846</v>
      </c>
      <c r="H126" s="224">
        <v>1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47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1225</v>
      </c>
      <c r="AT126" s="232" t="s">
        <v>142</v>
      </c>
      <c r="AU126" s="232" t="s">
        <v>92</v>
      </c>
      <c r="AY126" s="17" t="s">
        <v>140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7" t="s">
        <v>90</v>
      </c>
      <c r="BK126" s="233">
        <f>ROUND(I126*H126,2)</f>
        <v>0</v>
      </c>
      <c r="BL126" s="17" t="s">
        <v>1225</v>
      </c>
      <c r="BM126" s="232" t="s">
        <v>1230</v>
      </c>
    </row>
    <row r="127" s="2" customFormat="1">
      <c r="A127" s="39"/>
      <c r="B127" s="40"/>
      <c r="C127" s="41"/>
      <c r="D127" s="260" t="s">
        <v>156</v>
      </c>
      <c r="E127" s="41"/>
      <c r="F127" s="261" t="s">
        <v>1231</v>
      </c>
      <c r="G127" s="41"/>
      <c r="H127" s="41"/>
      <c r="I127" s="236"/>
      <c r="J127" s="41"/>
      <c r="K127" s="41"/>
      <c r="L127" s="45"/>
      <c r="M127" s="237"/>
      <c r="N127" s="238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7" t="s">
        <v>156</v>
      </c>
      <c r="AU127" s="17" t="s">
        <v>92</v>
      </c>
    </row>
    <row r="128" s="2" customFormat="1" ht="16.5" customHeight="1">
      <c r="A128" s="39"/>
      <c r="B128" s="40"/>
      <c r="C128" s="220" t="s">
        <v>162</v>
      </c>
      <c r="D128" s="220" t="s">
        <v>142</v>
      </c>
      <c r="E128" s="221" t="s">
        <v>1232</v>
      </c>
      <c r="F128" s="222" t="s">
        <v>1233</v>
      </c>
      <c r="G128" s="223" t="s">
        <v>299</v>
      </c>
      <c r="H128" s="224">
        <v>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47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1225</v>
      </c>
      <c r="AT128" s="232" t="s">
        <v>142</v>
      </c>
      <c r="AU128" s="232" t="s">
        <v>92</v>
      </c>
      <c r="AY128" s="17" t="s">
        <v>140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7" t="s">
        <v>90</v>
      </c>
      <c r="BK128" s="233">
        <f>ROUND(I128*H128,2)</f>
        <v>0</v>
      </c>
      <c r="BL128" s="17" t="s">
        <v>1225</v>
      </c>
      <c r="BM128" s="232" t="s">
        <v>1234</v>
      </c>
    </row>
    <row r="129" s="2" customFormat="1">
      <c r="A129" s="39"/>
      <c r="B129" s="40"/>
      <c r="C129" s="41"/>
      <c r="D129" s="260" t="s">
        <v>156</v>
      </c>
      <c r="E129" s="41"/>
      <c r="F129" s="261" t="s">
        <v>1235</v>
      </c>
      <c r="G129" s="41"/>
      <c r="H129" s="41"/>
      <c r="I129" s="236"/>
      <c r="J129" s="41"/>
      <c r="K129" s="41"/>
      <c r="L129" s="45"/>
      <c r="M129" s="237"/>
      <c r="N129" s="238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7" t="s">
        <v>156</v>
      </c>
      <c r="AU129" s="17" t="s">
        <v>92</v>
      </c>
    </row>
    <row r="130" s="2" customFormat="1" ht="16.5" customHeight="1">
      <c r="A130" s="39"/>
      <c r="B130" s="40"/>
      <c r="C130" s="220" t="s">
        <v>146</v>
      </c>
      <c r="D130" s="220" t="s">
        <v>142</v>
      </c>
      <c r="E130" s="221" t="s">
        <v>1236</v>
      </c>
      <c r="F130" s="222" t="s">
        <v>1237</v>
      </c>
      <c r="G130" s="223" t="s">
        <v>299</v>
      </c>
      <c r="H130" s="224">
        <v>1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47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1225</v>
      </c>
      <c r="AT130" s="232" t="s">
        <v>142</v>
      </c>
      <c r="AU130" s="232" t="s">
        <v>92</v>
      </c>
      <c r="AY130" s="17" t="s">
        <v>140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90</v>
      </c>
      <c r="BK130" s="233">
        <f>ROUND(I130*H130,2)</f>
        <v>0</v>
      </c>
      <c r="BL130" s="17" t="s">
        <v>1225</v>
      </c>
      <c r="BM130" s="232" t="s">
        <v>1238</v>
      </c>
    </row>
    <row r="131" s="2" customFormat="1">
      <c r="A131" s="39"/>
      <c r="B131" s="40"/>
      <c r="C131" s="41"/>
      <c r="D131" s="260" t="s">
        <v>156</v>
      </c>
      <c r="E131" s="41"/>
      <c r="F131" s="261" t="s">
        <v>1239</v>
      </c>
      <c r="G131" s="41"/>
      <c r="H131" s="41"/>
      <c r="I131" s="236"/>
      <c r="J131" s="41"/>
      <c r="K131" s="41"/>
      <c r="L131" s="45"/>
      <c r="M131" s="237"/>
      <c r="N131" s="238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7" t="s">
        <v>156</v>
      </c>
      <c r="AU131" s="17" t="s">
        <v>92</v>
      </c>
    </row>
    <row r="132" s="12" customFormat="1" ht="22.8" customHeight="1">
      <c r="A132" s="12"/>
      <c r="B132" s="204"/>
      <c r="C132" s="205"/>
      <c r="D132" s="206" t="s">
        <v>81</v>
      </c>
      <c r="E132" s="218" t="s">
        <v>1240</v>
      </c>
      <c r="F132" s="218" t="s">
        <v>1206</v>
      </c>
      <c r="G132" s="205"/>
      <c r="H132" s="205"/>
      <c r="I132" s="208"/>
      <c r="J132" s="219">
        <f>BK132</f>
        <v>0</v>
      </c>
      <c r="K132" s="205"/>
      <c r="L132" s="210"/>
      <c r="M132" s="211"/>
      <c r="N132" s="212"/>
      <c r="O132" s="212"/>
      <c r="P132" s="213">
        <f>SUM(P133:P138)</f>
        <v>0</v>
      </c>
      <c r="Q132" s="212"/>
      <c r="R132" s="213">
        <f>SUM(R133:R138)</f>
        <v>0</v>
      </c>
      <c r="S132" s="212"/>
      <c r="T132" s="214">
        <f>SUM(T133:T138)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173</v>
      </c>
      <c r="AT132" s="216" t="s">
        <v>81</v>
      </c>
      <c r="AU132" s="216" t="s">
        <v>90</v>
      </c>
      <c r="AY132" s="215" t="s">
        <v>140</v>
      </c>
      <c r="BK132" s="217">
        <f>SUM(BK133:BK138)</f>
        <v>0</v>
      </c>
    </row>
    <row r="133" s="2" customFormat="1" ht="16.5" customHeight="1">
      <c r="A133" s="39"/>
      <c r="B133" s="40"/>
      <c r="C133" s="220" t="s">
        <v>173</v>
      </c>
      <c r="D133" s="220" t="s">
        <v>142</v>
      </c>
      <c r="E133" s="221" t="s">
        <v>1207</v>
      </c>
      <c r="F133" s="222" t="s">
        <v>1206</v>
      </c>
      <c r="G133" s="223" t="s">
        <v>846</v>
      </c>
      <c r="H133" s="224">
        <v>1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47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1225</v>
      </c>
      <c r="AT133" s="232" t="s">
        <v>142</v>
      </c>
      <c r="AU133" s="232" t="s">
        <v>92</v>
      </c>
      <c r="AY133" s="17" t="s">
        <v>140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90</v>
      </c>
      <c r="BK133" s="233">
        <f>ROUND(I133*H133,2)</f>
        <v>0</v>
      </c>
      <c r="BL133" s="17" t="s">
        <v>1225</v>
      </c>
      <c r="BM133" s="232" t="s">
        <v>1241</v>
      </c>
    </row>
    <row r="134" s="2" customFormat="1">
      <c r="A134" s="39"/>
      <c r="B134" s="40"/>
      <c r="C134" s="41"/>
      <c r="D134" s="260" t="s">
        <v>156</v>
      </c>
      <c r="E134" s="41"/>
      <c r="F134" s="261" t="s">
        <v>1209</v>
      </c>
      <c r="G134" s="41"/>
      <c r="H134" s="41"/>
      <c r="I134" s="236"/>
      <c r="J134" s="41"/>
      <c r="K134" s="41"/>
      <c r="L134" s="45"/>
      <c r="M134" s="237"/>
      <c r="N134" s="238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7" t="s">
        <v>156</v>
      </c>
      <c r="AU134" s="17" t="s">
        <v>92</v>
      </c>
    </row>
    <row r="135" s="2" customFormat="1" ht="16.5" customHeight="1">
      <c r="A135" s="39"/>
      <c r="B135" s="40"/>
      <c r="C135" s="220" t="s">
        <v>179</v>
      </c>
      <c r="D135" s="220" t="s">
        <v>142</v>
      </c>
      <c r="E135" s="221" t="s">
        <v>1242</v>
      </c>
      <c r="F135" s="222" t="s">
        <v>1243</v>
      </c>
      <c r="G135" s="223" t="s">
        <v>299</v>
      </c>
      <c r="H135" s="224">
        <v>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47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1225</v>
      </c>
      <c r="AT135" s="232" t="s">
        <v>142</v>
      </c>
      <c r="AU135" s="232" t="s">
        <v>92</v>
      </c>
      <c r="AY135" s="17" t="s">
        <v>140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7" t="s">
        <v>90</v>
      </c>
      <c r="BK135" s="233">
        <f>ROUND(I135*H135,2)</f>
        <v>0</v>
      </c>
      <c r="BL135" s="17" t="s">
        <v>1225</v>
      </c>
      <c r="BM135" s="232" t="s">
        <v>1244</v>
      </c>
    </row>
    <row r="136" s="2" customFormat="1">
      <c r="A136" s="39"/>
      <c r="B136" s="40"/>
      <c r="C136" s="41"/>
      <c r="D136" s="260" t="s">
        <v>156</v>
      </c>
      <c r="E136" s="41"/>
      <c r="F136" s="261" t="s">
        <v>1245</v>
      </c>
      <c r="G136" s="41"/>
      <c r="H136" s="41"/>
      <c r="I136" s="236"/>
      <c r="J136" s="41"/>
      <c r="K136" s="41"/>
      <c r="L136" s="45"/>
      <c r="M136" s="237"/>
      <c r="N136" s="238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7" t="s">
        <v>156</v>
      </c>
      <c r="AU136" s="17" t="s">
        <v>92</v>
      </c>
    </row>
    <row r="137" s="2" customFormat="1" ht="16.5" customHeight="1">
      <c r="A137" s="39"/>
      <c r="B137" s="40"/>
      <c r="C137" s="220" t="s">
        <v>185</v>
      </c>
      <c r="D137" s="220" t="s">
        <v>142</v>
      </c>
      <c r="E137" s="221" t="s">
        <v>1246</v>
      </c>
      <c r="F137" s="222" t="s">
        <v>1247</v>
      </c>
      <c r="G137" s="223" t="s">
        <v>299</v>
      </c>
      <c r="H137" s="224">
        <v>1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47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1225</v>
      </c>
      <c r="AT137" s="232" t="s">
        <v>142</v>
      </c>
      <c r="AU137" s="232" t="s">
        <v>92</v>
      </c>
      <c r="AY137" s="17" t="s">
        <v>140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7" t="s">
        <v>90</v>
      </c>
      <c r="BK137" s="233">
        <f>ROUND(I137*H137,2)</f>
        <v>0</v>
      </c>
      <c r="BL137" s="17" t="s">
        <v>1225</v>
      </c>
      <c r="BM137" s="232" t="s">
        <v>1248</v>
      </c>
    </row>
    <row r="138" s="2" customFormat="1">
      <c r="A138" s="39"/>
      <c r="B138" s="40"/>
      <c r="C138" s="41"/>
      <c r="D138" s="260" t="s">
        <v>156</v>
      </c>
      <c r="E138" s="41"/>
      <c r="F138" s="261" t="s">
        <v>1249</v>
      </c>
      <c r="G138" s="41"/>
      <c r="H138" s="41"/>
      <c r="I138" s="236"/>
      <c r="J138" s="41"/>
      <c r="K138" s="41"/>
      <c r="L138" s="45"/>
      <c r="M138" s="237"/>
      <c r="N138" s="238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7" t="s">
        <v>156</v>
      </c>
      <c r="AU138" s="17" t="s">
        <v>92</v>
      </c>
    </row>
    <row r="139" s="12" customFormat="1" ht="22.8" customHeight="1">
      <c r="A139" s="12"/>
      <c r="B139" s="204"/>
      <c r="C139" s="205"/>
      <c r="D139" s="206" t="s">
        <v>81</v>
      </c>
      <c r="E139" s="218" t="s">
        <v>1250</v>
      </c>
      <c r="F139" s="218" t="s">
        <v>1251</v>
      </c>
      <c r="G139" s="205"/>
      <c r="H139" s="205"/>
      <c r="I139" s="208"/>
      <c r="J139" s="219">
        <f>BK139</f>
        <v>0</v>
      </c>
      <c r="K139" s="205"/>
      <c r="L139" s="210"/>
      <c r="M139" s="211"/>
      <c r="N139" s="212"/>
      <c r="O139" s="212"/>
      <c r="P139" s="213">
        <f>SUM(P140:P146)</f>
        <v>0</v>
      </c>
      <c r="Q139" s="212"/>
      <c r="R139" s="213">
        <f>SUM(R140:R146)</f>
        <v>0</v>
      </c>
      <c r="S139" s="212"/>
      <c r="T139" s="214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5" t="s">
        <v>173</v>
      </c>
      <c r="AT139" s="216" t="s">
        <v>81</v>
      </c>
      <c r="AU139" s="216" t="s">
        <v>90</v>
      </c>
      <c r="AY139" s="215" t="s">
        <v>140</v>
      </c>
      <c r="BK139" s="217">
        <f>SUM(BK140:BK146)</f>
        <v>0</v>
      </c>
    </row>
    <row r="140" s="2" customFormat="1" ht="16.5" customHeight="1">
      <c r="A140" s="39"/>
      <c r="B140" s="40"/>
      <c r="C140" s="220" t="s">
        <v>193</v>
      </c>
      <c r="D140" s="220" t="s">
        <v>142</v>
      </c>
      <c r="E140" s="221" t="s">
        <v>1252</v>
      </c>
      <c r="F140" s="222" t="s">
        <v>1253</v>
      </c>
      <c r="G140" s="223" t="s">
        <v>299</v>
      </c>
      <c r="H140" s="224">
        <v>1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47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1225</v>
      </c>
      <c r="AT140" s="232" t="s">
        <v>142</v>
      </c>
      <c r="AU140" s="232" t="s">
        <v>92</v>
      </c>
      <c r="AY140" s="17" t="s">
        <v>140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7" t="s">
        <v>90</v>
      </c>
      <c r="BK140" s="233">
        <f>ROUND(I140*H140,2)</f>
        <v>0</v>
      </c>
      <c r="BL140" s="17" t="s">
        <v>1225</v>
      </c>
      <c r="BM140" s="232" t="s">
        <v>1254</v>
      </c>
    </row>
    <row r="141" s="2" customFormat="1">
      <c r="A141" s="39"/>
      <c r="B141" s="40"/>
      <c r="C141" s="41"/>
      <c r="D141" s="260" t="s">
        <v>156</v>
      </c>
      <c r="E141" s="41"/>
      <c r="F141" s="261" t="s">
        <v>1255</v>
      </c>
      <c r="G141" s="41"/>
      <c r="H141" s="41"/>
      <c r="I141" s="236"/>
      <c r="J141" s="41"/>
      <c r="K141" s="41"/>
      <c r="L141" s="45"/>
      <c r="M141" s="237"/>
      <c r="N141" s="238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7" t="s">
        <v>156</v>
      </c>
      <c r="AU141" s="17" t="s">
        <v>92</v>
      </c>
    </row>
    <row r="142" s="2" customFormat="1" ht="16.5" customHeight="1">
      <c r="A142" s="39"/>
      <c r="B142" s="40"/>
      <c r="C142" s="220" t="s">
        <v>199</v>
      </c>
      <c r="D142" s="220" t="s">
        <v>142</v>
      </c>
      <c r="E142" s="221" t="s">
        <v>1256</v>
      </c>
      <c r="F142" s="222" t="s">
        <v>1257</v>
      </c>
      <c r="G142" s="223" t="s">
        <v>299</v>
      </c>
      <c r="H142" s="224">
        <v>1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47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1225</v>
      </c>
      <c r="AT142" s="232" t="s">
        <v>142</v>
      </c>
      <c r="AU142" s="232" t="s">
        <v>92</v>
      </c>
      <c r="AY142" s="17" t="s">
        <v>140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7" t="s">
        <v>90</v>
      </c>
      <c r="BK142" s="233">
        <f>ROUND(I142*H142,2)</f>
        <v>0</v>
      </c>
      <c r="BL142" s="17" t="s">
        <v>1225</v>
      </c>
      <c r="BM142" s="232" t="s">
        <v>1258</v>
      </c>
    </row>
    <row r="143" s="2" customFormat="1">
      <c r="A143" s="39"/>
      <c r="B143" s="40"/>
      <c r="C143" s="41"/>
      <c r="D143" s="260" t="s">
        <v>156</v>
      </c>
      <c r="E143" s="41"/>
      <c r="F143" s="261" t="s">
        <v>1259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7" t="s">
        <v>156</v>
      </c>
      <c r="AU143" s="17" t="s">
        <v>92</v>
      </c>
    </row>
    <row r="144" s="2" customFormat="1" ht="16.5" customHeight="1">
      <c r="A144" s="39"/>
      <c r="B144" s="40"/>
      <c r="C144" s="220" t="s">
        <v>207</v>
      </c>
      <c r="D144" s="220" t="s">
        <v>142</v>
      </c>
      <c r="E144" s="221" t="s">
        <v>1260</v>
      </c>
      <c r="F144" s="222" t="s">
        <v>1261</v>
      </c>
      <c r="G144" s="223" t="s">
        <v>299</v>
      </c>
      <c r="H144" s="224">
        <v>1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47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1225</v>
      </c>
      <c r="AT144" s="232" t="s">
        <v>142</v>
      </c>
      <c r="AU144" s="232" t="s">
        <v>92</v>
      </c>
      <c r="AY144" s="17" t="s">
        <v>140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7" t="s">
        <v>90</v>
      </c>
      <c r="BK144" s="233">
        <f>ROUND(I144*H144,2)</f>
        <v>0</v>
      </c>
      <c r="BL144" s="17" t="s">
        <v>1225</v>
      </c>
      <c r="BM144" s="232" t="s">
        <v>1262</v>
      </c>
    </row>
    <row r="145" s="2" customFormat="1">
      <c r="A145" s="39"/>
      <c r="B145" s="40"/>
      <c r="C145" s="41"/>
      <c r="D145" s="260" t="s">
        <v>156</v>
      </c>
      <c r="E145" s="41"/>
      <c r="F145" s="261" t="s">
        <v>1263</v>
      </c>
      <c r="G145" s="41"/>
      <c r="H145" s="41"/>
      <c r="I145" s="236"/>
      <c r="J145" s="41"/>
      <c r="K145" s="41"/>
      <c r="L145" s="45"/>
      <c r="M145" s="237"/>
      <c r="N145" s="238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7" t="s">
        <v>156</v>
      </c>
      <c r="AU145" s="17" t="s">
        <v>92</v>
      </c>
    </row>
    <row r="146" s="2" customFormat="1">
      <c r="A146" s="39"/>
      <c r="B146" s="40"/>
      <c r="C146" s="41"/>
      <c r="D146" s="234" t="s">
        <v>148</v>
      </c>
      <c r="E146" s="41"/>
      <c r="F146" s="235" t="s">
        <v>1264</v>
      </c>
      <c r="G146" s="41"/>
      <c r="H146" s="41"/>
      <c r="I146" s="236"/>
      <c r="J146" s="41"/>
      <c r="K146" s="41"/>
      <c r="L146" s="45"/>
      <c r="M146" s="237"/>
      <c r="N146" s="238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7" t="s">
        <v>148</v>
      </c>
      <c r="AU146" s="17" t="s">
        <v>92</v>
      </c>
    </row>
    <row r="147" s="12" customFormat="1" ht="22.8" customHeight="1">
      <c r="A147" s="12"/>
      <c r="B147" s="204"/>
      <c r="C147" s="205"/>
      <c r="D147" s="206" t="s">
        <v>81</v>
      </c>
      <c r="E147" s="218" t="s">
        <v>1265</v>
      </c>
      <c r="F147" s="218" t="s">
        <v>1266</v>
      </c>
      <c r="G147" s="205"/>
      <c r="H147" s="205"/>
      <c r="I147" s="208"/>
      <c r="J147" s="219">
        <f>BK147</f>
        <v>0</v>
      </c>
      <c r="K147" s="205"/>
      <c r="L147" s="210"/>
      <c r="M147" s="211"/>
      <c r="N147" s="212"/>
      <c r="O147" s="212"/>
      <c r="P147" s="213">
        <f>SUM(P148:P149)</f>
        <v>0</v>
      </c>
      <c r="Q147" s="212"/>
      <c r="R147" s="213">
        <f>SUM(R148:R149)</f>
        <v>0</v>
      </c>
      <c r="S147" s="212"/>
      <c r="T147" s="214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173</v>
      </c>
      <c r="AT147" s="216" t="s">
        <v>81</v>
      </c>
      <c r="AU147" s="216" t="s">
        <v>90</v>
      </c>
      <c r="AY147" s="215" t="s">
        <v>140</v>
      </c>
      <c r="BK147" s="217">
        <f>SUM(BK148:BK149)</f>
        <v>0</v>
      </c>
    </row>
    <row r="148" s="2" customFormat="1" ht="16.5" customHeight="1">
      <c r="A148" s="39"/>
      <c r="B148" s="40"/>
      <c r="C148" s="220" t="s">
        <v>211</v>
      </c>
      <c r="D148" s="220" t="s">
        <v>142</v>
      </c>
      <c r="E148" s="221" t="s">
        <v>1267</v>
      </c>
      <c r="F148" s="222" t="s">
        <v>1266</v>
      </c>
      <c r="G148" s="223" t="s">
        <v>846</v>
      </c>
      <c r="H148" s="224">
        <v>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47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1225</v>
      </c>
      <c r="AT148" s="232" t="s">
        <v>142</v>
      </c>
      <c r="AU148" s="232" t="s">
        <v>92</v>
      </c>
      <c r="AY148" s="17" t="s">
        <v>140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7" t="s">
        <v>90</v>
      </c>
      <c r="BK148" s="233">
        <f>ROUND(I148*H148,2)</f>
        <v>0</v>
      </c>
      <c r="BL148" s="17" t="s">
        <v>1225</v>
      </c>
      <c r="BM148" s="232" t="s">
        <v>1268</v>
      </c>
    </row>
    <row r="149" s="2" customFormat="1">
      <c r="A149" s="39"/>
      <c r="B149" s="40"/>
      <c r="C149" s="41"/>
      <c r="D149" s="260" t="s">
        <v>156</v>
      </c>
      <c r="E149" s="41"/>
      <c r="F149" s="261" t="s">
        <v>1269</v>
      </c>
      <c r="G149" s="41"/>
      <c r="H149" s="41"/>
      <c r="I149" s="236"/>
      <c r="J149" s="41"/>
      <c r="K149" s="41"/>
      <c r="L149" s="45"/>
      <c r="M149" s="284"/>
      <c r="N149" s="285"/>
      <c r="O149" s="286"/>
      <c r="P149" s="286"/>
      <c r="Q149" s="286"/>
      <c r="R149" s="286"/>
      <c r="S149" s="286"/>
      <c r="T149" s="287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7" t="s">
        <v>156</v>
      </c>
      <c r="AU149" s="17" t="s">
        <v>92</v>
      </c>
    </row>
    <row r="150" s="2" customFormat="1" ht="6.96" customHeight="1">
      <c r="A150" s="39"/>
      <c r="B150" s="67"/>
      <c r="C150" s="68"/>
      <c r="D150" s="68"/>
      <c r="E150" s="68"/>
      <c r="F150" s="68"/>
      <c r="G150" s="68"/>
      <c r="H150" s="68"/>
      <c r="I150" s="68"/>
      <c r="J150" s="68"/>
      <c r="K150" s="68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UVYl8KGs07iX0bRcEsDOV7mVW2QUzwk3bezmng4aqjGK09/qbt83tmQGhcPyuX8P+QXoUbNJI1pI/vlvpJKjvw==" hashValue="H5+mSzmgo8EEscVzkd3ztEnyq0GQABu/4LXU4aCfaTFuU3IyvHOQ3l4MAr1oz3YO/8jfTb2mhvla0l6kNA4OyA==" algorithmName="SHA-512" password="C9C3"/>
  <autoFilter ref="C120:K14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5_01/012103000"/>
    <hyperlink ref="F127" r:id="rId2" display="https://podminky.urs.cz/item/CS_URS_2025_01/012203000"/>
    <hyperlink ref="F129" r:id="rId3" display="https://podminky.urs.cz/item/CS_URS_2025_01/012303000"/>
    <hyperlink ref="F131" r:id="rId4" display="https://podminky.urs.cz/item/CS_URS_2025_01/013254000"/>
    <hyperlink ref="F134" r:id="rId5" display="https://podminky.urs.cz/item/CS_URS_2025_01/030001000"/>
    <hyperlink ref="F136" r:id="rId6" display="https://podminky.urs.cz/item/CS_URS_2025_01/032803000"/>
    <hyperlink ref="F138" r:id="rId7" display="https://podminky.urs.cz/item/CS_URS_2025_01/034103000"/>
    <hyperlink ref="F141" r:id="rId8" display="https://podminky.urs.cz/item/CS_URS_2025_01/045203000"/>
    <hyperlink ref="F143" r:id="rId9" display="https://podminky.urs.cz/item/CS_URS_2025_01/045303000"/>
    <hyperlink ref="F145" r:id="rId10" display="https://podminky.urs.cz/item/CS_URS_2025_01/049103000"/>
    <hyperlink ref="F149" r:id="rId11" display="https://podminky.urs.cz/item/CS_URS_2025_01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Čermák</dc:creator>
  <cp:lastModifiedBy>Jaroslav Čermák</cp:lastModifiedBy>
  <dcterms:created xsi:type="dcterms:W3CDTF">2025-04-17T08:21:27Z</dcterms:created>
  <dcterms:modified xsi:type="dcterms:W3CDTF">2025-04-17T08:21:33Z</dcterms:modified>
</cp:coreProperties>
</file>