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KT-PARKOVIŠTĚ NEMOCNICE\ROZPOČET\"/>
    </mc:Choice>
  </mc:AlternateContent>
  <bookViews>
    <workbookView xWindow="0" yWindow="0" windowWidth="0" windowHeight="0"/>
  </bookViews>
  <sheets>
    <sheet name="Rekapitulace stavby" sheetId="1" r:id="rId1"/>
    <sheet name="101 - Komunikace, parkovi..." sheetId="2" r:id="rId2"/>
    <sheet name="SO401 - Veřejné osvětlen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'101 - Komunikace, parkovi...'!$C$128:$K$406</definedName>
    <definedName name="_xlnm.Print_Area" localSheetId="1">'101 - Komunikace, parkovi...'!$C$4:$J$76,'101 - Komunikace, parkovi...'!$C$82:$J$110,'101 - Komunikace, parkovi...'!$C$116:$K$406</definedName>
    <definedName name="_xlnm.Print_Titles" localSheetId="1">'101 - Komunikace, parkovi...'!$128:$128</definedName>
    <definedName name="_xlnm._FilterDatabase" localSheetId="2" hidden="1">'SO401 - Veřejné osvětlení'!$C$115:$K$177</definedName>
    <definedName name="_xlnm.Print_Area" localSheetId="2">'SO401 - Veřejné osvětlení'!$C$4:$J$76,'SO401 - Veřejné osvětlení'!$C$82:$J$97,'SO401 - Veřejné osvětlení'!$C$103:$K$177</definedName>
    <definedName name="_xlnm.Print_Titles" localSheetId="2">'SO401 - Veřejné osvětlení'!$115:$115</definedName>
    <definedName name="_xlnm.Print_Area" localSheetId="3">'Seznam figur'!$C$4:$G$30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92"/>
  <c r="J17"/>
  <c r="J15"/>
  <c r="E15"/>
  <c r="F112"/>
  <c r="J14"/>
  <c r="J12"/>
  <c r="J89"/>
  <c r="E7"/>
  <c r="E85"/>
  <c i="2" r="J37"/>
  <c r="J36"/>
  <c i="1" r="AY95"/>
  <c i="2" r="J35"/>
  <c i="1" r="AX95"/>
  <c i="2" r="BI406"/>
  <c r="BH406"/>
  <c r="BG406"/>
  <c r="BF406"/>
  <c r="T406"/>
  <c r="T405"/>
  <c r="R406"/>
  <c r="R405"/>
  <c r="P406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4"/>
  <c r="BH394"/>
  <c r="BG394"/>
  <c r="BF394"/>
  <c r="T394"/>
  <c r="T393"/>
  <c r="R394"/>
  <c r="R393"/>
  <c r="P394"/>
  <c r="P393"/>
  <c r="BI391"/>
  <c r="BH391"/>
  <c r="BG391"/>
  <c r="BF391"/>
  <c r="T391"/>
  <c r="T390"/>
  <c r="R391"/>
  <c r="R390"/>
  <c r="P391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125"/>
  <c r="J20"/>
  <c r="J18"/>
  <c r="E18"/>
  <c r="F126"/>
  <c r="J17"/>
  <c r="J15"/>
  <c r="E15"/>
  <c r="F125"/>
  <c r="J14"/>
  <c r="J12"/>
  <c r="J123"/>
  <c r="E7"/>
  <c r="E119"/>
  <c i="1" r="L90"/>
  <c r="AM90"/>
  <c r="AM89"/>
  <c r="L89"/>
  <c r="AM87"/>
  <c r="L87"/>
  <c r="L85"/>
  <c r="L84"/>
  <c i="2" r="BK394"/>
  <c r="BK387"/>
  <c r="J323"/>
  <c r="BK312"/>
  <c r="BK306"/>
  <c r="BK269"/>
  <c r="J238"/>
  <c r="BK205"/>
  <c r="BK180"/>
  <c r="J171"/>
  <c i="1" r="AS94"/>
  <c i="2" r="BK332"/>
  <c r="BK310"/>
  <c r="J275"/>
  <c r="BK211"/>
  <c r="BK202"/>
  <c r="BK155"/>
  <c r="J406"/>
  <c r="BK402"/>
  <c r="J398"/>
  <c r="J389"/>
  <c r="J377"/>
  <c r="J372"/>
  <c r="J361"/>
  <c r="J352"/>
  <c r="BK338"/>
  <c r="J317"/>
  <c r="J306"/>
  <c r="BK293"/>
  <c r="BK262"/>
  <c r="BK192"/>
  <c r="J163"/>
  <c r="J138"/>
  <c r="BK372"/>
  <c r="BK355"/>
  <c r="BK344"/>
  <c r="J338"/>
  <c r="J327"/>
  <c r="J319"/>
  <c r="BK314"/>
  <c r="BK309"/>
  <c r="BK282"/>
  <c r="J269"/>
  <c r="BK238"/>
  <c r="J226"/>
  <c r="J202"/>
  <c r="J186"/>
  <c r="J174"/>
  <c r="BK163"/>
  <c i="3" r="BK172"/>
  <c r="J168"/>
  <c r="J162"/>
  <c r="BK157"/>
  <c r="J151"/>
  <c r="J147"/>
  <c r="J136"/>
  <c r="BK126"/>
  <c r="J118"/>
  <c r="BK169"/>
  <c r="BK162"/>
  <c r="BK155"/>
  <c r="BK144"/>
  <c r="BK137"/>
  <c r="BK128"/>
  <c r="J123"/>
  <c r="BK173"/>
  <c r="J163"/>
  <c r="J155"/>
  <c r="J148"/>
  <c r="BK142"/>
  <c r="J135"/>
  <c r="J129"/>
  <c r="BK123"/>
  <c r="J119"/>
  <c r="J173"/>
  <c r="J171"/>
  <c r="BK167"/>
  <c r="BK151"/>
  <c r="BK134"/>
  <c i="2" r="J397"/>
  <c r="BK342"/>
  <c r="J321"/>
  <c r="J313"/>
  <c r="J309"/>
  <c r="BK289"/>
  <c r="J257"/>
  <c r="BK229"/>
  <c r="J198"/>
  <c r="BK183"/>
  <c r="J158"/>
  <c r="BK132"/>
  <c r="J387"/>
  <c r="J346"/>
  <c r="J341"/>
  <c r="BK321"/>
  <c r="J305"/>
  <c r="BK279"/>
  <c r="BK234"/>
  <c r="J207"/>
  <c r="BK166"/>
  <c r="J151"/>
  <c r="J135"/>
  <c r="BK403"/>
  <c r="BK400"/>
  <c r="BK391"/>
  <c r="J386"/>
  <c r="J380"/>
  <c r="BK369"/>
  <c r="BK358"/>
  <c r="BK345"/>
  <c r="BK335"/>
  <c r="BK319"/>
  <c r="BK311"/>
  <c r="BK296"/>
  <c r="J265"/>
  <c r="BK218"/>
  <c r="BK186"/>
  <c r="BK144"/>
  <c r="BK406"/>
  <c r="BK366"/>
  <c r="BK352"/>
  <c r="BK343"/>
  <c r="BK341"/>
  <c r="BK328"/>
  <c r="J320"/>
  <c r="BK315"/>
  <c r="BK302"/>
  <c r="BK275"/>
  <c r="BK257"/>
  <c r="J247"/>
  <c r="J218"/>
  <c r="BK198"/>
  <c r="J180"/>
  <c r="J144"/>
  <c i="3" r="BK174"/>
  <c r="J165"/>
  <c r="BK161"/>
  <c r="J154"/>
  <c r="BK150"/>
  <c r="J145"/>
  <c r="J134"/>
  <c r="BK125"/>
  <c r="J120"/>
  <c r="BK170"/>
  <c r="J161"/>
  <c r="BK154"/>
  <c r="J142"/>
  <c r="BK136"/>
  <c r="J130"/>
  <c r="BK124"/>
  <c r="BK118"/>
  <c r="J167"/>
  <c r="J158"/>
  <c r="J150"/>
  <c r="J146"/>
  <c r="BK141"/>
  <c r="BK138"/>
  <c r="J128"/>
  <c r="J122"/>
  <c r="BK117"/>
  <c r="BK176"/>
  <c r="J169"/>
  <c r="BK165"/>
  <c r="BK135"/>
  <c i="2" r="J394"/>
  <c r="BK383"/>
  <c r="J328"/>
  <c r="J316"/>
  <c r="J296"/>
  <c r="J285"/>
  <c r="J242"/>
  <c r="J221"/>
  <c r="J195"/>
  <c r="BK174"/>
  <c r="J155"/>
  <c r="BK397"/>
  <c r="BK386"/>
  <c r="J344"/>
  <c r="BK327"/>
  <c r="J318"/>
  <c r="J293"/>
  <c r="BK254"/>
  <c r="J214"/>
  <c r="J205"/>
  <c r="BK158"/>
  <c r="J147"/>
  <c r="J404"/>
  <c r="J402"/>
  <c r="BK398"/>
  <c r="BK389"/>
  <c r="BK380"/>
  <c r="J375"/>
  <c r="BK363"/>
  <c r="J355"/>
  <c r="J343"/>
  <c r="BK320"/>
  <c r="J315"/>
  <c r="J302"/>
  <c r="J282"/>
  <c r="BK242"/>
  <c r="BK207"/>
  <c r="J177"/>
  <c r="J141"/>
  <c r="BK377"/>
  <c r="J363"/>
  <c r="BK349"/>
  <c r="J342"/>
  <c r="J332"/>
  <c r="BK324"/>
  <c r="BK318"/>
  <c r="J311"/>
  <c r="BK285"/>
  <c r="J272"/>
  <c r="J254"/>
  <c r="J229"/>
  <c r="J211"/>
  <c r="J192"/>
  <c r="BK177"/>
  <c r="J167"/>
  <c r="BK138"/>
  <c i="3" r="J175"/>
  <c r="J170"/>
  <c r="BK163"/>
  <c r="BK158"/>
  <c r="BK152"/>
  <c r="BK148"/>
  <c r="J141"/>
  <c r="BK130"/>
  <c r="BK121"/>
  <c r="J174"/>
  <c r="BK164"/>
  <c r="J156"/>
  <c r="J153"/>
  <c r="J139"/>
  <c r="J133"/>
  <c r="J125"/>
  <c r="J117"/>
  <c r="BK160"/>
  <c r="J152"/>
  <c r="BK147"/>
  <c r="J143"/>
  <c r="BK139"/>
  <c r="BK132"/>
  <c r="J127"/>
  <c r="J124"/>
  <c r="J121"/>
  <c r="BK159"/>
  <c r="BK140"/>
  <c r="BK129"/>
  <c i="2" r="J388"/>
  <c r="J329"/>
  <c r="BK317"/>
  <c r="J310"/>
  <c r="BK305"/>
  <c r="BK265"/>
  <c r="J234"/>
  <c r="BK214"/>
  <c r="BK189"/>
  <c r="J166"/>
  <c r="BK135"/>
  <c r="BK388"/>
  <c r="J345"/>
  <c r="J324"/>
  <c r="BK313"/>
  <c r="J289"/>
  <c r="J251"/>
  <c r="BK226"/>
  <c r="BK167"/>
  <c r="BK147"/>
  <c r="BK404"/>
  <c r="J403"/>
  <c r="J400"/>
  <c r="J391"/>
  <c r="J383"/>
  <c r="BK375"/>
  <c r="J366"/>
  <c r="J358"/>
  <c r="J349"/>
  <c r="BK329"/>
  <c r="J314"/>
  <c r="BK299"/>
  <c r="BK272"/>
  <c r="BK247"/>
  <c r="J189"/>
  <c r="BK151"/>
  <c r="J132"/>
  <c r="J369"/>
  <c r="BK361"/>
  <c r="BK346"/>
  <c r="J335"/>
  <c r="BK323"/>
  <c r="BK316"/>
  <c r="J312"/>
  <c r="J299"/>
  <c r="J279"/>
  <c r="J262"/>
  <c r="BK251"/>
  <c r="BK221"/>
  <c r="BK195"/>
  <c r="J183"/>
  <c r="BK171"/>
  <c r="BK141"/>
  <c i="3" r="BK177"/>
  <c r="BK171"/>
  <c r="J164"/>
  <c r="J160"/>
  <c r="BK153"/>
  <c r="J149"/>
  <c r="BK143"/>
  <c r="BK133"/>
  <c r="BK122"/>
  <c r="BK175"/>
  <c r="J166"/>
  <c r="J159"/>
  <c r="BK146"/>
  <c r="J138"/>
  <c r="J132"/>
  <c r="BK127"/>
  <c r="BK119"/>
  <c r="J176"/>
  <c r="BK166"/>
  <c r="J157"/>
  <c r="BK149"/>
  <c r="J144"/>
  <c r="J140"/>
  <c r="J137"/>
  <c r="BK131"/>
  <c r="J126"/>
  <c r="BK120"/>
  <c r="J177"/>
  <c r="J172"/>
  <c r="BK168"/>
  <c r="BK156"/>
  <c r="BK145"/>
  <c r="J131"/>
  <c i="2" l="1" r="T131"/>
  <c r="T201"/>
  <c r="T206"/>
  <c r="R225"/>
  <c r="P292"/>
  <c r="T322"/>
  <c r="P396"/>
  <c r="R401"/>
  <c r="R131"/>
  <c r="R201"/>
  <c r="R206"/>
  <c r="BK225"/>
  <c r="J225"/>
  <c r="J101"/>
  <c r="BK292"/>
  <c r="J292"/>
  <c r="J102"/>
  <c r="P322"/>
  <c r="BK396"/>
  <c r="J396"/>
  <c r="J107"/>
  <c r="T401"/>
  <c i="3" r="P116"/>
  <c i="1" r="AU96"/>
  <c i="2" r="BK131"/>
  <c r="J131"/>
  <c r="J98"/>
  <c r="BK201"/>
  <c r="J201"/>
  <c r="J99"/>
  <c r="P206"/>
  <c r="T225"/>
  <c r="T292"/>
  <c r="R322"/>
  <c r="R396"/>
  <c r="R395"/>
  <c r="P401"/>
  <c i="3" r="BK116"/>
  <c r="J116"/>
  <c r="J96"/>
  <c r="R116"/>
  <c i="2" r="P131"/>
  <c r="P201"/>
  <c r="BK206"/>
  <c r="J206"/>
  <c r="J100"/>
  <c r="P225"/>
  <c r="R292"/>
  <c r="BK322"/>
  <c r="J322"/>
  <c r="J103"/>
  <c r="T396"/>
  <c r="T395"/>
  <c r="BK401"/>
  <c r="J401"/>
  <c r="J108"/>
  <c i="3" r="T116"/>
  <c i="2" r="BK390"/>
  <c r="J390"/>
  <c r="J104"/>
  <c r="BK393"/>
  <c r="J393"/>
  <c r="J105"/>
  <c r="BK405"/>
  <c r="J405"/>
  <c r="J109"/>
  <c i="3" r="BE129"/>
  <c r="BE130"/>
  <c r="BE131"/>
  <c r="BE137"/>
  <c r="BE138"/>
  <c r="BE142"/>
  <c r="BE143"/>
  <c r="BE145"/>
  <c r="BE146"/>
  <c r="BE149"/>
  <c r="BE154"/>
  <c r="BE157"/>
  <c r="BE160"/>
  <c r="BE163"/>
  <c r="BE173"/>
  <c r="BE174"/>
  <c r="J91"/>
  <c r="E106"/>
  <c r="F113"/>
  <c r="BE119"/>
  <c r="BE120"/>
  <c r="BE122"/>
  <c r="BE127"/>
  <c r="BE132"/>
  <c r="BE134"/>
  <c r="BE136"/>
  <c r="BE141"/>
  <c r="BE150"/>
  <c r="BE151"/>
  <c r="BE152"/>
  <c r="BE153"/>
  <c r="BE155"/>
  <c r="BE158"/>
  <c r="BE161"/>
  <c r="BE162"/>
  <c r="BE165"/>
  <c r="BE168"/>
  <c r="BE169"/>
  <c r="BE170"/>
  <c r="BE175"/>
  <c r="BE177"/>
  <c r="F91"/>
  <c r="J92"/>
  <c r="J110"/>
  <c r="BE118"/>
  <c r="BE123"/>
  <c r="BE126"/>
  <c r="BE128"/>
  <c r="BE133"/>
  <c r="BE135"/>
  <c r="BE147"/>
  <c r="BE156"/>
  <c r="BE159"/>
  <c r="BE166"/>
  <c r="BE171"/>
  <c r="BE172"/>
  <c r="BE176"/>
  <c r="BE117"/>
  <c r="BE121"/>
  <c r="BE124"/>
  <c r="BE125"/>
  <c r="BE139"/>
  <c r="BE140"/>
  <c r="BE144"/>
  <c r="BE148"/>
  <c r="BE164"/>
  <c r="BE167"/>
  <c i="2" r="E85"/>
  <c r="F91"/>
  <c r="BE132"/>
  <c r="BE135"/>
  <c r="BE147"/>
  <c r="BE151"/>
  <c r="BE155"/>
  <c r="BE158"/>
  <c r="BE265"/>
  <c r="BE302"/>
  <c r="BE305"/>
  <c r="BE306"/>
  <c r="BE313"/>
  <c r="BE320"/>
  <c r="BE332"/>
  <c r="BE345"/>
  <c r="BE346"/>
  <c r="BE355"/>
  <c r="BE363"/>
  <c r="BE369"/>
  <c r="BE372"/>
  <c r="BE375"/>
  <c r="BE397"/>
  <c r="J89"/>
  <c r="F92"/>
  <c r="BE163"/>
  <c r="BE167"/>
  <c r="BE171"/>
  <c r="BE177"/>
  <c r="BE180"/>
  <c r="BE195"/>
  <c r="BE202"/>
  <c r="BE205"/>
  <c r="BE211"/>
  <c r="BE221"/>
  <c r="BE226"/>
  <c r="BE229"/>
  <c r="BE234"/>
  <c r="BE251"/>
  <c r="BE254"/>
  <c r="BE275"/>
  <c r="BE279"/>
  <c r="BE282"/>
  <c r="BE285"/>
  <c r="BE289"/>
  <c r="BE309"/>
  <c r="BE310"/>
  <c r="BE312"/>
  <c r="BE315"/>
  <c r="BE317"/>
  <c r="BE321"/>
  <c r="BE323"/>
  <c r="BE327"/>
  <c r="BE329"/>
  <c r="BE343"/>
  <c r="BE344"/>
  <c r="BE349"/>
  <c r="BE358"/>
  <c r="BE361"/>
  <c r="BE366"/>
  <c r="BE377"/>
  <c r="BE380"/>
  <c r="BE383"/>
  <c r="BE388"/>
  <c r="BE389"/>
  <c r="BE391"/>
  <c r="BE398"/>
  <c r="BE400"/>
  <c r="BE402"/>
  <c r="BE403"/>
  <c r="BE404"/>
  <c r="J91"/>
  <c r="BE141"/>
  <c r="BE144"/>
  <c r="BE174"/>
  <c r="BE183"/>
  <c r="BE189"/>
  <c r="BE192"/>
  <c r="BE198"/>
  <c r="BE214"/>
  <c r="BE218"/>
  <c r="BE238"/>
  <c r="BE242"/>
  <c r="BE257"/>
  <c r="BE262"/>
  <c r="BE269"/>
  <c r="BE299"/>
  <c r="BE314"/>
  <c r="BE316"/>
  <c r="BE328"/>
  <c r="BE335"/>
  <c r="BE342"/>
  <c r="BE352"/>
  <c r="BE387"/>
  <c r="BE394"/>
  <c r="J92"/>
  <c r="BE138"/>
  <c r="BE166"/>
  <c r="BE186"/>
  <c r="BE207"/>
  <c r="BE247"/>
  <c r="BE272"/>
  <c r="BE293"/>
  <c r="BE296"/>
  <c r="BE311"/>
  <c r="BE318"/>
  <c r="BE319"/>
  <c r="BE324"/>
  <c r="BE338"/>
  <c r="BE341"/>
  <c r="BE386"/>
  <c r="BE406"/>
  <c r="F36"/>
  <c i="1" r="BC95"/>
  <c i="2" r="F34"/>
  <c i="1" r="BA95"/>
  <c i="3" r="F37"/>
  <c i="1" r="BD96"/>
  <c i="2" r="J34"/>
  <c i="1" r="AW95"/>
  <c i="3" r="F34"/>
  <c i="1" r="BA96"/>
  <c i="3" r="F36"/>
  <c i="1" r="BC96"/>
  <c i="2" r="F37"/>
  <c i="1" r="BD95"/>
  <c i="3" r="F35"/>
  <c i="1" r="BB96"/>
  <c i="2" r="F35"/>
  <c i="1" r="BB95"/>
  <c i="3" r="J34"/>
  <c i="1" r="AW96"/>
  <c i="2" l="1" r="R130"/>
  <c r="R129"/>
  <c r="P130"/>
  <c r="P395"/>
  <c r="T130"/>
  <c r="T129"/>
  <c r="BK130"/>
  <c r="J130"/>
  <c r="J97"/>
  <c r="BK395"/>
  <c r="J395"/>
  <c r="J106"/>
  <c i="1" r="BA94"/>
  <c r="W30"/>
  <c r="BD94"/>
  <c r="W33"/>
  <c i="3" r="J33"/>
  <c i="1" r="AV96"/>
  <c r="AT96"/>
  <c i="2" r="F33"/>
  <c i="1" r="AZ95"/>
  <c i="3" r="J30"/>
  <c i="1" r="AG96"/>
  <c i="2" r="J33"/>
  <c i="1" r="AV95"/>
  <c r="AT95"/>
  <c r="BC94"/>
  <c r="W32"/>
  <c r="BB94"/>
  <c r="AX94"/>
  <c i="3" r="F33"/>
  <c i="1" r="AZ96"/>
  <c i="2" l="1" r="P129"/>
  <c i="1" r="AU95"/>
  <c i="2" r="BK129"/>
  <c r="J129"/>
  <c i="3" r="J39"/>
  <c i="1" r="AN96"/>
  <c r="AU94"/>
  <c i="2" r="J30"/>
  <c i="1" r="AG95"/>
  <c r="AG94"/>
  <c r="AK26"/>
  <c r="AW94"/>
  <c r="AK30"/>
  <c r="AZ94"/>
  <c r="W29"/>
  <c r="AY94"/>
  <c r="W31"/>
  <c i="2" l="1" r="J39"/>
  <c r="J96"/>
  <c i="1" r="AN95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<sst xmlns="http://schemas.openxmlformats.org/spreadsheetml/2006/main">
  <si>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</si>
  <si>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</si>
  <si>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</si>
  <si>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</si>
  <si>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</si>
  <si>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{a0942aa5-83cc-4df9-aff7-c2850bdcaf01}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</si>
  <si>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</si>
  <si>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</si>
  <si>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</si>
  <si>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</si>
  <si>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</si>
  <si>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</si>
  <si>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</si>
  <si>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</si>
  <si>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</si>
  <si>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</si>
  <si>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</si>
  <si>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Klatovy - parkoviště vnitroblok Koldinova</t>
  </si>
  <si>
    <t>KSO:</t>
  </si>
  <si>
    <t>CC-CZ:</t>
  </si>
  <si>
    <t>Místo:</t>
  </si>
  <si>
    <t xml:space="preserve"> </t>
  </si>
  <si>
    <t>Datum:</t>
  </si>
  <si>
    <t>25. 8. 2023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</si>
  <si>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</si>
  <si>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</si>
  <si>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</si>
  <si>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</si>
  <si>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</si>
  <si>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</si>
  <si>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</si>
  <si>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</si>
  <si>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</si>
  <si>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</si>
  <si>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</si>
  <si>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</si>
  <si>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</si>
  <si>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</si>
  <si>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</si>
  <si>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</si>
  <si>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</si>
  <si>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</si>
  <si>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</si>
  <si>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</si>
  <si>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</si>
  <si>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</si>
  <si>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</si>
  <si>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</si>
  <si>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</si>
  <si>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</si>
  <si>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</si>
  <si>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</si>
  <si>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</si>
  <si>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</si>
  <si>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</si>
  <si>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</si>
  <si>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</si>
  <si>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</si>
  <si>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</si>
  <si>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</si>
  <si>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</si>
  <si>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</si>
  <si>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</si>
  <si>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</si>
  <si>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</si>
  <si>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</si>
  <si>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</si>
  <si>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</si>
  <si>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</si>
  <si>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</si>
  <si>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</si>
  <si>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</si>
  <si>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</si>
  <si>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</si>
  <si>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</si>
  <si>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</si>
  <si>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</si>
  <si>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</si>
  <si>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101</t>
  </si>
  <si>
    <t>Komunikace, parkoviště a chodníky</t>
  </si>
  <si>
    <t>STA</t>
  </si>
  <si>
    <t>1</t>
  </si>
  <si>
    <t>{788bd492-5f8e-4d14-bc8b-0acff0a8e9c7}</t>
  </si>
  <si>
    <t>2</t>
  </si>
  <si>
    <t>SO401</t>
  </si>
  <si>
    <t>Veřejné osvětlení</t>
  </si>
  <si>
    <t>{ebdf588b-90dc-47c5-88a3-50869a8b9003}</t>
  </si>
  <si>
    <t>hloub1</t>
  </si>
  <si>
    <t>m3</t>
  </si>
  <si>
    <t>37,6</t>
  </si>
  <si>
    <t>hloub2</t>
  </si>
  <si>
    <t>180</t>
  </si>
  <si>
    <t>KRYCÍ LIST SOUPISU PRACÍ</t>
  </si>
  <si>
    <t>odkop</t>
  </si>
  <si>
    <t>1096,4</t>
  </si>
  <si>
    <t>Objekt:</t>
  </si>
  <si>
    <t>101 - Komunikace, parkoviště a chodníky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</si>
  <si>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</si>
  <si>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</si>
  <si>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</si>
  <si>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</si>
  <si>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</si>
  <si>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</si>
  <si>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</si>
  <si>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</si>
  <si>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</si>
  <si>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</si>
  <si>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</si>
  <si>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</si>
  <si>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</si>
  <si>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</si>
  <si>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</si>
  <si>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</si>
  <si>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</si>
  <si>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</si>
  <si>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</si>
  <si>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</si>
  <si>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</si>
  <si>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</si>
  <si>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</si>
  <si>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</si>
  <si>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</si>
  <si>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</si>
  <si>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</si>
  <si>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</si>
  <si>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</si>
  <si>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</si>
  <si>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</si>
  <si>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</si>
  <si>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</si>
  <si>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</si>
  <si>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</si>
  <si>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</si>
  <si>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</si>
  <si>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</si>
  <si>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m2</t>
  </si>
  <si>
    <t>CS ÚRS 2025 01</t>
  </si>
  <si>
    <t>4</t>
  </si>
  <si>
    <t>-1230176167</t>
  </si>
  <si>
    <t>VV</t>
  </si>
  <si>
    <t>400</t>
  </si>
  <si>
    <t>Součet</t>
  </si>
  <si>
    <t>113154528</t>
  </si>
  <si>
    <t>Frézování živičného podkladu nebo krytu s naložením hmot na dopravní prostředek plochy do 500 m2 pruhu šířky přes 0,5 m, tloušťky vrstvy 100 mm</t>
  </si>
  <si>
    <t>-960317848</t>
  </si>
  <si>
    <t>"oprava krytu" 112</t>
  </si>
  <si>
    <t>3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</si>
  <si>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</si>
  <si>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</si>
  <si>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</si>
  <si>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1721589605</t>
  </si>
  <si>
    <t>235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</si>
  <si>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</si>
  <si>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</si>
  <si>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196421397</t>
  </si>
  <si>
    <t>100</t>
  </si>
  <si>
    <t>5</t>
  </si>
  <si>
    <t>962041211</t>
  </si>
  <si>
    <t>Bourání schodiště z betonu prostého</t>
  </si>
  <si>
    <t>601401191</t>
  </si>
  <si>
    <t>10</t>
  </si>
  <si>
    <t>6</t>
  </si>
  <si>
    <t>122151104</t>
  </si>
  <si>
    <t>Odkopávky a prokopávky nezapažené strojně v hornině třídy těžitelnosti I skupiny 1 a 2 přes 100 do 500 m3</t>
  </si>
  <si>
    <t>-1975136579</t>
  </si>
  <si>
    <t>"komunikace+parking+chodníky měřeno z Cad" 920</t>
  </si>
  <si>
    <t>"sanace komunikace" 490*1,2*0,3</t>
  </si>
  <si>
    <t>7</t>
  </si>
  <si>
    <t>132151102</t>
  </si>
  <si>
    <t>Hloubení nezapažených rýh šířky do 800 mm strojně s urovnáním dna do předepsaného profilu a spádu v hornině třídy těžitelnosti I skupiny 1 a 2 přes 20 do 50 m3</t>
  </si>
  <si>
    <t>-148837760</t>
  </si>
  <si>
    <t>"přípojky a UV" (3*0,8*1,5)+(5*0,8*1,5)</t>
  </si>
  <si>
    <t>"trativody" 112*0,5*0,5</t>
  </si>
  <si>
    <t>8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</si>
  <si>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</si>
  <si>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</si>
  <si>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1164090324</t>
  </si>
  <si>
    <t>"kanalizace" 75*1,2*2</t>
  </si>
  <si>
    <t>9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</si>
  <si>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</si>
  <si>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</si>
  <si>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-69604982</t>
  </si>
  <si>
    <t>151101101</t>
  </si>
  <si>
    <t>Zřízení pažení a rozepření stěn rýh pro podzemní vedení příložné pro jakoukoliv mezerovitost, hloubky do 2 m</t>
  </si>
  <si>
    <t>-578566000</t>
  </si>
  <si>
    <t>75*2*2</t>
  </si>
  <si>
    <t>11</t>
  </si>
  <si>
    <t>151101111</t>
  </si>
  <si>
    <t>Odstranění pažení a rozepření stěn rýh pro podzemní vedení s uložením materiálu na vzdálenost do 3 m od kraje výkopu příložné, hloubky do 2 m</t>
  </si>
  <si>
    <t>-388263140</t>
  </si>
  <si>
    <t>174151101</t>
  </si>
  <si>
    <t>Zásyp sypaninou z jakékoliv horniny strojně s uložením výkopku ve vrstvách se zhutněním jam, šachet, rýh nebo kolem objektů v těchto vykopávkách</t>
  </si>
  <si>
    <t>-1964135632</t>
  </si>
  <si>
    <t>"Kanalizace" 75*1,2*1,8</t>
  </si>
  <si>
    <t>"přípojky" 10*0,8*1,3</t>
  </si>
  <si>
    <t>13</t>
  </si>
  <si>
    <t>M</t>
  </si>
  <si>
    <t>58344171</t>
  </si>
  <si>
    <t>štěrkodrť frakce 0/32</t>
  </si>
  <si>
    <t>t</t>
  </si>
  <si>
    <t>-1395950245</t>
  </si>
  <si>
    <t>172,4*1,8</t>
  </si>
  <si>
    <t>14</t>
  </si>
  <si>
    <t>174251101</t>
  </si>
  <si>
    <t>Zásyp sypaninou z jakékoliv horniny strojně s uložením výkopku ve vrstvách bez zhutnění jam, šachet, rýh nebo kolem objektů v těchto vykopávkách</t>
  </si>
  <si>
    <t>751580277</t>
  </si>
  <si>
    <t>"zásyp za palisády" 90*1*0,7</t>
  </si>
  <si>
    <t>15</t>
  </si>
  <si>
    <t>181951112</t>
  </si>
  <si>
    <t>Úprava pláně vyrovnáním výškových rozdílů strojně v hornině třídy těžitelnosti I, skupiny 1 až 3 se zhutněním</t>
  </si>
  <si>
    <t>-1545635476</t>
  </si>
  <si>
    <t>(490+357+200+38+29)*1,2</t>
  </si>
  <si>
    <t>16</t>
  </si>
  <si>
    <t>181351103</t>
  </si>
  <si>
    <t>Rozprostření a urovnání ornice v rovině nebo ve svahu sklonu do 1:5 strojně při souvislé ploše přes 100 do 500 m2, tl. vrstvy do 200 mm</t>
  </si>
  <si>
    <t>-2059259805</t>
  </si>
  <si>
    <t>220</t>
  </si>
  <si>
    <t>17</t>
  </si>
  <si>
    <t>10364101</t>
  </si>
  <si>
    <t>zemina pro terénní úpravy - ornice</t>
  </si>
  <si>
    <t>-607508934</t>
  </si>
  <si>
    <t>220*0,2*1,8</t>
  </si>
  <si>
    <t>18</t>
  </si>
  <si>
    <t>181411131</t>
  </si>
  <si>
    <t>Založení trávníku na půdě předem připravené plochy do 1000 m2 výsevem včetně utažení parkového v rovině nebo na svahu do 1:5</t>
  </si>
  <si>
    <t>-408042145</t>
  </si>
  <si>
    <t>19</t>
  </si>
  <si>
    <t>00572410</t>
  </si>
  <si>
    <t>osivo směs travní parková</t>
  </si>
  <si>
    <t>kg</t>
  </si>
  <si>
    <t>812495055</t>
  </si>
  <si>
    <t>220*0,02</t>
  </si>
  <si>
    <t>20</t>
  </si>
  <si>
    <t>01R</t>
  </si>
  <si>
    <t>Položení mulčovací textilie v rovině a svahu do 1:5 včetně výsadby půdopokryvných rostlin (např. skalník) a štěpky</t>
  </si>
  <si>
    <t>-1572887409</t>
  </si>
  <si>
    <t>160</t>
  </si>
  <si>
    <t>171151103</t>
  </si>
  <si>
    <t>Uložení sypanin do násypů strojně s rozprostřením sypaniny ve vrstvách a s hrubým urovnáním zhutněných z hornin soudržných jakékoliv třídy těžitelnosti</t>
  </si>
  <si>
    <t>880331533</t>
  </si>
  <si>
    <t>490*1,2*0,3</t>
  </si>
  <si>
    <t>22</t>
  </si>
  <si>
    <t>58344229</t>
  </si>
  <si>
    <t>štěrkodrť frakce 0/125</t>
  </si>
  <si>
    <t>1134366467</t>
  </si>
  <si>
    <t>176,4*1,8</t>
  </si>
  <si>
    <t>Zakládání</t>
  </si>
  <si>
    <t>23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</si>
  <si>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</si>
  <si>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</si>
  <si>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-269880924</t>
  </si>
  <si>
    <t>112</t>
  </si>
  <si>
    <t>24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</si>
  <si>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</si>
  <si>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</si>
  <si>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-1076370805</t>
  </si>
  <si>
    <t>Vodorovné konstrukce</t>
  </si>
  <si>
    <t>25</t>
  </si>
  <si>
    <t>452321161</t>
  </si>
  <si>
    <t>Podkladní a zajišťovací konstrukce z betonu železového v otevřeném výkopu bez zvýšených nároků na prostředí desky pod potrubí, stoky a drobné objekty z betonu tř. C 25/30</t>
  </si>
  <si>
    <t>-286940001</t>
  </si>
  <si>
    <t>P</t>
  </si>
  <si>
    <t>Poznámka k položce:_x000d_
ochrana teplovodu</t>
  </si>
  <si>
    <t>58*2,5*0,2</t>
  </si>
  <si>
    <t>26</t>
  </si>
  <si>
    <t>273361413</t>
  </si>
  <si>
    <t>Výztuž základových konstrukcí desek ze svařovaných sítí, hmotnosti přes 6 kg/m2</t>
  </si>
  <si>
    <t>-193151297</t>
  </si>
  <si>
    <t>58*2,5*0,008*2*1,1</t>
  </si>
  <si>
    <t>27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</si>
  <si>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</si>
  <si>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</si>
  <si>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-2036632502</t>
  </si>
  <si>
    <t>"ochranna parovodu" 58*1,5*0,1</t>
  </si>
  <si>
    <t>28</t>
  </si>
  <si>
    <t>58331351</t>
  </si>
  <si>
    <t>kamenivo těžené drobné frakce 0/4</t>
  </si>
  <si>
    <t>589181519</t>
  </si>
  <si>
    <t>8,7*1,8</t>
  </si>
  <si>
    <t>29</t>
  </si>
  <si>
    <t>564831011</t>
  </si>
  <si>
    <t>Podklad ze štěrkodrti ŠD s rozprostřením a zhutněním plochy jednotlivě do 100 m2, po zhutnění tl. 100 mm</t>
  </si>
  <si>
    <t>-30954255</t>
  </si>
  <si>
    <t>"ochranna parovodu" 58*1,5</t>
  </si>
  <si>
    <t>Komunikace pozemní</t>
  </si>
  <si>
    <t>30</t>
  </si>
  <si>
    <t>564851011</t>
  </si>
  <si>
    <t>Podklad ze štěrkodrti ŠD s rozprostřením a zhutněním plochy jednotlivě do 100 m2, po zhutnění tl. 150 mm</t>
  </si>
  <si>
    <t>1661207410</t>
  </si>
  <si>
    <t>Poznámka k položce:_x000d_
schodiště</t>
  </si>
  <si>
    <t>(2,8*2)+(1,5*3,2)</t>
  </si>
  <si>
    <t>31</t>
  </si>
  <si>
    <t>564861111</t>
  </si>
  <si>
    <t>Podklad ze štěrkodrti ŠD s rozprostřením a zhutněním plochy přes 100 m2, po zhutnění tl. 200 mm</t>
  </si>
  <si>
    <t>-1362211995</t>
  </si>
  <si>
    <t>"komunikace" 490</t>
  </si>
  <si>
    <t>"chodníkový sjezd" 25</t>
  </si>
  <si>
    <t>515*1,2 'Přepočtené koeficientem množství</t>
  </si>
  <si>
    <t>32</t>
  </si>
  <si>
    <t>564952111</t>
  </si>
  <si>
    <t>Podklad z mechanicky zpevněného kameniva MZK (minerální beton) s rozprostřením a s hutněním, po zhutnění tl. 150 mm</t>
  </si>
  <si>
    <t>-1641442215</t>
  </si>
  <si>
    <t>33</t>
  </si>
  <si>
    <t>577176121</t>
  </si>
  <si>
    <t>Asfaltový beton vrstva ložní ACL 22 (ABVH) s rozprostřením a zhutněním z nemodifikovaného asfaltu v pruhu šířky přes 3 m, po zhutnění tl. 80 mm</t>
  </si>
  <si>
    <t>1189256690</t>
  </si>
  <si>
    <t>34</t>
  </si>
  <si>
    <t>573231106</t>
  </si>
  <si>
    <t>Postřik spojovací PS bez posypu kamenivem ze silniční emulze, v množství 0,30 kg/m2</t>
  </si>
  <si>
    <t>1190597704</t>
  </si>
  <si>
    <t>35</t>
  </si>
  <si>
    <t>577134121</t>
  </si>
  <si>
    <t>Asfaltový beton vrstva obrusná ACO 11 (ABS) s rozprostřením a se zhutněním z nemodifikovaného asfaltu v pruhu šířky přes 3 m tř. I, po zhutnění tl. 40 mm</t>
  </si>
  <si>
    <t>808711552</t>
  </si>
  <si>
    <t>"Oprava krytu" 112</t>
  </si>
  <si>
    <t>36</t>
  </si>
  <si>
    <t>577155122</t>
  </si>
  <si>
    <t>Asfaltový beton vrstva ložní ACL 16 (ABH) s rozprostřením a zhutněním z nemodifikovaného asfaltu v pruhu šířky přes 3 m, po zhutnění tl. 60 mm</t>
  </si>
  <si>
    <t>689475517</t>
  </si>
  <si>
    <t>37</t>
  </si>
  <si>
    <t>564931412</t>
  </si>
  <si>
    <t>Podklad nebo podsyp z asfaltového recyklátu s rozprostřením a zhutněním plochy přes 100 m2, po zhutnění tl. 100 mm</t>
  </si>
  <si>
    <t>1905978632</t>
  </si>
  <si>
    <t>"Parking 20cm" 357*2</t>
  </si>
  <si>
    <t>714*1,1 'Přepočtené koeficientem množství</t>
  </si>
  <si>
    <t>38</t>
  </si>
  <si>
    <t>564951413</t>
  </si>
  <si>
    <t>Podklad nebo podsyp z asfaltového recyklátu s rozprostřením a zhutněním plochy přes 100 m2, po zhutnění tl. 150 mm</t>
  </si>
  <si>
    <t>-1300682529</t>
  </si>
  <si>
    <t>"parking" 357</t>
  </si>
  <si>
    <t>"chodník dlažba" 200</t>
  </si>
  <si>
    <t>"chodník AC" 38</t>
  </si>
  <si>
    <t>39</t>
  </si>
  <si>
    <t>564920411</t>
  </si>
  <si>
    <t>Podklad nebo podsyp z asfaltového recyklátu s rozprostřením a zhutněním plochy jednotlivě do 100 m2, po zhutnění tl. 60 mm</t>
  </si>
  <si>
    <t>-226028925</t>
  </si>
  <si>
    <t>40</t>
  </si>
  <si>
    <t>577143111</t>
  </si>
  <si>
    <t>Asfaltový beton vrstva obrusná ACO 8 (ABJ) s rozprostřením a se zhutněním z nemodifikovaného asfaltu v pruhu šířky do 3 m, po zhutnění tl. 50 mm</t>
  </si>
  <si>
    <t>1646531218</t>
  </si>
  <si>
    <t>41</t>
  </si>
  <si>
    <t>596412212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</si>
  <si>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</si>
  <si>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1151593753</t>
  </si>
  <si>
    <t>42</t>
  </si>
  <si>
    <t>59245037</t>
  </si>
  <si>
    <t>dlažba plošná betonová vegetační 240x240x80mm přírodní</t>
  </si>
  <si>
    <t>649947743</t>
  </si>
  <si>
    <t>357*1,02</t>
  </si>
  <si>
    <t>43</t>
  </si>
  <si>
    <t>596212211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</si>
  <si>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50 do 100 m2</t>
  </si>
  <si>
    <t>-78909665</t>
  </si>
  <si>
    <t>"pro nevidomé" 3,7</t>
  </si>
  <si>
    <t>"parking dělící proužky" 5*0,1*24</t>
  </si>
  <si>
    <t>44</t>
  </si>
  <si>
    <t>59245005</t>
  </si>
  <si>
    <t>dlažba tvar obdélník betonová 200x100x80mm barevná</t>
  </si>
  <si>
    <t>-33387251</t>
  </si>
  <si>
    <t>15,7*1,02</t>
  </si>
  <si>
    <t>45</t>
  </si>
  <si>
    <t>59245226</t>
  </si>
  <si>
    <t>dlažba tvar obdélník betonová pro nevidomé 200x100x80mm barevná</t>
  </si>
  <si>
    <t>540657099</t>
  </si>
  <si>
    <t>3,7*1,02</t>
  </si>
  <si>
    <t>46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</si>
  <si>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</si>
  <si>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</si>
  <si>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-911966678</t>
  </si>
  <si>
    <t>"schodiště" (0,3*2*7)+(0,3*1,5*8)</t>
  </si>
  <si>
    <t>47</t>
  </si>
  <si>
    <t>59245018</t>
  </si>
  <si>
    <t>dlažba tvar obdélník betonová 200x100x60mm přírodní</t>
  </si>
  <si>
    <t>1421760403</t>
  </si>
  <si>
    <t>207,8*1,02</t>
  </si>
  <si>
    <t>Trubní vedení</t>
  </si>
  <si>
    <t>48</t>
  </si>
  <si>
    <t>871313121</t>
  </si>
  <si>
    <t>Montáž kanalizačního potrubí z tvrdého PVC-U hladkého plnostěnného tuhost SN 8 DN 160</t>
  </si>
  <si>
    <t>292141333</t>
  </si>
  <si>
    <t>"přípojky UV" 5*1</t>
  </si>
  <si>
    <t>49</t>
  </si>
  <si>
    <t>28611164</t>
  </si>
  <si>
    <t>trubka kanalizační PVC-U plnostěnná jednovrstvá DN 160x1000mm SN8</t>
  </si>
  <si>
    <t>-1050843757</t>
  </si>
  <si>
    <t>"přípojky UV" 5*1*1,02</t>
  </si>
  <si>
    <t>50</t>
  </si>
  <si>
    <t>871353121</t>
  </si>
  <si>
    <t>Montáž kanalizačního potrubí z tvrdého PVC-U hladkého plnostěnného tuhost SN 8 DN 200</t>
  </si>
  <si>
    <t>-1427781763</t>
  </si>
  <si>
    <t>75</t>
  </si>
  <si>
    <t>51</t>
  </si>
  <si>
    <t>28611168</t>
  </si>
  <si>
    <t>trubka kanalizační PVC-U plnostěnná jednovrstvá DN 200x3000mm SN8</t>
  </si>
  <si>
    <t>-350787518</t>
  </si>
  <si>
    <t>75*1,02</t>
  </si>
  <si>
    <t>52</t>
  </si>
  <si>
    <t>04R</t>
  </si>
  <si>
    <t>Návrtání přípojky PVC DN 200 na stávající ŽB kanalizaci vč. vysazení odbočky</t>
  </si>
  <si>
    <t>ks</t>
  </si>
  <si>
    <t>1168041136</t>
  </si>
  <si>
    <t>53</t>
  </si>
  <si>
    <t>877315211</t>
  </si>
  <si>
    <t>Montáž tvarovek na kanalizačním potrubí z trub z plastu z tvrdého PVC nebo z polypropylenu v otevřeném výkopu jednoosých DN 160</t>
  </si>
  <si>
    <t>kus</t>
  </si>
  <si>
    <t>725160254</t>
  </si>
  <si>
    <t>"Přípojky UV kolena" 3*5</t>
  </si>
  <si>
    <t>54</t>
  </si>
  <si>
    <t>28611361</t>
  </si>
  <si>
    <t>koleno kanalizační PVC KG 160x45°</t>
  </si>
  <si>
    <t>1219885658</t>
  </si>
  <si>
    <t>55</t>
  </si>
  <si>
    <t>895941302</t>
  </si>
  <si>
    <t>Osazení vpusti uliční z betonových dílců DN 450 dno s kalištěm</t>
  </si>
  <si>
    <t>-1224016538</t>
  </si>
  <si>
    <t>56</t>
  </si>
  <si>
    <t>59223852</t>
  </si>
  <si>
    <t>dno pro uliční vpusť s kalovou prohlubní betonové 450x300x50mm</t>
  </si>
  <si>
    <t>-608192000</t>
  </si>
  <si>
    <t>57</t>
  </si>
  <si>
    <t>895941313</t>
  </si>
  <si>
    <t>Osazení vpusti uliční z betonových dílců DN 450 skruž horní 295 mm</t>
  </si>
  <si>
    <t>-2110335839</t>
  </si>
  <si>
    <t>58</t>
  </si>
  <si>
    <t>59224485</t>
  </si>
  <si>
    <t>vpusť uliční DN 450 skruž horní betonová 450/295x50mm</t>
  </si>
  <si>
    <t>-2014689516</t>
  </si>
  <si>
    <t>59</t>
  </si>
  <si>
    <t>895941332</t>
  </si>
  <si>
    <t>Osazení vpusti uliční z betonových dílců DN 450 skruž průběžná se zápachovou uzávěrkou</t>
  </si>
  <si>
    <t>-1672037526</t>
  </si>
  <si>
    <t>60</t>
  </si>
  <si>
    <t>59224493</t>
  </si>
  <si>
    <t>vpusť uliční DN 450 skruž průběžná 450/645x50mm betonová se zápachovou uzávěrkou 150mm PVC</t>
  </si>
  <si>
    <t>281720573</t>
  </si>
  <si>
    <t>61</t>
  </si>
  <si>
    <t>895941362</t>
  </si>
  <si>
    <t>Osazení vpusti uliční z betonových dílců DN 500 skruž středová 590 mm</t>
  </si>
  <si>
    <t>-239620638</t>
  </si>
  <si>
    <t>62</t>
  </si>
  <si>
    <t>59224462</t>
  </si>
  <si>
    <t>vpusť uliční DN 500 skruž průběžná vysoká betonová 500/590x65mm</t>
  </si>
  <si>
    <t>1990426085</t>
  </si>
  <si>
    <t>63</t>
  </si>
  <si>
    <t>899204112</t>
  </si>
  <si>
    <t>Osazení mříží litinových včetně rámů a košů na bahno pro třídu zatížení D400, E600</t>
  </si>
  <si>
    <t>1121151489</t>
  </si>
  <si>
    <t>64</t>
  </si>
  <si>
    <t>55241043</t>
  </si>
  <si>
    <t>mříž šachtová dešťová litinová DN 425 pro třídu zatížení D400 čtverec</t>
  </si>
  <si>
    <t>-1920741989</t>
  </si>
  <si>
    <t>65</t>
  </si>
  <si>
    <t>59223871</t>
  </si>
  <si>
    <t>koš vysoký pro uliční vpusti žárově Pz plech pro rám 500/500mm</t>
  </si>
  <si>
    <t>-430867497</t>
  </si>
  <si>
    <t>66</t>
  </si>
  <si>
    <t>59224483R</t>
  </si>
  <si>
    <t>vpusť uliční DN 450 vyrovnávací prstenec pro rám 500x500mm</t>
  </si>
  <si>
    <t>1873528791</t>
  </si>
  <si>
    <t>Ostatní konstrukce a práce, bourání</t>
  </si>
  <si>
    <t>67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</si>
  <si>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</si>
  <si>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</si>
  <si>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-2129536066</t>
  </si>
  <si>
    <t>68</t>
  </si>
  <si>
    <t>914111111</t>
  </si>
  <si>
    <t>Montáž svislé dopravní značky základní velikosti do 1 m2 objímkami na sloupky nebo konzoly</t>
  </si>
  <si>
    <t>1647280968</t>
  </si>
  <si>
    <t>69</t>
  </si>
  <si>
    <t>40445655</t>
  </si>
  <si>
    <t>informativní značky zónové IZ8 1000x1500mm</t>
  </si>
  <si>
    <t>621695078</t>
  </si>
  <si>
    <t>70</t>
  </si>
  <si>
    <t>40445625</t>
  </si>
  <si>
    <t>informativní značky provozní IP8, IP9, IP11-IP13 500x700mm</t>
  </si>
  <si>
    <t>-1112039313</t>
  </si>
  <si>
    <t>71</t>
  </si>
  <si>
    <t>914511112</t>
  </si>
  <si>
    <t>Montáž sloupku dopravních značek délky do 3,5 m do hliníkové patky pro sloupek D 60 mm</t>
  </si>
  <si>
    <t>-1917604738</t>
  </si>
  <si>
    <t>72</t>
  </si>
  <si>
    <t>40445235</t>
  </si>
  <si>
    <t>sloupek pro dopravní značku Al D 60mm v 3,5m</t>
  </si>
  <si>
    <t>360967790</t>
  </si>
  <si>
    <t>73</t>
  </si>
  <si>
    <t>40445240</t>
  </si>
  <si>
    <t>patka pro sloupek Al D 60mm</t>
  </si>
  <si>
    <t>-1943981864</t>
  </si>
  <si>
    <t>74</t>
  </si>
  <si>
    <t>40445256</t>
  </si>
  <si>
    <t>svorka upínací na sloupek dopravní značky D 60mm</t>
  </si>
  <si>
    <t>1731610560</t>
  </si>
  <si>
    <t>5*2</t>
  </si>
  <si>
    <t>40445253</t>
  </si>
  <si>
    <t>víčko plastové na sloupek D 60mm</t>
  </si>
  <si>
    <t>-1824483766</t>
  </si>
  <si>
    <t>76</t>
  </si>
  <si>
    <t>915111111</t>
  </si>
  <si>
    <t>Vodorovné dopravní značení stříkané barvou dělící čára šířky 125 mm souvislá bílá základní</t>
  </si>
  <si>
    <t>658839047</t>
  </si>
  <si>
    <t>77</t>
  </si>
  <si>
    <t>915211112</t>
  </si>
  <si>
    <t>Vodorovné dopravní značení stříkaným plastem dělící čára šířky 125 mm souvislá bílá retroreflexní</t>
  </si>
  <si>
    <t>-1637095379</t>
  </si>
  <si>
    <t>78</t>
  </si>
  <si>
    <t>915131111</t>
  </si>
  <si>
    <t>Vodorovné dopravní značení stříkané barvou přechody pro chodce, šipky, symboly bílé základní</t>
  </si>
  <si>
    <t>-1303871566</t>
  </si>
  <si>
    <t>79</t>
  </si>
  <si>
    <t>915231112</t>
  </si>
  <si>
    <t>Vodorovné dopravní značení stříkaným plastem přechody pro chodce, šipky, symboly nápisy bílé retroreflexní</t>
  </si>
  <si>
    <t>-1983704378</t>
  </si>
  <si>
    <t>80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</si>
  <si>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</si>
  <si>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</si>
  <si>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125932290</t>
  </si>
  <si>
    <t>32+111+10+14+15</t>
  </si>
  <si>
    <t>81</t>
  </si>
  <si>
    <t>59217031</t>
  </si>
  <si>
    <t>obrubník betonový silniční 1000x150x250mm</t>
  </si>
  <si>
    <t>-1902616703</t>
  </si>
  <si>
    <t>182*1,02</t>
  </si>
  <si>
    <t>82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</si>
  <si>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</si>
  <si>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</si>
  <si>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1298226293</t>
  </si>
  <si>
    <t>80+182</t>
  </si>
  <si>
    <t>83</t>
  </si>
  <si>
    <t>59245020</t>
  </si>
  <si>
    <t>dlažba tvar obdélník betonová 200x100x80mm přírodní</t>
  </si>
  <si>
    <t>-175455088</t>
  </si>
  <si>
    <t>262*0,1*1,02</t>
  </si>
  <si>
    <t>84</t>
  </si>
  <si>
    <t>916241113</t>
  </si>
  <si>
    <t>Osazení obrubníku kamenného se zřízením lože, s vyplněním a zatřením spár cementovou maltou ležatého s boční opěrou z betonu prostého, do lože z betonu prostého</t>
  </si>
  <si>
    <t>1935665176</t>
  </si>
  <si>
    <t>85</t>
  </si>
  <si>
    <t>58380004</t>
  </si>
  <si>
    <t>obrubník kamenný žulový přímý 1000x250x200mm</t>
  </si>
  <si>
    <t>862438495</t>
  </si>
  <si>
    <t>23*1,02</t>
  </si>
  <si>
    <t>86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</si>
  <si>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</si>
  <si>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</si>
  <si>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-1787788108</t>
  </si>
  <si>
    <t>6+8+108+16+4+8</t>
  </si>
  <si>
    <t>87</t>
  </si>
  <si>
    <t>59217016</t>
  </si>
  <si>
    <t>obrubník betonový chodníkový 1000x80x250mm</t>
  </si>
  <si>
    <t>137475606</t>
  </si>
  <si>
    <t>150*1,02</t>
  </si>
  <si>
    <t>88</t>
  </si>
  <si>
    <t>339921132</t>
  </si>
  <si>
    <t>Osazování palisád betonových v řadě se zabetonováním výšky palisády přes 500 do 1000 mm</t>
  </si>
  <si>
    <t>-1348377524</t>
  </si>
  <si>
    <t>90</t>
  </si>
  <si>
    <t>89</t>
  </si>
  <si>
    <t>59228413</t>
  </si>
  <si>
    <t>palisáda betonová tyčová půlkulatá přírodní 175x200x800mm</t>
  </si>
  <si>
    <t>-1181452540</t>
  </si>
  <si>
    <t>90*5,715*1,02</t>
  </si>
  <si>
    <t>339921131</t>
  </si>
  <si>
    <t>Osazování palisád betonových v řadě se zabetonováním výšky palisády do 500 mm</t>
  </si>
  <si>
    <t>1025518404</t>
  </si>
  <si>
    <t>"schodiště" (3,2*2)+(1,5*9)+(2,8*2)+(2*8)</t>
  </si>
  <si>
    <t>91</t>
  </si>
  <si>
    <t>59228407</t>
  </si>
  <si>
    <t>palisáda betonová tyčová hranatá přírodní 110x110x400mm</t>
  </si>
  <si>
    <t>-990277379</t>
  </si>
  <si>
    <t>"schodiště" 41,5*9,09*1,02</t>
  </si>
  <si>
    <t>92</t>
  </si>
  <si>
    <t>911111111</t>
  </si>
  <si>
    <t>Montáž zábradlí ocelového zabetonovaného</t>
  </si>
  <si>
    <t>-1095676490</t>
  </si>
  <si>
    <t>(3*2)+(3,5*2)</t>
  </si>
  <si>
    <t>93</t>
  </si>
  <si>
    <t>63126081</t>
  </si>
  <si>
    <t>zábradlí dvoumadlové, výška 1,1m, pozink</t>
  </si>
  <si>
    <t>735612457</t>
  </si>
  <si>
    <t>94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</si>
  <si>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</si>
  <si>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</si>
  <si>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1613504897</t>
  </si>
  <si>
    <t>95</t>
  </si>
  <si>
    <t>919735112</t>
  </si>
  <si>
    <t>Řezání stávajícího živičného krytu nebo podkladu hloubky přes 50 do 100 mm</t>
  </si>
  <si>
    <t>1154763577</t>
  </si>
  <si>
    <t>96</t>
  </si>
  <si>
    <t>02R</t>
  </si>
  <si>
    <t>Přemístění sušáků na prádlo vč. nového nátěru</t>
  </si>
  <si>
    <t>kpl</t>
  </si>
  <si>
    <t>-1109135257</t>
  </si>
  <si>
    <t>97</t>
  </si>
  <si>
    <t>03R</t>
  </si>
  <si>
    <t>Přemístění pískoviště vč. oplocení</t>
  </si>
  <si>
    <t>-1903078165</t>
  </si>
  <si>
    <t>997</t>
  </si>
  <si>
    <t>Přesun sutě</t>
  </si>
  <si>
    <t>98</t>
  </si>
  <si>
    <t>997211511R</t>
  </si>
  <si>
    <t>Vodorovná doprava suti nebo vybouraných hmot suti se složením a hrubým urovnáním, na skládku včetně likvidace v souladu se zákonem o odpadech</t>
  </si>
  <si>
    <t>1380725567</t>
  </si>
  <si>
    <t>Poznámka k položce:_x000d_
suť z celého SO</t>
  </si>
  <si>
    <t>998</t>
  </si>
  <si>
    <t>Přesun hmot</t>
  </si>
  <si>
    <t>99</t>
  </si>
  <si>
    <t>998225111</t>
  </si>
  <si>
    <t>Přesun hmot pro komunikace s krytem z kameniva, monolitickým betonovým nebo živičným dopravní vzdálenost do 200 m jakékoliv délky objektu</t>
  </si>
  <si>
    <t>-883500204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</si>
  <si>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</si>
  <si>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</si>
  <si>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</si>
  <si>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</si>
  <si>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</si>
  <si>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</si>
  <si>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1024</t>
  </si>
  <si>
    <t>-818391599</t>
  </si>
  <si>
    <t>012303000</t>
  </si>
  <si>
    <t>Geodetické práce po výstavbě</t>
  </si>
  <si>
    <t>142514324</t>
  </si>
  <si>
    <t>Poznámka k položce:_x000d_
zaměření skutečného provedení stavby</t>
  </si>
  <si>
    <t>102</t>
  </si>
  <si>
    <t>013254000</t>
  </si>
  <si>
    <t>Dokumentace skutečného provedení stavby</t>
  </si>
  <si>
    <t>364272124</t>
  </si>
  <si>
    <t>VRN3</t>
  </si>
  <si>
    <t>Zařízení staveniště</t>
  </si>
  <si>
    <t>103</t>
  </si>
  <si>
    <t>030001000</t>
  </si>
  <si>
    <t>-437147480</t>
  </si>
  <si>
    <t>104</t>
  </si>
  <si>
    <t>034303000</t>
  </si>
  <si>
    <t>Dopravní značení na staveništi včetně inženýrské činnosti</t>
  </si>
  <si>
    <t>kč</t>
  </si>
  <si>
    <t>-1409520168</t>
  </si>
  <si>
    <t>105</t>
  </si>
  <si>
    <t>039103000</t>
  </si>
  <si>
    <t>Rozebrání, bourání a odvoz zařízení staveniště</t>
  </si>
  <si>
    <t>-1939704645</t>
  </si>
  <si>
    <t>VRN7</t>
  </si>
  <si>
    <t>Provozní vlivy</t>
  </si>
  <si>
    <t>106</t>
  </si>
  <si>
    <t>071203000</t>
  </si>
  <si>
    <t>Provoz dalšího subjektu - koordinace s ostatními stavbami iženýrských sítí v místě stavby</t>
  </si>
  <si>
    <t>-1824915428</t>
  </si>
  <si>
    <t>SO401 - Veřejné osvětlení</t>
  </si>
  <si>
    <t>montáž a kompletace stožárů a svítidel vč. mechanizace</t>
  </si>
  <si>
    <t>KS</t>
  </si>
  <si>
    <t>PRGB02A</t>
  </si>
  <si>
    <t xml:space="preserve">VYKOP ZAKLADU PB,PILIR ZASTAV.UZEMI TR.3  - pro demontáž</t>
  </si>
  <si>
    <t>M3</t>
  </si>
  <si>
    <t>PRAB04A</t>
  </si>
  <si>
    <t>RYHY 35X85CM ZASTAV.UZEMI TR3</t>
  </si>
  <si>
    <t>9870039000</t>
  </si>
  <si>
    <t>VYK&gt; MATERIAL PRO ZABEZPECENI VYKOPU</t>
  </si>
  <si>
    <t>SADA</t>
  </si>
  <si>
    <t>9870039100</t>
  </si>
  <si>
    <t>VYK&gt; MATERIAL ZAJISTENI STEN KABEL. RYH</t>
  </si>
  <si>
    <t>PREB52A</t>
  </si>
  <si>
    <t>JAMY PROTLAKY NN V ZAST.UZEMI TR3</t>
  </si>
  <si>
    <t>9870039200</t>
  </si>
  <si>
    <t>VYK&gt; MATERIAL PRO PAZENI</t>
  </si>
  <si>
    <t>PRFB07A</t>
  </si>
  <si>
    <t>PROTLAK RIZENY DO 90 MM VC.TRUBKY</t>
  </si>
  <si>
    <t>9870011960</t>
  </si>
  <si>
    <t>VYK&gt; TRUBKA PROTLAK PE100 SDR17 PR. 90</t>
  </si>
  <si>
    <t>PSMB56A</t>
  </si>
  <si>
    <t>KABEL 1-CYKY-J 4X10 1000V VOLNE ULOZENY</t>
  </si>
  <si>
    <t>1004283310</t>
  </si>
  <si>
    <t>KABEL 1-CYKY-J 4X10 1000V</t>
  </si>
  <si>
    <t>úprava pouzder pro zaústění kabelu</t>
  </si>
  <si>
    <t>zřízení betonových límců stožárů</t>
  </si>
  <si>
    <t>vytyčení podzemních zařízení</t>
  </si>
  <si>
    <t>SR 481/721/E27</t>
  </si>
  <si>
    <t>Stožárová rozvodnice SR 481/721 /E27 UN</t>
  </si>
  <si>
    <t>1000001220</t>
  </si>
  <si>
    <t>DRAT FEZN PRUM.10MM ZEMNICI(BAL.50KG)</t>
  </si>
  <si>
    <t>KG</t>
  </si>
  <si>
    <t>PFLB05A</t>
  </si>
  <si>
    <t xml:space="preserve">POJISTKA NOZOVA NN VEL.000 GG  20A</t>
  </si>
  <si>
    <t>1004219010</t>
  </si>
  <si>
    <t>POJISTKA NOZOVA ETI NV/NH00 C GG 20A</t>
  </si>
  <si>
    <t>PELB42A</t>
  </si>
  <si>
    <t>TRUBKA KORUG. PE KORUFLEX 110/90 OHEBNA</t>
  </si>
  <si>
    <t>1000174110</t>
  </si>
  <si>
    <t>TRUBKA KORUG.OHEBNA KORUFL. 90 CERNA 50M</t>
  </si>
  <si>
    <t>10000896510</t>
  </si>
  <si>
    <t xml:space="preserve">svítidlo G8H-NA9/25W, 3000K se stinitkem,  zás. NEMA</t>
  </si>
  <si>
    <t>1000040290</t>
  </si>
  <si>
    <t>SVORKA SP1 - PRIPOJENI NA KONSTRUKCI</t>
  </si>
  <si>
    <t>110</t>
  </si>
  <si>
    <t>9876002600</t>
  </si>
  <si>
    <t>DIN933-8.8-A2K</t>
  </si>
  <si>
    <t>9876008300</t>
  </si>
  <si>
    <t>DIN934-8-A2K</t>
  </si>
  <si>
    <t>114</t>
  </si>
  <si>
    <t>9876010400</t>
  </si>
  <si>
    <t>DIN7980-230HV-A2K</t>
  </si>
  <si>
    <t>116</t>
  </si>
  <si>
    <t>1000040260</t>
  </si>
  <si>
    <t>SVORKA SK KRIZOVA</t>
  </si>
  <si>
    <t>124</t>
  </si>
  <si>
    <t>doprava výkon. materiálu, odvoz zeminy</t>
  </si>
  <si>
    <t>KM</t>
  </si>
  <si>
    <t>126</t>
  </si>
  <si>
    <t>revize</t>
  </si>
  <si>
    <t>HOD</t>
  </si>
  <si>
    <t>128</t>
  </si>
  <si>
    <t>skládkovné</t>
  </si>
  <si>
    <t>T</t>
  </si>
  <si>
    <t>130</t>
  </si>
  <si>
    <t>999999</t>
  </si>
  <si>
    <t>koordinační činnost zhotovitele</t>
  </si>
  <si>
    <t>132</t>
  </si>
  <si>
    <t>10000124578</t>
  </si>
  <si>
    <t>pokládka uzemňovacího drátu 10 mm</t>
  </si>
  <si>
    <t>134</t>
  </si>
  <si>
    <t>11-1</t>
  </si>
  <si>
    <t>demontáž stožárů a svítidel vč. mechanizace</t>
  </si>
  <si>
    <t>136</t>
  </si>
  <si>
    <t>Č1000056400</t>
  </si>
  <si>
    <t>ROURA BETONOVA PR.30/100CM</t>
  </si>
  <si>
    <t>138</t>
  </si>
  <si>
    <t>geodetické vytyčení stavby</t>
  </si>
  <si>
    <t>140</t>
  </si>
  <si>
    <t>8808</t>
  </si>
  <si>
    <t>DSPS - zapojení, dokumentace skut.provedení</t>
  </si>
  <si>
    <t>142</t>
  </si>
  <si>
    <t>8821</t>
  </si>
  <si>
    <t>zkoušky hutnění</t>
  </si>
  <si>
    <t>144</t>
  </si>
  <si>
    <t xml:space="preserve">geodeti. zaměř. skut.  stavu</t>
  </si>
  <si>
    <t>146</t>
  </si>
  <si>
    <t>PRGB02A.1</t>
  </si>
  <si>
    <t>VYKOP ZAKLADU PB,PILIR ZASTAV.UZEMI TR.3</t>
  </si>
  <si>
    <t>150</t>
  </si>
  <si>
    <t>PRDB01A</t>
  </si>
  <si>
    <t>RYHY 10X10CM ZASTAV.UZEMI TR3</t>
  </si>
  <si>
    <t>152</t>
  </si>
  <si>
    <t>PCCB51A</t>
  </si>
  <si>
    <t>KABEL CYKY-J 3X2,5 PEVNE ULOZENY</t>
  </si>
  <si>
    <t>154</t>
  </si>
  <si>
    <t>1000013290</t>
  </si>
  <si>
    <t>KABEL CYKY-J 3X2,5 750V</t>
  </si>
  <si>
    <t>156</t>
  </si>
  <si>
    <t>PCIB01A</t>
  </si>
  <si>
    <t>UKONC.-ZAP.VOD.DO 2,5MM2 SVORK.V ROZVAD.</t>
  </si>
  <si>
    <t>158</t>
  </si>
  <si>
    <t>PCIB03A</t>
  </si>
  <si>
    <t>UKONC.-ZAP.VOD.DO 16 MM2 SVORK.V ROZVAD.</t>
  </si>
  <si>
    <t>PCIB05A</t>
  </si>
  <si>
    <t>UKONC.A ZAP.VODICE 35MM2 SVORK.V ROZVAD.</t>
  </si>
  <si>
    <t>162</t>
  </si>
  <si>
    <t>PCIB68A</t>
  </si>
  <si>
    <t>UKONC.KAB.DO 4X 25 BEZ TRMENU,BEZ OK</t>
  </si>
  <si>
    <t>164</t>
  </si>
  <si>
    <t>PECB65A</t>
  </si>
  <si>
    <t>ZAKL.BETON C12/15 DO 5M3 BEZ BEDN.A DOPR</t>
  </si>
  <si>
    <t>170</t>
  </si>
  <si>
    <t>9870011010</t>
  </si>
  <si>
    <t>VYK&gt; SMES BETONOVA C12/15 XC0</t>
  </si>
  <si>
    <t>172</t>
  </si>
  <si>
    <t>PELB39A</t>
  </si>
  <si>
    <t>TRUBKA KORUG. PE KORUFLEX 50/40 OHEBNA</t>
  </si>
  <si>
    <t>174</t>
  </si>
  <si>
    <t>1000157960</t>
  </si>
  <si>
    <t>TRUBKA KORUG.OHEBNA KRUH 50/41 CERNA 50M</t>
  </si>
  <si>
    <t>176</t>
  </si>
  <si>
    <t>PRAB40A</t>
  </si>
  <si>
    <t>RYHY 50X120CM ZASTAV.UZEMI TR3</t>
  </si>
  <si>
    <t>178</t>
  </si>
  <si>
    <t>182</t>
  </si>
  <si>
    <t>PRDB87A</t>
  </si>
  <si>
    <t>KRYTI KABELU VYSTRAZNOU FOLII SIRKY 33CM</t>
  </si>
  <si>
    <t>184</t>
  </si>
  <si>
    <t>1000327780</t>
  </si>
  <si>
    <t>FÓLIE VÝSTR.S BLESKEM 330X0,4 ČERV.</t>
  </si>
  <si>
    <t>186</t>
  </si>
  <si>
    <t>15080159892</t>
  </si>
  <si>
    <t>STOZAR sadovy 6 m K6 159/89/60 standard Klatovy</t>
  </si>
  <si>
    <t>198</t>
  </si>
  <si>
    <t>Č10002604001</t>
  </si>
  <si>
    <t>ÚPRAVA STOŽÁRU - PLASTOVÝ NÁSTŘIK</t>
  </si>
  <si>
    <t>208</t>
  </si>
  <si>
    <t>PRDB50A</t>
  </si>
  <si>
    <t>KAB.LOZE PISKOVE NN SIRE 35 CM,BEZ ZAKR.</t>
  </si>
  <si>
    <t>9870020290</t>
  </si>
  <si>
    <t xml:space="preserve">VÝK&gt; PÍSEK ZÁSYPOVÝ FR.0-4     (*153)</t>
  </si>
  <si>
    <t>222</t>
  </si>
  <si>
    <t>RDB90</t>
  </si>
  <si>
    <t>ZRIZENI VEGETACNI VRSTVY(ZELEN)NAD VYKOP</t>
  </si>
  <si>
    <t>M2</t>
  </si>
  <si>
    <t>240</t>
  </si>
  <si>
    <t>RDB91</t>
  </si>
  <si>
    <t>OBNOVA VEGETACNI VRSTVY(ZELEN)MIMO VYKOP</t>
  </si>
  <si>
    <t>242</t>
  </si>
  <si>
    <t>SEZNAM FIGUR</t>
  </si>
  <si>
    <t>Výměra</t>
  </si>
  <si>
    <t>Použití figury:</t>
  </si>
  <si>
    <t>Hloubení rýh nezapažených š do 800 mm v hornině třídy těžitelnosti I skupiny 1 a 2 objem do 50 m3 strojně</t>
  </si>
  <si>
    <t>Hloubení rýh nezapažených š do 2000 mm v hornině třídy těžitelnosti I skupiny 1 a 2 objem do 500 m3 strojně</t>
  </si>
  <si>
    <t>Odkopávky a prokopávky nezapažené v hornině třídy těžitelnosti I skupiny 1 a 2 objem přes 500 m3 strojně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</si>
</sst>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0623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Klatovy - parkoviště vnitroblok Koldinova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25. 8. 2023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'101 - Komunikace, parkovi...'!J30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'101 - Komunikace, parkovi...'!P129</f>
        <v>0</v>
      </c>
      <c r="AV95" s="127">
        <f>'101 - Komunikace, parkovi...'!J33</f>
        <v>0</v>
      </c>
      <c r="AW95" s="127">
        <f>'101 - Komunikace, parkovi...'!J34</f>
        <v>0</v>
      </c>
      <c r="AX95" s="127">
        <f>'101 - Komunikace, parkovi...'!J35</f>
        <v>0</v>
      </c>
      <c r="AY95" s="127">
        <f>'101 - Komunikace, parkovi...'!J36</f>
        <v>0</v>
      </c>
      <c r="AZ95" s="127">
        <f>'101 - Komunikace, parkovi...'!F33</f>
        <v>0</v>
      </c>
      <c r="BA95" s="127">
        <f>'101 - Komunikace, parkovi...'!F34</f>
        <v>0</v>
      </c>
      <c r="BB95" s="127">
        <f>'101 - Komunikace, parkovi...'!F35</f>
        <v>0</v>
      </c>
      <c r="BC95" s="127">
        <f>'101 - Komunikace, parkovi...'!F36</f>
        <v>0</v>
      </c>
      <c r="BD95" s="129">
        <f>'101 - Komunikace, parkovi...'!F37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16.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'SO401 - Veřejné osvětlení'!J30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31">
        <v>0</v>
      </c>
      <c r="AT96" s="132">
        <f>ROUND(SUM(AV96:AW96),2)</f>
        <v>0</v>
      </c>
      <c r="AU96" s="133">
        <f>'SO401 - Veřejné osvětlení'!P116</f>
        <v>0</v>
      </c>
      <c r="AV96" s="132">
        <f>'SO401 - Veřejné osvětlení'!J33</f>
        <v>0</v>
      </c>
      <c r="AW96" s="132">
        <f>'SO401 - Veřejné osvětlení'!J34</f>
        <v>0</v>
      </c>
      <c r="AX96" s="132">
        <f>'SO401 - Veřejné osvětlení'!J35</f>
        <v>0</v>
      </c>
      <c r="AY96" s="132">
        <f>'SO401 - Veřejné osvětlení'!J36</f>
        <v>0</v>
      </c>
      <c r="AZ96" s="132">
        <f>'SO401 - Veřejné osvětlení'!F33</f>
        <v>0</v>
      </c>
      <c r="BA96" s="132">
        <f>'SO401 - Veřejné osvětlení'!F34</f>
        <v>0</v>
      </c>
      <c r="BB96" s="132">
        <f>'SO401 - Veřejné osvětlení'!F35</f>
        <v>0</v>
      </c>
      <c r="BC96" s="132">
        <f>'SO401 - Veřejné osvětlení'!F36</f>
        <v>0</v>
      </c>
      <c r="BD96" s="134">
        <f>'SO401 - Veřejné osvětlení'!F37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6nx+EQgHXze4mHE1h9M8pxDD5ljVoRBckdqZRg2keE6TQ/HzIz3IzsP3Otpyo6C39+fDfX9s72PTC583qYeinQ==" hashValue="sUJ9YLKO2aT6b3Fv7TzTL3ueR87pxenCunRbDvtQhSVV0Iv4+KKazkLImeZEj8GlMU/8KAStBGfSSvfYZOw9M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01 - Komunikace, parkovi...'!C2" display="/"/>
    <hyperlink ref="A96" location="'SO401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  <c r="AZ2" s="135" t="s">
        <v>87</v>
      </c>
      <c r="BA2" s="135" t="s">
        <v>87</v>
      </c>
      <c r="BB2" s="135" t="s">
        <v>88</v>
      </c>
      <c r="BC2" s="135" t="s">
        <v>89</v>
      </c>
      <c r="BD2" s="135" t="s">
        <v>83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83</v>
      </c>
      <c r="AZ3" s="135" t="s">
        <v>90</v>
      </c>
      <c r="BA3" s="135" t="s">
        <v>90</v>
      </c>
      <c r="BB3" s="135" t="s">
        <v>88</v>
      </c>
      <c r="BC3" s="135" t="s">
        <v>91</v>
      </c>
      <c r="BD3" s="135" t="s">
        <v>83</v>
      </c>
    </row>
    <row r="4" s="1" customFormat="1" ht="24.96" customHeight="1">
      <c r="B4" s="19"/>
      <c r="D4" s="138" t="s">
        <v>92</v>
      </c>
      <c r="L4" s="19"/>
      <c r="M4" s="139" t="s">
        <v>10</v>
      </c>
      <c r="AT4" s="16" t="s">
        <v>4</v>
      </c>
      <c r="AZ4" s="135" t="s">
        <v>93</v>
      </c>
      <c r="BA4" s="135" t="s">
        <v>93</v>
      </c>
      <c r="BB4" s="135" t="s">
        <v>88</v>
      </c>
      <c r="BC4" s="135" t="s">
        <v>94</v>
      </c>
      <c r="BD4" s="135" t="s">
        <v>83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Klatovy - parkoviště vnitroblok Koldinova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96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25. 8. 2023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tr">
        <f>IF('Rekapitulace stavby'!E11="","",'Rekapitulace stavby'!E11)</f>
        <v xml:space="preserve"> </v>
      </c>
      <c r="F15" s="37"/>
      <c r="G15" s="37"/>
      <c r="H15" s="37"/>
      <c r="I15" s="140" t="s">
        <v>26</v>
      </c>
      <c r="J15" s="143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27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29</v>
      </c>
      <c r="E20" s="37"/>
      <c r="F20" s="37"/>
      <c r="G20" s="37"/>
      <c r="H20" s="37"/>
      <c r="I20" s="140" t="s">
        <v>25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26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31</v>
      </c>
      <c r="E23" s="37"/>
      <c r="F23" s="37"/>
      <c r="G23" s="37"/>
      <c r="H23" s="37"/>
      <c r="I23" s="140" t="s">
        <v>25</v>
      </c>
      <c r="J23" s="143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tr">
        <f>IF('Rekapitulace stavby'!E20="","",'Rekapitulace stavby'!E20)</f>
        <v xml:space="preserve"> </v>
      </c>
      <c r="F24" s="37"/>
      <c r="G24" s="37"/>
      <c r="H24" s="37"/>
      <c r="I24" s="140" t="s">
        <v>26</v>
      </c>
      <c r="J24" s="143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33</v>
      </c>
      <c r="E30" s="37"/>
      <c r="F30" s="37"/>
      <c r="G30" s="37"/>
      <c r="H30" s="37"/>
      <c r="I30" s="37"/>
      <c r="J30" s="151">
        <f>ROUND(J129,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35</v>
      </c>
      <c r="G32" s="37"/>
      <c r="H32" s="37"/>
      <c r="I32" s="152" t="s">
        <v>34</v>
      </c>
      <c r="J32" s="152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37</v>
      </c>
      <c r="E33" s="140" t="s">
        <v>38</v>
      </c>
      <c r="F33" s="154">
        <f>ROUND((SUM(BE129:BE406)),  2)</f>
        <v>0</v>
      </c>
      <c r="G33" s="37"/>
      <c r="H33" s="37"/>
      <c r="I33" s="155">
        <v>0.20999999999999999</v>
      </c>
      <c r="J33" s="154">
        <f>ROUND(((SUM(BE129:BE406))*I33),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39</v>
      </c>
      <c r="F34" s="154">
        <f>ROUND((SUM(BF129:BF406)),  2)</f>
        <v>0</v>
      </c>
      <c r="G34" s="37"/>
      <c r="H34" s="37"/>
      <c r="I34" s="155">
        <v>0.12</v>
      </c>
      <c r="J34" s="154">
        <f>ROUND(((SUM(BF129:BF406))*I34),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40</v>
      </c>
      <c r="F35" s="154">
        <f>ROUND((SUM(BG129:BG406)),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41</v>
      </c>
      <c r="F36" s="154">
        <f>ROUND((SUM(BH129:BH406)),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42</v>
      </c>
      <c r="F37" s="154">
        <f>ROUND((SUM(BI129:BI406)),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Klatovy - parkoviště vnitroblok Koldinova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101 - Komunikace, parkoviště a chodníky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25. 8. 2023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98</v>
      </c>
      <c r="D94" s="176"/>
      <c r="E94" s="176"/>
      <c r="F94" s="176"/>
      <c r="G94" s="176"/>
      <c r="H94" s="176"/>
      <c r="I94" s="176"/>
      <c r="J94" s="177" t="s">
        <v>99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100</v>
      </c>
      <c r="D96" s="39"/>
      <c r="E96" s="39"/>
      <c r="F96" s="39"/>
      <c r="G96" s="39"/>
      <c r="H96" s="39"/>
      <c r="I96" s="39"/>
      <c r="J96" s="109">
        <f>J129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101</v>
      </c>
    </row>
    <row r="97" s="9" customFormat="1" ht="24.96" customHeight="1">
      <c r="A97" s="9"/>
      <c r="B97" s="179"/>
      <c r="C97" s="180"/>
      <c r="D97" s="181" t="s">
        <v>102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103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J201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105</v>
      </c>
      <c r="E100" s="188"/>
      <c r="F100" s="188"/>
      <c r="G100" s="188"/>
      <c r="H100" s="188"/>
      <c r="I100" s="188"/>
      <c r="J100" s="189">
        <f>J206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106</v>
      </c>
      <c r="E101" s="188"/>
      <c r="F101" s="188"/>
      <c r="G101" s="188"/>
      <c r="H101" s="188"/>
      <c r="I101" s="188"/>
      <c r="J101" s="189">
        <f>J225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107</v>
      </c>
      <c r="E102" s="188"/>
      <c r="F102" s="188"/>
      <c r="G102" s="188"/>
      <c r="H102" s="188"/>
      <c r="I102" s="188"/>
      <c r="J102" s="189">
        <f>J292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108</v>
      </c>
      <c r="E103" s="188"/>
      <c r="F103" s="188"/>
      <c r="G103" s="188"/>
      <c r="H103" s="188"/>
      <c r="I103" s="188"/>
      <c r="J103" s="189">
        <f>J322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109</v>
      </c>
      <c r="E104" s="188"/>
      <c r="F104" s="188"/>
      <c r="G104" s="188"/>
      <c r="H104" s="188"/>
      <c r="I104" s="188"/>
      <c r="J104" s="189">
        <f>J390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110</v>
      </c>
      <c r="E105" s="188"/>
      <c r="F105" s="188"/>
      <c r="G105" s="188"/>
      <c r="H105" s="188"/>
      <c r="I105" s="188"/>
      <c r="J105" s="189">
        <f>J393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111</v>
      </c>
      <c r="E106" s="182"/>
      <c r="F106" s="182"/>
      <c r="G106" s="182"/>
      <c r="H106" s="182"/>
      <c r="I106" s="182"/>
      <c r="J106" s="183">
        <f>J395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112</v>
      </c>
      <c r="E107" s="188"/>
      <c r="F107" s="188"/>
      <c r="G107" s="188"/>
      <c r="H107" s="188"/>
      <c r="I107" s="188"/>
      <c r="J107" s="189">
        <f>J396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113</v>
      </c>
      <c r="E108" s="188"/>
      <c r="F108" s="188"/>
      <c r="G108" s="188"/>
      <c r="H108" s="188"/>
      <c r="I108" s="188"/>
      <c r="J108" s="189">
        <f>J401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114</v>
      </c>
      <c r="E109" s="188"/>
      <c r="F109" s="188"/>
      <c r="G109" s="188"/>
      <c r="H109" s="188"/>
      <c r="I109" s="188"/>
      <c r="J109" s="189">
        <f>J405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115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174" t="str">
        <f>E7</f>
        <v>Klatovy - parkoviště vnitroblok Koldinova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95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E9</f>
        <v>101 - Komunikace, parkoviště a chodníky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F12</f>
        <v xml:space="preserve"> </v>
      </c>
      <c r="G123" s="39"/>
      <c r="H123" s="39"/>
      <c r="I123" s="31" t="s">
        <v>22</v>
      </c>
      <c r="J123" s="78" t="str">
        <f>IF(J12="","",J12)</f>
        <v>25. 8. 2023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E15</f>
        <v xml:space="preserve"> </v>
      </c>
      <c r="G125" s="39"/>
      <c r="H125" s="39"/>
      <c r="I125" s="31" t="s">
        <v>29</v>
      </c>
      <c r="J125" s="35" t="str">
        <f>E21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9"/>
      <c r="E126" s="39"/>
      <c r="F126" s="26" t="str">
        <f>IF(E18="","",E18)</f>
        <v>Vyplň údaj</v>
      </c>
      <c r="G126" s="39"/>
      <c r="H126" s="39"/>
      <c r="I126" s="31" t="s">
        <v>31</v>
      </c>
      <c r="J126" s="35" t="str">
        <f>E24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1"/>
      <c r="B128" s="192"/>
      <c r="C128" s="193" t="s">
        <v>116</v>
      </c>
      <c r="D128" s="194" t="s">
        <v>58</v>
      </c>
      <c r="E128" s="194" t="s">
        <v>54</v>
      </c>
      <c r="F128" s="194" t="s">
        <v>55</v>
      </c>
      <c r="G128" s="194" t="s">
        <v>117</v>
      </c>
      <c r="H128" s="194" t="s">
        <v>118</v>
      </c>
      <c r="I128" s="194" t="s">
        <v>119</v>
      </c>
      <c r="J128" s="194" t="s">
        <v>99</v>
      </c>
      <c r="K128" s="195" t="s">
        <v>120</v>
      </c>
      <c r="L128" s="196"/>
      <c r="M128" s="99" t="s">
        <v>1</v>
      </c>
      <c r="N128" s="100" t="s">
        <v>37</v>
      </c>
      <c r="O128" s="100" t="s">
        <v>121</v>
      </c>
      <c r="P128" s="100" t="s">
        <v>122</v>
      </c>
      <c r="Q128" s="100" t="s">
        <v>123</v>
      </c>
      <c r="R128" s="100" t="s">
        <v>124</v>
      </c>
      <c r="S128" s="100" t="s">
        <v>125</v>
      </c>
      <c r="T128" s="101" t="s">
        <v>126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7"/>
      <c r="B129" s="38"/>
      <c r="C129" s="106" t="s">
        <v>127</v>
      </c>
      <c r="D129" s="39"/>
      <c r="E129" s="39"/>
      <c r="F129" s="39"/>
      <c r="G129" s="39"/>
      <c r="H129" s="39"/>
      <c r="I129" s="39"/>
      <c r="J129" s="197">
        <f>BK129</f>
        <v>0</v>
      </c>
      <c r="K129" s="39"/>
      <c r="L129" s="43"/>
      <c r="M129" s="102"/>
      <c r="N129" s="198"/>
      <c r="O129" s="103"/>
      <c r="P129" s="199">
        <f>P130+P395</f>
        <v>0</v>
      </c>
      <c r="Q129" s="103"/>
      <c r="R129" s="199">
        <f>R130+R395</f>
        <v>1091.2516189000003</v>
      </c>
      <c r="S129" s="103"/>
      <c r="T129" s="200">
        <f>T130+T395</f>
        <v>213.68100000000001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72</v>
      </c>
      <c r="AU129" s="16" t="s">
        <v>101</v>
      </c>
      <c r="BK129" s="201">
        <f>BK130+BK395</f>
        <v>0</v>
      </c>
    </row>
    <row r="130" s="12" customFormat="1" ht="25.92" customHeight="1">
      <c r="A130" s="12"/>
      <c r="B130" s="202"/>
      <c r="C130" s="203"/>
      <c r="D130" s="204" t="s">
        <v>72</v>
      </c>
      <c r="E130" s="205" t="s">
        <v>128</v>
      </c>
      <c r="F130" s="205" t="s">
        <v>129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P131+P201+P206+P225+P292+P322+P390+P393</f>
        <v>0</v>
      </c>
      <c r="Q130" s="210"/>
      <c r="R130" s="211">
        <f>R131+R201+R206+R225+R292+R322+R390+R393</f>
        <v>1091.2516189000003</v>
      </c>
      <c r="S130" s="210"/>
      <c r="T130" s="212">
        <f>T131+T201+T206+T225+T292+T322+T390+T393</f>
        <v>213.68100000000001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81</v>
      </c>
      <c r="AT130" s="214" t="s">
        <v>72</v>
      </c>
      <c r="AU130" s="214" t="s">
        <v>73</v>
      </c>
      <c r="AY130" s="213" t="s">
        <v>130</v>
      </c>
      <c r="BK130" s="215">
        <f>BK131+BK201+BK206+BK225+BK292+BK322+BK390+BK393</f>
        <v>0</v>
      </c>
    </row>
    <row r="131" s="12" customFormat="1" ht="22.8" customHeight="1">
      <c r="A131" s="12"/>
      <c r="B131" s="202"/>
      <c r="C131" s="203"/>
      <c r="D131" s="204" t="s">
        <v>72</v>
      </c>
      <c r="E131" s="216" t="s">
        <v>81</v>
      </c>
      <c r="F131" s="216" t="s">
        <v>131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SUM(P132:P200)</f>
        <v>0</v>
      </c>
      <c r="Q131" s="210"/>
      <c r="R131" s="211">
        <f>SUM(R132:R200)</f>
        <v>708.49976000000004</v>
      </c>
      <c r="S131" s="210"/>
      <c r="T131" s="212">
        <f>SUM(T132:T200)</f>
        <v>213.435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81</v>
      </c>
      <c r="AT131" s="214" t="s">
        <v>72</v>
      </c>
      <c r="AU131" s="214" t="s">
        <v>81</v>
      </c>
      <c r="AY131" s="213" t="s">
        <v>130</v>
      </c>
      <c r="BK131" s="215">
        <f>SUM(BK132:BK200)</f>
        <v>0</v>
      </c>
    </row>
    <row r="132" s="2" customFormat="1" ht="55.5" customHeight="1">
      <c r="A132" s="37"/>
      <c r="B132" s="38"/>
      <c r="C132" s="218" t="s">
        <v>81</v>
      </c>
      <c r="D132" s="218" t="s">
        <v>132</v>
      </c>
      <c r="E132" s="219" t="s">
        <v>133</v>
      </c>
      <c r="F132" s="220" t="s">
        <v>134</v>
      </c>
      <c r="G132" s="221" t="s">
        <v>135</v>
      </c>
      <c r="H132" s="222">
        <v>400</v>
      </c>
      <c r="I132" s="223"/>
      <c r="J132" s="224">
        <f>ROUND(I132*H132,2)</f>
        <v>0</v>
      </c>
      <c r="K132" s="220" t="s">
        <v>136</v>
      </c>
      <c r="L132" s="43"/>
      <c r="M132" s="225" t="s">
        <v>1</v>
      </c>
      <c r="N132" s="226" t="s">
        <v>38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0.22</v>
      </c>
      <c r="T132" s="228">
        <f>S132*H132</f>
        <v>88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137</v>
      </c>
      <c r="AT132" s="229" t="s">
        <v>132</v>
      </c>
      <c r="AU132" s="229" t="s">
        <v>83</v>
      </c>
      <c r="AY132" s="16" t="s">
        <v>130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81</v>
      </c>
      <c r="BK132" s="230">
        <f>ROUND(I132*H132,2)</f>
        <v>0</v>
      </c>
      <c r="BL132" s="16" t="s">
        <v>137</v>
      </c>
      <c r="BM132" s="229" t="s">
        <v>138</v>
      </c>
    </row>
    <row r="133" s="13" customFormat="1">
      <c r="A133" s="13"/>
      <c r="B133" s="231"/>
      <c r="C133" s="232"/>
      <c r="D133" s="233" t="s">
        <v>139</v>
      </c>
      <c r="E133" s="234" t="s">
        <v>1</v>
      </c>
      <c r="F133" s="235" t="s">
        <v>140</v>
      </c>
      <c r="G133" s="232"/>
      <c r="H133" s="236">
        <v>400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139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130</v>
      </c>
    </row>
    <row r="134" s="14" customFormat="1">
      <c r="A134" s="14"/>
      <c r="B134" s="243"/>
      <c r="C134" s="244"/>
      <c r="D134" s="233" t="s">
        <v>139</v>
      </c>
      <c r="E134" s="245" t="s">
        <v>1</v>
      </c>
      <c r="F134" s="246" t="s">
        <v>141</v>
      </c>
      <c r="G134" s="244"/>
      <c r="H134" s="247">
        <v>400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139</v>
      </c>
      <c r="AU134" s="253" t="s">
        <v>83</v>
      </c>
      <c r="AV134" s="14" t="s">
        <v>137</v>
      </c>
      <c r="AW134" s="14" t="s">
        <v>30</v>
      </c>
      <c r="AX134" s="14" t="s">
        <v>81</v>
      </c>
      <c r="AY134" s="253" t="s">
        <v>130</v>
      </c>
    </row>
    <row r="135" s="2" customFormat="1" ht="44.25" customHeight="1">
      <c r="A135" s="37"/>
      <c r="B135" s="38"/>
      <c r="C135" s="218" t="s">
        <v>83</v>
      </c>
      <c r="D135" s="218" t="s">
        <v>132</v>
      </c>
      <c r="E135" s="219" t="s">
        <v>142</v>
      </c>
      <c r="F135" s="220" t="s">
        <v>143</v>
      </c>
      <c r="G135" s="221" t="s">
        <v>135</v>
      </c>
      <c r="H135" s="222">
        <v>112</v>
      </c>
      <c r="I135" s="223"/>
      <c r="J135" s="224">
        <f>ROUND(I135*H135,2)</f>
        <v>0</v>
      </c>
      <c r="K135" s="220" t="s">
        <v>136</v>
      </c>
      <c r="L135" s="43"/>
      <c r="M135" s="225" t="s">
        <v>1</v>
      </c>
      <c r="N135" s="226" t="s">
        <v>38</v>
      </c>
      <c r="O135" s="90"/>
      <c r="P135" s="227">
        <f>O135*H135</f>
        <v>0</v>
      </c>
      <c r="Q135" s="227">
        <v>3.0000000000000001E-05</v>
      </c>
      <c r="R135" s="227">
        <f>Q135*H135</f>
        <v>0.0033600000000000001</v>
      </c>
      <c r="S135" s="227">
        <v>0.23000000000000001</v>
      </c>
      <c r="T135" s="228">
        <f>S135*H135</f>
        <v>25.760000000000002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137</v>
      </c>
      <c r="AT135" s="229" t="s">
        <v>132</v>
      </c>
      <c r="AU135" s="229" t="s">
        <v>83</v>
      </c>
      <c r="AY135" s="16" t="s">
        <v>130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81</v>
      </c>
      <c r="BK135" s="230">
        <f>ROUND(I135*H135,2)</f>
        <v>0</v>
      </c>
      <c r="BL135" s="16" t="s">
        <v>137</v>
      </c>
      <c r="BM135" s="229" t="s">
        <v>144</v>
      </c>
    </row>
    <row r="136" s="13" customFormat="1">
      <c r="A136" s="13"/>
      <c r="B136" s="231"/>
      <c r="C136" s="232"/>
      <c r="D136" s="233" t="s">
        <v>139</v>
      </c>
      <c r="E136" s="234" t="s">
        <v>1</v>
      </c>
      <c r="F136" s="235" t="s">
        <v>145</v>
      </c>
      <c r="G136" s="232"/>
      <c r="H136" s="236">
        <v>112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139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130</v>
      </c>
    </row>
    <row r="137" s="14" customFormat="1">
      <c r="A137" s="14"/>
      <c r="B137" s="243"/>
      <c r="C137" s="244"/>
      <c r="D137" s="233" t="s">
        <v>139</v>
      </c>
      <c r="E137" s="245" t="s">
        <v>1</v>
      </c>
      <c r="F137" s="246" t="s">
        <v>141</v>
      </c>
      <c r="G137" s="244"/>
      <c r="H137" s="247">
        <v>112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139</v>
      </c>
      <c r="AU137" s="253" t="s">
        <v>83</v>
      </c>
      <c r="AV137" s="14" t="s">
        <v>137</v>
      </c>
      <c r="AW137" s="14" t="s">
        <v>30</v>
      </c>
      <c r="AX137" s="14" t="s">
        <v>81</v>
      </c>
      <c r="AY137" s="253" t="s">
        <v>130</v>
      </c>
    </row>
    <row r="138" s="2" customFormat="1" ht="49.05" customHeight="1">
      <c r="A138" s="37"/>
      <c r="B138" s="38"/>
      <c r="C138" s="218" t="s">
        <v>146</v>
      </c>
      <c r="D138" s="218" t="s">
        <v>132</v>
      </c>
      <c r="E138" s="219" t="s">
        <v>147</v>
      </c>
      <c r="F138" s="220" t="s">
        <v>148</v>
      </c>
      <c r="G138" s="221" t="s">
        <v>149</v>
      </c>
      <c r="H138" s="222">
        <v>235</v>
      </c>
      <c r="I138" s="223"/>
      <c r="J138" s="224">
        <f>ROUND(I138*H138,2)</f>
        <v>0</v>
      </c>
      <c r="K138" s="220" t="s">
        <v>136</v>
      </c>
      <c r="L138" s="43"/>
      <c r="M138" s="225" t="s">
        <v>1</v>
      </c>
      <c r="N138" s="226" t="s">
        <v>38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0.20499999999999999</v>
      </c>
      <c r="T138" s="228">
        <f>S138*H138</f>
        <v>48.174999999999997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137</v>
      </c>
      <c r="AT138" s="229" t="s">
        <v>132</v>
      </c>
      <c r="AU138" s="229" t="s">
        <v>83</v>
      </c>
      <c r="AY138" s="16" t="s">
        <v>130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81</v>
      </c>
      <c r="BK138" s="230">
        <f>ROUND(I138*H138,2)</f>
        <v>0</v>
      </c>
      <c r="BL138" s="16" t="s">
        <v>137</v>
      </c>
      <c r="BM138" s="229" t="s">
        <v>150</v>
      </c>
    </row>
    <row r="139" s="13" customFormat="1">
      <c r="A139" s="13"/>
      <c r="B139" s="231"/>
      <c r="C139" s="232"/>
      <c r="D139" s="233" t="s">
        <v>139</v>
      </c>
      <c r="E139" s="234" t="s">
        <v>1</v>
      </c>
      <c r="F139" s="235" t="s">
        <v>151</v>
      </c>
      <c r="G139" s="232"/>
      <c r="H139" s="236">
        <v>235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139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130</v>
      </c>
    </row>
    <row r="140" s="14" customFormat="1">
      <c r="A140" s="14"/>
      <c r="B140" s="243"/>
      <c r="C140" s="244"/>
      <c r="D140" s="233" t="s">
        <v>139</v>
      </c>
      <c r="E140" s="245" t="s">
        <v>1</v>
      </c>
      <c r="F140" s="246" t="s">
        <v>141</v>
      </c>
      <c r="G140" s="244"/>
      <c r="H140" s="247">
        <v>235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139</v>
      </c>
      <c r="AU140" s="253" t="s">
        <v>83</v>
      </c>
      <c r="AV140" s="14" t="s">
        <v>137</v>
      </c>
      <c r="AW140" s="14" t="s">
        <v>30</v>
      </c>
      <c r="AX140" s="14" t="s">
        <v>81</v>
      </c>
      <c r="AY140" s="253" t="s">
        <v>130</v>
      </c>
    </row>
    <row r="141" s="2" customFormat="1" ht="55.5" customHeight="1">
      <c r="A141" s="37"/>
      <c r="B141" s="38"/>
      <c r="C141" s="218" t="s">
        <v>137</v>
      </c>
      <c r="D141" s="218" t="s">
        <v>132</v>
      </c>
      <c r="E141" s="219" t="s">
        <v>152</v>
      </c>
      <c r="F141" s="220" t="s">
        <v>153</v>
      </c>
      <c r="G141" s="221" t="s">
        <v>135</v>
      </c>
      <c r="H141" s="222">
        <v>100</v>
      </c>
      <c r="I141" s="223"/>
      <c r="J141" s="224">
        <f>ROUND(I141*H141,2)</f>
        <v>0</v>
      </c>
      <c r="K141" s="220" t="s">
        <v>136</v>
      </c>
      <c r="L141" s="43"/>
      <c r="M141" s="225" t="s">
        <v>1</v>
      </c>
      <c r="N141" s="226" t="s">
        <v>38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0.29499999999999998</v>
      </c>
      <c r="T141" s="228">
        <f>S141*H141</f>
        <v>29.5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137</v>
      </c>
      <c r="AT141" s="229" t="s">
        <v>132</v>
      </c>
      <c r="AU141" s="229" t="s">
        <v>83</v>
      </c>
      <c r="AY141" s="16" t="s">
        <v>130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81</v>
      </c>
      <c r="BK141" s="230">
        <f>ROUND(I141*H141,2)</f>
        <v>0</v>
      </c>
      <c r="BL141" s="16" t="s">
        <v>137</v>
      </c>
      <c r="BM141" s="229" t="s">
        <v>154</v>
      </c>
    </row>
    <row r="142" s="13" customFormat="1">
      <c r="A142" s="13"/>
      <c r="B142" s="231"/>
      <c r="C142" s="232"/>
      <c r="D142" s="233" t="s">
        <v>139</v>
      </c>
      <c r="E142" s="234" t="s">
        <v>1</v>
      </c>
      <c r="F142" s="235" t="s">
        <v>155</v>
      </c>
      <c r="G142" s="232"/>
      <c r="H142" s="236">
        <v>100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139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130</v>
      </c>
    </row>
    <row r="143" s="14" customFormat="1">
      <c r="A143" s="14"/>
      <c r="B143" s="243"/>
      <c r="C143" s="244"/>
      <c r="D143" s="233" t="s">
        <v>139</v>
      </c>
      <c r="E143" s="245" t="s">
        <v>1</v>
      </c>
      <c r="F143" s="246" t="s">
        <v>141</v>
      </c>
      <c r="G143" s="244"/>
      <c r="H143" s="247">
        <v>100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139</v>
      </c>
      <c r="AU143" s="253" t="s">
        <v>83</v>
      </c>
      <c r="AV143" s="14" t="s">
        <v>137</v>
      </c>
      <c r="AW143" s="14" t="s">
        <v>30</v>
      </c>
      <c r="AX143" s="14" t="s">
        <v>81</v>
      </c>
      <c r="AY143" s="253" t="s">
        <v>130</v>
      </c>
    </row>
    <row r="144" s="2" customFormat="1" ht="16.5" customHeight="1">
      <c r="A144" s="37"/>
      <c r="B144" s="38"/>
      <c r="C144" s="218" t="s">
        <v>156</v>
      </c>
      <c r="D144" s="218" t="s">
        <v>132</v>
      </c>
      <c r="E144" s="219" t="s">
        <v>157</v>
      </c>
      <c r="F144" s="220" t="s">
        <v>158</v>
      </c>
      <c r="G144" s="221" t="s">
        <v>88</v>
      </c>
      <c r="H144" s="222">
        <v>10</v>
      </c>
      <c r="I144" s="223"/>
      <c r="J144" s="224">
        <f>ROUND(I144*H144,2)</f>
        <v>0</v>
      </c>
      <c r="K144" s="220" t="s">
        <v>136</v>
      </c>
      <c r="L144" s="43"/>
      <c r="M144" s="225" t="s">
        <v>1</v>
      </c>
      <c r="N144" s="226" t="s">
        <v>38</v>
      </c>
      <c r="O144" s="90"/>
      <c r="P144" s="227">
        <f>O144*H144</f>
        <v>0</v>
      </c>
      <c r="Q144" s="227">
        <v>0.12</v>
      </c>
      <c r="R144" s="227">
        <f>Q144*H144</f>
        <v>1.2</v>
      </c>
      <c r="S144" s="227">
        <v>2.2000000000000002</v>
      </c>
      <c r="T144" s="228">
        <f>S144*H144</f>
        <v>22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137</v>
      </c>
      <c r="AT144" s="229" t="s">
        <v>132</v>
      </c>
      <c r="AU144" s="229" t="s">
        <v>83</v>
      </c>
      <c r="AY144" s="16" t="s">
        <v>130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81</v>
      </c>
      <c r="BK144" s="230">
        <f>ROUND(I144*H144,2)</f>
        <v>0</v>
      </c>
      <c r="BL144" s="16" t="s">
        <v>137</v>
      </c>
      <c r="BM144" s="229" t="s">
        <v>159</v>
      </c>
    </row>
    <row r="145" s="13" customFormat="1">
      <c r="A145" s="13"/>
      <c r="B145" s="231"/>
      <c r="C145" s="232"/>
      <c r="D145" s="233" t="s">
        <v>139</v>
      </c>
      <c r="E145" s="234" t="s">
        <v>1</v>
      </c>
      <c r="F145" s="235" t="s">
        <v>160</v>
      </c>
      <c r="G145" s="232"/>
      <c r="H145" s="236">
        <v>10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139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130</v>
      </c>
    </row>
    <row r="146" s="14" customFormat="1">
      <c r="A146" s="14"/>
      <c r="B146" s="243"/>
      <c r="C146" s="244"/>
      <c r="D146" s="233" t="s">
        <v>139</v>
      </c>
      <c r="E146" s="245" t="s">
        <v>1</v>
      </c>
      <c r="F146" s="246" t="s">
        <v>141</v>
      </c>
      <c r="G146" s="244"/>
      <c r="H146" s="247">
        <v>10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139</v>
      </c>
      <c r="AU146" s="253" t="s">
        <v>83</v>
      </c>
      <c r="AV146" s="14" t="s">
        <v>137</v>
      </c>
      <c r="AW146" s="14" t="s">
        <v>30</v>
      </c>
      <c r="AX146" s="14" t="s">
        <v>81</v>
      </c>
      <c r="AY146" s="253" t="s">
        <v>130</v>
      </c>
    </row>
    <row r="147" s="2" customFormat="1" ht="33" customHeight="1">
      <c r="A147" s="37"/>
      <c r="B147" s="38"/>
      <c r="C147" s="218" t="s">
        <v>161</v>
      </c>
      <c r="D147" s="218" t="s">
        <v>132</v>
      </c>
      <c r="E147" s="219" t="s">
        <v>162</v>
      </c>
      <c r="F147" s="220" t="s">
        <v>163</v>
      </c>
      <c r="G147" s="221" t="s">
        <v>88</v>
      </c>
      <c r="H147" s="222">
        <v>1096.4000000000001</v>
      </c>
      <c r="I147" s="223"/>
      <c r="J147" s="224">
        <f>ROUND(I147*H147,2)</f>
        <v>0</v>
      </c>
      <c r="K147" s="220" t="s">
        <v>136</v>
      </c>
      <c r="L147" s="43"/>
      <c r="M147" s="225" t="s">
        <v>1</v>
      </c>
      <c r="N147" s="226" t="s">
        <v>38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137</v>
      </c>
      <c r="AT147" s="229" t="s">
        <v>132</v>
      </c>
      <c r="AU147" s="229" t="s">
        <v>83</v>
      </c>
      <c r="AY147" s="16" t="s">
        <v>130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81</v>
      </c>
      <c r="BK147" s="230">
        <f>ROUND(I147*H147,2)</f>
        <v>0</v>
      </c>
      <c r="BL147" s="16" t="s">
        <v>137</v>
      </c>
      <c r="BM147" s="229" t="s">
        <v>164</v>
      </c>
    </row>
    <row r="148" s="13" customFormat="1">
      <c r="A148" s="13"/>
      <c r="B148" s="231"/>
      <c r="C148" s="232"/>
      <c r="D148" s="233" t="s">
        <v>139</v>
      </c>
      <c r="E148" s="234" t="s">
        <v>1</v>
      </c>
      <c r="F148" s="235" t="s">
        <v>165</v>
      </c>
      <c r="G148" s="232"/>
      <c r="H148" s="236">
        <v>920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139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130</v>
      </c>
    </row>
    <row r="149" s="13" customFormat="1">
      <c r="A149" s="13"/>
      <c r="B149" s="231"/>
      <c r="C149" s="232"/>
      <c r="D149" s="233" t="s">
        <v>139</v>
      </c>
      <c r="E149" s="234" t="s">
        <v>1</v>
      </c>
      <c r="F149" s="235" t="s">
        <v>166</v>
      </c>
      <c r="G149" s="232"/>
      <c r="H149" s="236">
        <v>176.40000000000001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139</v>
      </c>
      <c r="AU149" s="242" t="s">
        <v>83</v>
      </c>
      <c r="AV149" s="13" t="s">
        <v>83</v>
      </c>
      <c r="AW149" s="13" t="s">
        <v>30</v>
      </c>
      <c r="AX149" s="13" t="s">
        <v>73</v>
      </c>
      <c r="AY149" s="242" t="s">
        <v>130</v>
      </c>
    </row>
    <row r="150" s="14" customFormat="1">
      <c r="A150" s="14"/>
      <c r="B150" s="243"/>
      <c r="C150" s="244"/>
      <c r="D150" s="233" t="s">
        <v>139</v>
      </c>
      <c r="E150" s="245" t="s">
        <v>93</v>
      </c>
      <c r="F150" s="246" t="s">
        <v>141</v>
      </c>
      <c r="G150" s="244"/>
      <c r="H150" s="247">
        <v>1096.4000000000001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139</v>
      </c>
      <c r="AU150" s="253" t="s">
        <v>83</v>
      </c>
      <c r="AV150" s="14" t="s">
        <v>137</v>
      </c>
      <c r="AW150" s="14" t="s">
        <v>30</v>
      </c>
      <c r="AX150" s="14" t="s">
        <v>81</v>
      </c>
      <c r="AY150" s="253" t="s">
        <v>130</v>
      </c>
    </row>
    <row r="151" s="2" customFormat="1" ht="49.05" customHeight="1">
      <c r="A151" s="37"/>
      <c r="B151" s="38"/>
      <c r="C151" s="218" t="s">
        <v>167</v>
      </c>
      <c r="D151" s="218" t="s">
        <v>132</v>
      </c>
      <c r="E151" s="219" t="s">
        <v>168</v>
      </c>
      <c r="F151" s="220" t="s">
        <v>169</v>
      </c>
      <c r="G151" s="221" t="s">
        <v>88</v>
      </c>
      <c r="H151" s="222">
        <v>37.600000000000001</v>
      </c>
      <c r="I151" s="223"/>
      <c r="J151" s="224">
        <f>ROUND(I151*H151,2)</f>
        <v>0</v>
      </c>
      <c r="K151" s="220" t="s">
        <v>136</v>
      </c>
      <c r="L151" s="43"/>
      <c r="M151" s="225" t="s">
        <v>1</v>
      </c>
      <c r="N151" s="226" t="s">
        <v>38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137</v>
      </c>
      <c r="AT151" s="229" t="s">
        <v>132</v>
      </c>
      <c r="AU151" s="229" t="s">
        <v>83</v>
      </c>
      <c r="AY151" s="16" t="s">
        <v>130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81</v>
      </c>
      <c r="BK151" s="230">
        <f>ROUND(I151*H151,2)</f>
        <v>0</v>
      </c>
      <c r="BL151" s="16" t="s">
        <v>137</v>
      </c>
      <c r="BM151" s="229" t="s">
        <v>170</v>
      </c>
    </row>
    <row r="152" s="13" customFormat="1">
      <c r="A152" s="13"/>
      <c r="B152" s="231"/>
      <c r="C152" s="232"/>
      <c r="D152" s="233" t="s">
        <v>139</v>
      </c>
      <c r="E152" s="234" t="s">
        <v>1</v>
      </c>
      <c r="F152" s="235" t="s">
        <v>171</v>
      </c>
      <c r="G152" s="232"/>
      <c r="H152" s="236">
        <v>9.5999999999999996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139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130</v>
      </c>
    </row>
    <row r="153" s="13" customFormat="1">
      <c r="A153" s="13"/>
      <c r="B153" s="231"/>
      <c r="C153" s="232"/>
      <c r="D153" s="233" t="s">
        <v>139</v>
      </c>
      <c r="E153" s="234" t="s">
        <v>1</v>
      </c>
      <c r="F153" s="235" t="s">
        <v>172</v>
      </c>
      <c r="G153" s="232"/>
      <c r="H153" s="236">
        <v>28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139</v>
      </c>
      <c r="AU153" s="242" t="s">
        <v>83</v>
      </c>
      <c r="AV153" s="13" t="s">
        <v>83</v>
      </c>
      <c r="AW153" s="13" t="s">
        <v>30</v>
      </c>
      <c r="AX153" s="13" t="s">
        <v>73</v>
      </c>
      <c r="AY153" s="242" t="s">
        <v>130</v>
      </c>
    </row>
    <row r="154" s="14" customFormat="1">
      <c r="A154" s="14"/>
      <c r="B154" s="243"/>
      <c r="C154" s="244"/>
      <c r="D154" s="233" t="s">
        <v>139</v>
      </c>
      <c r="E154" s="245" t="s">
        <v>87</v>
      </c>
      <c r="F154" s="246" t="s">
        <v>141</v>
      </c>
      <c r="G154" s="244"/>
      <c r="H154" s="247">
        <v>37.600000000000001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139</v>
      </c>
      <c r="AU154" s="253" t="s">
        <v>83</v>
      </c>
      <c r="AV154" s="14" t="s">
        <v>137</v>
      </c>
      <c r="AW154" s="14" t="s">
        <v>30</v>
      </c>
      <c r="AX154" s="14" t="s">
        <v>81</v>
      </c>
      <c r="AY154" s="253" t="s">
        <v>130</v>
      </c>
    </row>
    <row r="155" s="2" customFormat="1" ht="55.5" customHeight="1">
      <c r="A155" s="37"/>
      <c r="B155" s="38"/>
      <c r="C155" s="218" t="s">
        <v>173</v>
      </c>
      <c r="D155" s="218" t="s">
        <v>132</v>
      </c>
      <c r="E155" s="219" t="s">
        <v>174</v>
      </c>
      <c r="F155" s="220" t="s">
        <v>175</v>
      </c>
      <c r="G155" s="221" t="s">
        <v>88</v>
      </c>
      <c r="H155" s="222">
        <v>180</v>
      </c>
      <c r="I155" s="223"/>
      <c r="J155" s="224">
        <f>ROUND(I155*H155,2)</f>
        <v>0</v>
      </c>
      <c r="K155" s="220" t="s">
        <v>136</v>
      </c>
      <c r="L155" s="43"/>
      <c r="M155" s="225" t="s">
        <v>1</v>
      </c>
      <c r="N155" s="226" t="s">
        <v>38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137</v>
      </c>
      <c r="AT155" s="229" t="s">
        <v>132</v>
      </c>
      <c r="AU155" s="229" t="s">
        <v>83</v>
      </c>
      <c r="AY155" s="16" t="s">
        <v>130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81</v>
      </c>
      <c r="BK155" s="230">
        <f>ROUND(I155*H155,2)</f>
        <v>0</v>
      </c>
      <c r="BL155" s="16" t="s">
        <v>137</v>
      </c>
      <c r="BM155" s="229" t="s">
        <v>176</v>
      </c>
    </row>
    <row r="156" s="13" customFormat="1">
      <c r="A156" s="13"/>
      <c r="B156" s="231"/>
      <c r="C156" s="232"/>
      <c r="D156" s="233" t="s">
        <v>139</v>
      </c>
      <c r="E156" s="234" t="s">
        <v>1</v>
      </c>
      <c r="F156" s="235" t="s">
        <v>177</v>
      </c>
      <c r="G156" s="232"/>
      <c r="H156" s="236">
        <v>180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139</v>
      </c>
      <c r="AU156" s="242" t="s">
        <v>83</v>
      </c>
      <c r="AV156" s="13" t="s">
        <v>83</v>
      </c>
      <c r="AW156" s="13" t="s">
        <v>30</v>
      </c>
      <c r="AX156" s="13" t="s">
        <v>73</v>
      </c>
      <c r="AY156" s="242" t="s">
        <v>130</v>
      </c>
    </row>
    <row r="157" s="14" customFormat="1">
      <c r="A157" s="14"/>
      <c r="B157" s="243"/>
      <c r="C157" s="244"/>
      <c r="D157" s="233" t="s">
        <v>139</v>
      </c>
      <c r="E157" s="245" t="s">
        <v>90</v>
      </c>
      <c r="F157" s="246" t="s">
        <v>141</v>
      </c>
      <c r="G157" s="244"/>
      <c r="H157" s="247">
        <v>180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139</v>
      </c>
      <c r="AU157" s="253" t="s">
        <v>83</v>
      </c>
      <c r="AV157" s="14" t="s">
        <v>137</v>
      </c>
      <c r="AW157" s="14" t="s">
        <v>30</v>
      </c>
      <c r="AX157" s="14" t="s">
        <v>81</v>
      </c>
      <c r="AY157" s="253" t="s">
        <v>130</v>
      </c>
    </row>
    <row r="158" s="2" customFormat="1" ht="66.75" customHeight="1">
      <c r="A158" s="37"/>
      <c r="B158" s="38"/>
      <c r="C158" s="218" t="s">
        <v>178</v>
      </c>
      <c r="D158" s="218" t="s">
        <v>132</v>
      </c>
      <c r="E158" s="219" t="s">
        <v>179</v>
      </c>
      <c r="F158" s="220" t="s">
        <v>180</v>
      </c>
      <c r="G158" s="221" t="s">
        <v>88</v>
      </c>
      <c r="H158" s="222">
        <v>1314</v>
      </c>
      <c r="I158" s="223"/>
      <c r="J158" s="224">
        <f>ROUND(I158*H158,2)</f>
        <v>0</v>
      </c>
      <c r="K158" s="220" t="s">
        <v>1</v>
      </c>
      <c r="L158" s="43"/>
      <c r="M158" s="225" t="s">
        <v>1</v>
      </c>
      <c r="N158" s="226" t="s">
        <v>38</v>
      </c>
      <c r="O158" s="90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137</v>
      </c>
      <c r="AT158" s="229" t="s">
        <v>132</v>
      </c>
      <c r="AU158" s="229" t="s">
        <v>83</v>
      </c>
      <c r="AY158" s="16" t="s">
        <v>130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81</v>
      </c>
      <c r="BK158" s="230">
        <f>ROUND(I158*H158,2)</f>
        <v>0</v>
      </c>
      <c r="BL158" s="16" t="s">
        <v>137</v>
      </c>
      <c r="BM158" s="229" t="s">
        <v>181</v>
      </c>
    </row>
    <row r="159" s="13" customFormat="1">
      <c r="A159" s="13"/>
      <c r="B159" s="231"/>
      <c r="C159" s="232"/>
      <c r="D159" s="233" t="s">
        <v>139</v>
      </c>
      <c r="E159" s="234" t="s">
        <v>1</v>
      </c>
      <c r="F159" s="235" t="s">
        <v>93</v>
      </c>
      <c r="G159" s="232"/>
      <c r="H159" s="236">
        <v>1096.4000000000001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139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130</v>
      </c>
    </row>
    <row r="160" s="13" customFormat="1">
      <c r="A160" s="13"/>
      <c r="B160" s="231"/>
      <c r="C160" s="232"/>
      <c r="D160" s="233" t="s">
        <v>139</v>
      </c>
      <c r="E160" s="234" t="s">
        <v>1</v>
      </c>
      <c r="F160" s="235" t="s">
        <v>87</v>
      </c>
      <c r="G160" s="232"/>
      <c r="H160" s="236">
        <v>37.600000000000001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139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130</v>
      </c>
    </row>
    <row r="161" s="13" customFormat="1">
      <c r="A161" s="13"/>
      <c r="B161" s="231"/>
      <c r="C161" s="232"/>
      <c r="D161" s="233" t="s">
        <v>139</v>
      </c>
      <c r="E161" s="234" t="s">
        <v>1</v>
      </c>
      <c r="F161" s="235" t="s">
        <v>90</v>
      </c>
      <c r="G161" s="232"/>
      <c r="H161" s="236">
        <v>180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139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130</v>
      </c>
    </row>
    <row r="162" s="14" customFormat="1">
      <c r="A162" s="14"/>
      <c r="B162" s="243"/>
      <c r="C162" s="244"/>
      <c r="D162" s="233" t="s">
        <v>139</v>
      </c>
      <c r="E162" s="245" t="s">
        <v>1</v>
      </c>
      <c r="F162" s="246" t="s">
        <v>141</v>
      </c>
      <c r="G162" s="244"/>
      <c r="H162" s="247">
        <v>1314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139</v>
      </c>
      <c r="AU162" s="253" t="s">
        <v>83</v>
      </c>
      <c r="AV162" s="14" t="s">
        <v>137</v>
      </c>
      <c r="AW162" s="14" t="s">
        <v>30</v>
      </c>
      <c r="AX162" s="14" t="s">
        <v>81</v>
      </c>
      <c r="AY162" s="253" t="s">
        <v>130</v>
      </c>
    </row>
    <row r="163" s="2" customFormat="1" ht="37.8" customHeight="1">
      <c r="A163" s="37"/>
      <c r="B163" s="38"/>
      <c r="C163" s="218" t="s">
        <v>160</v>
      </c>
      <c r="D163" s="218" t="s">
        <v>132</v>
      </c>
      <c r="E163" s="219" t="s">
        <v>182</v>
      </c>
      <c r="F163" s="220" t="s">
        <v>183</v>
      </c>
      <c r="G163" s="221" t="s">
        <v>135</v>
      </c>
      <c r="H163" s="222">
        <v>300</v>
      </c>
      <c r="I163" s="223"/>
      <c r="J163" s="224">
        <f>ROUND(I163*H163,2)</f>
        <v>0</v>
      </c>
      <c r="K163" s="220" t="s">
        <v>136</v>
      </c>
      <c r="L163" s="43"/>
      <c r="M163" s="225" t="s">
        <v>1</v>
      </c>
      <c r="N163" s="226" t="s">
        <v>38</v>
      </c>
      <c r="O163" s="90"/>
      <c r="P163" s="227">
        <f>O163*H163</f>
        <v>0</v>
      </c>
      <c r="Q163" s="227">
        <v>0.00084000000000000003</v>
      </c>
      <c r="R163" s="227">
        <f>Q163*H163</f>
        <v>0.252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137</v>
      </c>
      <c r="AT163" s="229" t="s">
        <v>132</v>
      </c>
      <c r="AU163" s="229" t="s">
        <v>83</v>
      </c>
      <c r="AY163" s="16" t="s">
        <v>130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81</v>
      </c>
      <c r="BK163" s="230">
        <f>ROUND(I163*H163,2)</f>
        <v>0</v>
      </c>
      <c r="BL163" s="16" t="s">
        <v>137</v>
      </c>
      <c r="BM163" s="229" t="s">
        <v>184</v>
      </c>
    </row>
    <row r="164" s="13" customFormat="1">
      <c r="A164" s="13"/>
      <c r="B164" s="231"/>
      <c r="C164" s="232"/>
      <c r="D164" s="233" t="s">
        <v>139</v>
      </c>
      <c r="E164" s="234" t="s">
        <v>1</v>
      </c>
      <c r="F164" s="235" t="s">
        <v>185</v>
      </c>
      <c r="G164" s="232"/>
      <c r="H164" s="236">
        <v>300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139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130</v>
      </c>
    </row>
    <row r="165" s="14" customFormat="1">
      <c r="A165" s="14"/>
      <c r="B165" s="243"/>
      <c r="C165" s="244"/>
      <c r="D165" s="233" t="s">
        <v>139</v>
      </c>
      <c r="E165" s="245" t="s">
        <v>1</v>
      </c>
      <c r="F165" s="246" t="s">
        <v>141</v>
      </c>
      <c r="G165" s="244"/>
      <c r="H165" s="247">
        <v>300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139</v>
      </c>
      <c r="AU165" s="253" t="s">
        <v>83</v>
      </c>
      <c r="AV165" s="14" t="s">
        <v>137</v>
      </c>
      <c r="AW165" s="14" t="s">
        <v>30</v>
      </c>
      <c r="AX165" s="14" t="s">
        <v>81</v>
      </c>
      <c r="AY165" s="253" t="s">
        <v>130</v>
      </c>
    </row>
    <row r="166" s="2" customFormat="1" ht="44.25" customHeight="1">
      <c r="A166" s="37"/>
      <c r="B166" s="38"/>
      <c r="C166" s="218" t="s">
        <v>186</v>
      </c>
      <c r="D166" s="218" t="s">
        <v>132</v>
      </c>
      <c r="E166" s="219" t="s">
        <v>187</v>
      </c>
      <c r="F166" s="220" t="s">
        <v>188</v>
      </c>
      <c r="G166" s="221" t="s">
        <v>135</v>
      </c>
      <c r="H166" s="222">
        <v>300</v>
      </c>
      <c r="I166" s="223"/>
      <c r="J166" s="224">
        <f>ROUND(I166*H166,2)</f>
        <v>0</v>
      </c>
      <c r="K166" s="220" t="s">
        <v>136</v>
      </c>
      <c r="L166" s="43"/>
      <c r="M166" s="225" t="s">
        <v>1</v>
      </c>
      <c r="N166" s="226" t="s">
        <v>38</v>
      </c>
      <c r="O166" s="90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137</v>
      </c>
      <c r="AT166" s="229" t="s">
        <v>132</v>
      </c>
      <c r="AU166" s="229" t="s">
        <v>83</v>
      </c>
      <c r="AY166" s="16" t="s">
        <v>130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81</v>
      </c>
      <c r="BK166" s="230">
        <f>ROUND(I166*H166,2)</f>
        <v>0</v>
      </c>
      <c r="BL166" s="16" t="s">
        <v>137</v>
      </c>
      <c r="BM166" s="229" t="s">
        <v>189</v>
      </c>
    </row>
    <row r="167" s="2" customFormat="1" ht="44.25" customHeight="1">
      <c r="A167" s="37"/>
      <c r="B167" s="38"/>
      <c r="C167" s="218" t="s">
        <v>8</v>
      </c>
      <c r="D167" s="218" t="s">
        <v>132</v>
      </c>
      <c r="E167" s="219" t="s">
        <v>190</v>
      </c>
      <c r="F167" s="220" t="s">
        <v>191</v>
      </c>
      <c r="G167" s="221" t="s">
        <v>88</v>
      </c>
      <c r="H167" s="222">
        <v>172.40000000000001</v>
      </c>
      <c r="I167" s="223"/>
      <c r="J167" s="224">
        <f>ROUND(I167*H167,2)</f>
        <v>0</v>
      </c>
      <c r="K167" s="220" t="s">
        <v>136</v>
      </c>
      <c r="L167" s="43"/>
      <c r="M167" s="225" t="s">
        <v>1</v>
      </c>
      <c r="N167" s="226" t="s">
        <v>38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137</v>
      </c>
      <c r="AT167" s="229" t="s">
        <v>132</v>
      </c>
      <c r="AU167" s="229" t="s">
        <v>83</v>
      </c>
      <c r="AY167" s="16" t="s">
        <v>130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81</v>
      </c>
      <c r="BK167" s="230">
        <f>ROUND(I167*H167,2)</f>
        <v>0</v>
      </c>
      <c r="BL167" s="16" t="s">
        <v>137</v>
      </c>
      <c r="BM167" s="229" t="s">
        <v>192</v>
      </c>
    </row>
    <row r="168" s="13" customFormat="1">
      <c r="A168" s="13"/>
      <c r="B168" s="231"/>
      <c r="C168" s="232"/>
      <c r="D168" s="233" t="s">
        <v>139</v>
      </c>
      <c r="E168" s="234" t="s">
        <v>1</v>
      </c>
      <c r="F168" s="235" t="s">
        <v>193</v>
      </c>
      <c r="G168" s="232"/>
      <c r="H168" s="236">
        <v>162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139</v>
      </c>
      <c r="AU168" s="242" t="s">
        <v>83</v>
      </c>
      <c r="AV168" s="13" t="s">
        <v>83</v>
      </c>
      <c r="AW168" s="13" t="s">
        <v>30</v>
      </c>
      <c r="AX168" s="13" t="s">
        <v>73</v>
      </c>
      <c r="AY168" s="242" t="s">
        <v>130</v>
      </c>
    </row>
    <row r="169" s="13" customFormat="1">
      <c r="A169" s="13"/>
      <c r="B169" s="231"/>
      <c r="C169" s="232"/>
      <c r="D169" s="233" t="s">
        <v>139</v>
      </c>
      <c r="E169" s="234" t="s">
        <v>1</v>
      </c>
      <c r="F169" s="235" t="s">
        <v>194</v>
      </c>
      <c r="G169" s="232"/>
      <c r="H169" s="236">
        <v>10.4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139</v>
      </c>
      <c r="AU169" s="242" t="s">
        <v>83</v>
      </c>
      <c r="AV169" s="13" t="s">
        <v>83</v>
      </c>
      <c r="AW169" s="13" t="s">
        <v>30</v>
      </c>
      <c r="AX169" s="13" t="s">
        <v>73</v>
      </c>
      <c r="AY169" s="242" t="s">
        <v>130</v>
      </c>
    </row>
    <row r="170" s="14" customFormat="1">
      <c r="A170" s="14"/>
      <c r="B170" s="243"/>
      <c r="C170" s="244"/>
      <c r="D170" s="233" t="s">
        <v>139</v>
      </c>
      <c r="E170" s="245" t="s">
        <v>1</v>
      </c>
      <c r="F170" s="246" t="s">
        <v>141</v>
      </c>
      <c r="G170" s="244"/>
      <c r="H170" s="247">
        <v>172.40000000000001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139</v>
      </c>
      <c r="AU170" s="253" t="s">
        <v>83</v>
      </c>
      <c r="AV170" s="14" t="s">
        <v>137</v>
      </c>
      <c r="AW170" s="14" t="s">
        <v>30</v>
      </c>
      <c r="AX170" s="14" t="s">
        <v>81</v>
      </c>
      <c r="AY170" s="253" t="s">
        <v>130</v>
      </c>
    </row>
    <row r="171" s="2" customFormat="1" ht="16.5" customHeight="1">
      <c r="A171" s="37"/>
      <c r="B171" s="38"/>
      <c r="C171" s="254" t="s">
        <v>195</v>
      </c>
      <c r="D171" s="254" t="s">
        <v>196</v>
      </c>
      <c r="E171" s="255" t="s">
        <v>197</v>
      </c>
      <c r="F171" s="256" t="s">
        <v>198</v>
      </c>
      <c r="G171" s="257" t="s">
        <v>199</v>
      </c>
      <c r="H171" s="258">
        <v>310.31999999999999</v>
      </c>
      <c r="I171" s="259"/>
      <c r="J171" s="260">
        <f>ROUND(I171*H171,2)</f>
        <v>0</v>
      </c>
      <c r="K171" s="256" t="s">
        <v>136</v>
      </c>
      <c r="L171" s="261"/>
      <c r="M171" s="262" t="s">
        <v>1</v>
      </c>
      <c r="N171" s="263" t="s">
        <v>38</v>
      </c>
      <c r="O171" s="90"/>
      <c r="P171" s="227">
        <f>O171*H171</f>
        <v>0</v>
      </c>
      <c r="Q171" s="227">
        <v>1</v>
      </c>
      <c r="R171" s="227">
        <f>Q171*H171</f>
        <v>310.31999999999999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173</v>
      </c>
      <c r="AT171" s="229" t="s">
        <v>196</v>
      </c>
      <c r="AU171" s="229" t="s">
        <v>83</v>
      </c>
      <c r="AY171" s="16" t="s">
        <v>130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81</v>
      </c>
      <c r="BK171" s="230">
        <f>ROUND(I171*H171,2)</f>
        <v>0</v>
      </c>
      <c r="BL171" s="16" t="s">
        <v>137</v>
      </c>
      <c r="BM171" s="229" t="s">
        <v>200</v>
      </c>
    </row>
    <row r="172" s="13" customFormat="1">
      <c r="A172" s="13"/>
      <c r="B172" s="231"/>
      <c r="C172" s="232"/>
      <c r="D172" s="233" t="s">
        <v>139</v>
      </c>
      <c r="E172" s="234" t="s">
        <v>1</v>
      </c>
      <c r="F172" s="235" t="s">
        <v>201</v>
      </c>
      <c r="G172" s="232"/>
      <c r="H172" s="236">
        <v>310.31999999999999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139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130</v>
      </c>
    </row>
    <row r="173" s="14" customFormat="1">
      <c r="A173" s="14"/>
      <c r="B173" s="243"/>
      <c r="C173" s="244"/>
      <c r="D173" s="233" t="s">
        <v>139</v>
      </c>
      <c r="E173" s="245" t="s">
        <v>1</v>
      </c>
      <c r="F173" s="246" t="s">
        <v>141</v>
      </c>
      <c r="G173" s="244"/>
      <c r="H173" s="247">
        <v>310.31999999999999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139</v>
      </c>
      <c r="AU173" s="253" t="s">
        <v>83</v>
      </c>
      <c r="AV173" s="14" t="s">
        <v>137</v>
      </c>
      <c r="AW173" s="14" t="s">
        <v>30</v>
      </c>
      <c r="AX173" s="14" t="s">
        <v>81</v>
      </c>
      <c r="AY173" s="253" t="s">
        <v>130</v>
      </c>
    </row>
    <row r="174" s="2" customFormat="1" ht="44.25" customHeight="1">
      <c r="A174" s="37"/>
      <c r="B174" s="38"/>
      <c r="C174" s="218" t="s">
        <v>202</v>
      </c>
      <c r="D174" s="218" t="s">
        <v>132</v>
      </c>
      <c r="E174" s="219" t="s">
        <v>203</v>
      </c>
      <c r="F174" s="220" t="s">
        <v>204</v>
      </c>
      <c r="G174" s="221" t="s">
        <v>88</v>
      </c>
      <c r="H174" s="222">
        <v>63</v>
      </c>
      <c r="I174" s="223"/>
      <c r="J174" s="224">
        <f>ROUND(I174*H174,2)</f>
        <v>0</v>
      </c>
      <c r="K174" s="220" t="s">
        <v>136</v>
      </c>
      <c r="L174" s="43"/>
      <c r="M174" s="225" t="s">
        <v>1</v>
      </c>
      <c r="N174" s="226" t="s">
        <v>38</v>
      </c>
      <c r="O174" s="90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137</v>
      </c>
      <c r="AT174" s="229" t="s">
        <v>132</v>
      </c>
      <c r="AU174" s="229" t="s">
        <v>83</v>
      </c>
      <c r="AY174" s="16" t="s">
        <v>130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81</v>
      </c>
      <c r="BK174" s="230">
        <f>ROUND(I174*H174,2)</f>
        <v>0</v>
      </c>
      <c r="BL174" s="16" t="s">
        <v>137</v>
      </c>
      <c r="BM174" s="229" t="s">
        <v>205</v>
      </c>
    </row>
    <row r="175" s="13" customFormat="1">
      <c r="A175" s="13"/>
      <c r="B175" s="231"/>
      <c r="C175" s="232"/>
      <c r="D175" s="233" t="s">
        <v>139</v>
      </c>
      <c r="E175" s="234" t="s">
        <v>1</v>
      </c>
      <c r="F175" s="235" t="s">
        <v>206</v>
      </c>
      <c r="G175" s="232"/>
      <c r="H175" s="236">
        <v>63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139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130</v>
      </c>
    </row>
    <row r="176" s="14" customFormat="1">
      <c r="A176" s="14"/>
      <c r="B176" s="243"/>
      <c r="C176" s="244"/>
      <c r="D176" s="233" t="s">
        <v>139</v>
      </c>
      <c r="E176" s="245" t="s">
        <v>1</v>
      </c>
      <c r="F176" s="246" t="s">
        <v>141</v>
      </c>
      <c r="G176" s="244"/>
      <c r="H176" s="247">
        <v>63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139</v>
      </c>
      <c r="AU176" s="253" t="s">
        <v>83</v>
      </c>
      <c r="AV176" s="14" t="s">
        <v>137</v>
      </c>
      <c r="AW176" s="14" t="s">
        <v>30</v>
      </c>
      <c r="AX176" s="14" t="s">
        <v>81</v>
      </c>
      <c r="AY176" s="253" t="s">
        <v>130</v>
      </c>
    </row>
    <row r="177" s="2" customFormat="1" ht="33" customHeight="1">
      <c r="A177" s="37"/>
      <c r="B177" s="38"/>
      <c r="C177" s="218" t="s">
        <v>207</v>
      </c>
      <c r="D177" s="218" t="s">
        <v>132</v>
      </c>
      <c r="E177" s="219" t="s">
        <v>208</v>
      </c>
      <c r="F177" s="220" t="s">
        <v>209</v>
      </c>
      <c r="G177" s="221" t="s">
        <v>135</v>
      </c>
      <c r="H177" s="222">
        <v>1336.8</v>
      </c>
      <c r="I177" s="223"/>
      <c r="J177" s="224">
        <f>ROUND(I177*H177,2)</f>
        <v>0</v>
      </c>
      <c r="K177" s="220" t="s">
        <v>136</v>
      </c>
      <c r="L177" s="43"/>
      <c r="M177" s="225" t="s">
        <v>1</v>
      </c>
      <c r="N177" s="226" t="s">
        <v>38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137</v>
      </c>
      <c r="AT177" s="229" t="s">
        <v>132</v>
      </c>
      <c r="AU177" s="229" t="s">
        <v>83</v>
      </c>
      <c r="AY177" s="16" t="s">
        <v>130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81</v>
      </c>
      <c r="BK177" s="230">
        <f>ROUND(I177*H177,2)</f>
        <v>0</v>
      </c>
      <c r="BL177" s="16" t="s">
        <v>137</v>
      </c>
      <c r="BM177" s="229" t="s">
        <v>210</v>
      </c>
    </row>
    <row r="178" s="13" customFormat="1">
      <c r="A178" s="13"/>
      <c r="B178" s="231"/>
      <c r="C178" s="232"/>
      <c r="D178" s="233" t="s">
        <v>139</v>
      </c>
      <c r="E178" s="234" t="s">
        <v>1</v>
      </c>
      <c r="F178" s="235" t="s">
        <v>211</v>
      </c>
      <c r="G178" s="232"/>
      <c r="H178" s="236">
        <v>1336.8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139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130</v>
      </c>
    </row>
    <row r="179" s="14" customFormat="1">
      <c r="A179" s="14"/>
      <c r="B179" s="243"/>
      <c r="C179" s="244"/>
      <c r="D179" s="233" t="s">
        <v>139</v>
      </c>
      <c r="E179" s="245" t="s">
        <v>1</v>
      </c>
      <c r="F179" s="246" t="s">
        <v>141</v>
      </c>
      <c r="G179" s="244"/>
      <c r="H179" s="247">
        <v>1336.8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139</v>
      </c>
      <c r="AU179" s="253" t="s">
        <v>83</v>
      </c>
      <c r="AV179" s="14" t="s">
        <v>137</v>
      </c>
      <c r="AW179" s="14" t="s">
        <v>30</v>
      </c>
      <c r="AX179" s="14" t="s">
        <v>81</v>
      </c>
      <c r="AY179" s="253" t="s">
        <v>130</v>
      </c>
    </row>
    <row r="180" s="2" customFormat="1" ht="37.8" customHeight="1">
      <c r="A180" s="37"/>
      <c r="B180" s="38"/>
      <c r="C180" s="218" t="s">
        <v>212</v>
      </c>
      <c r="D180" s="218" t="s">
        <v>132</v>
      </c>
      <c r="E180" s="219" t="s">
        <v>213</v>
      </c>
      <c r="F180" s="220" t="s">
        <v>214</v>
      </c>
      <c r="G180" s="221" t="s">
        <v>135</v>
      </c>
      <c r="H180" s="222">
        <v>220</v>
      </c>
      <c r="I180" s="223"/>
      <c r="J180" s="224">
        <f>ROUND(I180*H180,2)</f>
        <v>0</v>
      </c>
      <c r="K180" s="220" t="s">
        <v>136</v>
      </c>
      <c r="L180" s="43"/>
      <c r="M180" s="225" t="s">
        <v>1</v>
      </c>
      <c r="N180" s="226" t="s">
        <v>38</v>
      </c>
      <c r="O180" s="90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137</v>
      </c>
      <c r="AT180" s="229" t="s">
        <v>132</v>
      </c>
      <c r="AU180" s="229" t="s">
        <v>83</v>
      </c>
      <c r="AY180" s="16" t="s">
        <v>130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81</v>
      </c>
      <c r="BK180" s="230">
        <f>ROUND(I180*H180,2)</f>
        <v>0</v>
      </c>
      <c r="BL180" s="16" t="s">
        <v>137</v>
      </c>
      <c r="BM180" s="229" t="s">
        <v>215</v>
      </c>
    </row>
    <row r="181" s="13" customFormat="1">
      <c r="A181" s="13"/>
      <c r="B181" s="231"/>
      <c r="C181" s="232"/>
      <c r="D181" s="233" t="s">
        <v>139</v>
      </c>
      <c r="E181" s="234" t="s">
        <v>1</v>
      </c>
      <c r="F181" s="235" t="s">
        <v>216</v>
      </c>
      <c r="G181" s="232"/>
      <c r="H181" s="236">
        <v>220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139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130</v>
      </c>
    </row>
    <row r="182" s="14" customFormat="1">
      <c r="A182" s="14"/>
      <c r="B182" s="243"/>
      <c r="C182" s="244"/>
      <c r="D182" s="233" t="s">
        <v>139</v>
      </c>
      <c r="E182" s="245" t="s">
        <v>1</v>
      </c>
      <c r="F182" s="246" t="s">
        <v>141</v>
      </c>
      <c r="G182" s="244"/>
      <c r="H182" s="247">
        <v>220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139</v>
      </c>
      <c r="AU182" s="253" t="s">
        <v>83</v>
      </c>
      <c r="AV182" s="14" t="s">
        <v>137</v>
      </c>
      <c r="AW182" s="14" t="s">
        <v>30</v>
      </c>
      <c r="AX182" s="14" t="s">
        <v>81</v>
      </c>
      <c r="AY182" s="253" t="s">
        <v>130</v>
      </c>
    </row>
    <row r="183" s="2" customFormat="1" ht="16.5" customHeight="1">
      <c r="A183" s="37"/>
      <c r="B183" s="38"/>
      <c r="C183" s="254" t="s">
        <v>217</v>
      </c>
      <c r="D183" s="254" t="s">
        <v>196</v>
      </c>
      <c r="E183" s="255" t="s">
        <v>218</v>
      </c>
      <c r="F183" s="256" t="s">
        <v>219</v>
      </c>
      <c r="G183" s="257" t="s">
        <v>199</v>
      </c>
      <c r="H183" s="258">
        <v>79.200000000000003</v>
      </c>
      <c r="I183" s="259"/>
      <c r="J183" s="260">
        <f>ROUND(I183*H183,2)</f>
        <v>0</v>
      </c>
      <c r="K183" s="256" t="s">
        <v>136</v>
      </c>
      <c r="L183" s="261"/>
      <c r="M183" s="262" t="s">
        <v>1</v>
      </c>
      <c r="N183" s="263" t="s">
        <v>38</v>
      </c>
      <c r="O183" s="90"/>
      <c r="P183" s="227">
        <f>O183*H183</f>
        <v>0</v>
      </c>
      <c r="Q183" s="227">
        <v>1</v>
      </c>
      <c r="R183" s="227">
        <f>Q183*H183</f>
        <v>79.200000000000003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173</v>
      </c>
      <c r="AT183" s="229" t="s">
        <v>196</v>
      </c>
      <c r="AU183" s="229" t="s">
        <v>83</v>
      </c>
      <c r="AY183" s="16" t="s">
        <v>130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6" t="s">
        <v>81</v>
      </c>
      <c r="BK183" s="230">
        <f>ROUND(I183*H183,2)</f>
        <v>0</v>
      </c>
      <c r="BL183" s="16" t="s">
        <v>137</v>
      </c>
      <c r="BM183" s="229" t="s">
        <v>220</v>
      </c>
    </row>
    <row r="184" s="13" customFormat="1">
      <c r="A184" s="13"/>
      <c r="B184" s="231"/>
      <c r="C184" s="232"/>
      <c r="D184" s="233" t="s">
        <v>139</v>
      </c>
      <c r="E184" s="234" t="s">
        <v>1</v>
      </c>
      <c r="F184" s="235" t="s">
        <v>221</v>
      </c>
      <c r="G184" s="232"/>
      <c r="H184" s="236">
        <v>79.200000000000003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139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130</v>
      </c>
    </row>
    <row r="185" s="14" customFormat="1">
      <c r="A185" s="14"/>
      <c r="B185" s="243"/>
      <c r="C185" s="244"/>
      <c r="D185" s="233" t="s">
        <v>139</v>
      </c>
      <c r="E185" s="245" t="s">
        <v>1</v>
      </c>
      <c r="F185" s="246" t="s">
        <v>141</v>
      </c>
      <c r="G185" s="244"/>
      <c r="H185" s="247">
        <v>79.200000000000003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139</v>
      </c>
      <c r="AU185" s="253" t="s">
        <v>83</v>
      </c>
      <c r="AV185" s="14" t="s">
        <v>137</v>
      </c>
      <c r="AW185" s="14" t="s">
        <v>30</v>
      </c>
      <c r="AX185" s="14" t="s">
        <v>81</v>
      </c>
      <c r="AY185" s="253" t="s">
        <v>130</v>
      </c>
    </row>
    <row r="186" s="2" customFormat="1" ht="37.8" customHeight="1">
      <c r="A186" s="37"/>
      <c r="B186" s="38"/>
      <c r="C186" s="218" t="s">
        <v>222</v>
      </c>
      <c r="D186" s="218" t="s">
        <v>132</v>
      </c>
      <c r="E186" s="219" t="s">
        <v>223</v>
      </c>
      <c r="F186" s="220" t="s">
        <v>224</v>
      </c>
      <c r="G186" s="221" t="s">
        <v>135</v>
      </c>
      <c r="H186" s="222">
        <v>220</v>
      </c>
      <c r="I186" s="223"/>
      <c r="J186" s="224">
        <f>ROUND(I186*H186,2)</f>
        <v>0</v>
      </c>
      <c r="K186" s="220" t="s">
        <v>136</v>
      </c>
      <c r="L186" s="43"/>
      <c r="M186" s="225" t="s">
        <v>1</v>
      </c>
      <c r="N186" s="226" t="s">
        <v>38</v>
      </c>
      <c r="O186" s="90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9" t="s">
        <v>137</v>
      </c>
      <c r="AT186" s="229" t="s">
        <v>132</v>
      </c>
      <c r="AU186" s="229" t="s">
        <v>83</v>
      </c>
      <c r="AY186" s="16" t="s">
        <v>130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6" t="s">
        <v>81</v>
      </c>
      <c r="BK186" s="230">
        <f>ROUND(I186*H186,2)</f>
        <v>0</v>
      </c>
      <c r="BL186" s="16" t="s">
        <v>137</v>
      </c>
      <c r="BM186" s="229" t="s">
        <v>225</v>
      </c>
    </row>
    <row r="187" s="13" customFormat="1">
      <c r="A187" s="13"/>
      <c r="B187" s="231"/>
      <c r="C187" s="232"/>
      <c r="D187" s="233" t="s">
        <v>139</v>
      </c>
      <c r="E187" s="234" t="s">
        <v>1</v>
      </c>
      <c r="F187" s="235" t="s">
        <v>216</v>
      </c>
      <c r="G187" s="232"/>
      <c r="H187" s="236">
        <v>220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139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130</v>
      </c>
    </row>
    <row r="188" s="14" customFormat="1">
      <c r="A188" s="14"/>
      <c r="B188" s="243"/>
      <c r="C188" s="244"/>
      <c r="D188" s="233" t="s">
        <v>139</v>
      </c>
      <c r="E188" s="245" t="s">
        <v>1</v>
      </c>
      <c r="F188" s="246" t="s">
        <v>141</v>
      </c>
      <c r="G188" s="244"/>
      <c r="H188" s="247">
        <v>220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139</v>
      </c>
      <c r="AU188" s="253" t="s">
        <v>83</v>
      </c>
      <c r="AV188" s="14" t="s">
        <v>137</v>
      </c>
      <c r="AW188" s="14" t="s">
        <v>30</v>
      </c>
      <c r="AX188" s="14" t="s">
        <v>81</v>
      </c>
      <c r="AY188" s="253" t="s">
        <v>130</v>
      </c>
    </row>
    <row r="189" s="2" customFormat="1" ht="16.5" customHeight="1">
      <c r="A189" s="37"/>
      <c r="B189" s="38"/>
      <c r="C189" s="254" t="s">
        <v>226</v>
      </c>
      <c r="D189" s="254" t="s">
        <v>196</v>
      </c>
      <c r="E189" s="255" t="s">
        <v>227</v>
      </c>
      <c r="F189" s="256" t="s">
        <v>228</v>
      </c>
      <c r="G189" s="257" t="s">
        <v>229</v>
      </c>
      <c r="H189" s="258">
        <v>4.4000000000000004</v>
      </c>
      <c r="I189" s="259"/>
      <c r="J189" s="260">
        <f>ROUND(I189*H189,2)</f>
        <v>0</v>
      </c>
      <c r="K189" s="256" t="s">
        <v>136</v>
      </c>
      <c r="L189" s="261"/>
      <c r="M189" s="262" t="s">
        <v>1</v>
      </c>
      <c r="N189" s="263" t="s">
        <v>38</v>
      </c>
      <c r="O189" s="90"/>
      <c r="P189" s="227">
        <f>O189*H189</f>
        <v>0</v>
      </c>
      <c r="Q189" s="227">
        <v>0.001</v>
      </c>
      <c r="R189" s="227">
        <f>Q189*H189</f>
        <v>0.0044000000000000003</v>
      </c>
      <c r="S189" s="227">
        <v>0</v>
      </c>
      <c r="T189" s="22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9" t="s">
        <v>173</v>
      </c>
      <c r="AT189" s="229" t="s">
        <v>196</v>
      </c>
      <c r="AU189" s="229" t="s">
        <v>83</v>
      </c>
      <c r="AY189" s="16" t="s">
        <v>130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6" t="s">
        <v>81</v>
      </c>
      <c r="BK189" s="230">
        <f>ROUND(I189*H189,2)</f>
        <v>0</v>
      </c>
      <c r="BL189" s="16" t="s">
        <v>137</v>
      </c>
      <c r="BM189" s="229" t="s">
        <v>230</v>
      </c>
    </row>
    <row r="190" s="13" customFormat="1">
      <c r="A190" s="13"/>
      <c r="B190" s="231"/>
      <c r="C190" s="232"/>
      <c r="D190" s="233" t="s">
        <v>139</v>
      </c>
      <c r="E190" s="234" t="s">
        <v>1</v>
      </c>
      <c r="F190" s="235" t="s">
        <v>231</v>
      </c>
      <c r="G190" s="232"/>
      <c r="H190" s="236">
        <v>4.4000000000000004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139</v>
      </c>
      <c r="AU190" s="242" t="s">
        <v>83</v>
      </c>
      <c r="AV190" s="13" t="s">
        <v>83</v>
      </c>
      <c r="AW190" s="13" t="s">
        <v>30</v>
      </c>
      <c r="AX190" s="13" t="s">
        <v>73</v>
      </c>
      <c r="AY190" s="242" t="s">
        <v>130</v>
      </c>
    </row>
    <row r="191" s="14" customFormat="1">
      <c r="A191" s="14"/>
      <c r="B191" s="243"/>
      <c r="C191" s="244"/>
      <c r="D191" s="233" t="s">
        <v>139</v>
      </c>
      <c r="E191" s="245" t="s">
        <v>1</v>
      </c>
      <c r="F191" s="246" t="s">
        <v>141</v>
      </c>
      <c r="G191" s="244"/>
      <c r="H191" s="247">
        <v>4.4000000000000004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139</v>
      </c>
      <c r="AU191" s="253" t="s">
        <v>83</v>
      </c>
      <c r="AV191" s="14" t="s">
        <v>137</v>
      </c>
      <c r="AW191" s="14" t="s">
        <v>30</v>
      </c>
      <c r="AX191" s="14" t="s">
        <v>81</v>
      </c>
      <c r="AY191" s="253" t="s">
        <v>130</v>
      </c>
    </row>
    <row r="192" s="2" customFormat="1" ht="37.8" customHeight="1">
      <c r="A192" s="37"/>
      <c r="B192" s="38"/>
      <c r="C192" s="218" t="s">
        <v>232</v>
      </c>
      <c r="D192" s="218" t="s">
        <v>132</v>
      </c>
      <c r="E192" s="219" t="s">
        <v>233</v>
      </c>
      <c r="F192" s="220" t="s">
        <v>234</v>
      </c>
      <c r="G192" s="221" t="s">
        <v>135</v>
      </c>
      <c r="H192" s="222">
        <v>160</v>
      </c>
      <c r="I192" s="223"/>
      <c r="J192" s="224">
        <f>ROUND(I192*H192,2)</f>
        <v>0</v>
      </c>
      <c r="K192" s="220" t="s">
        <v>1</v>
      </c>
      <c r="L192" s="43"/>
      <c r="M192" s="225" t="s">
        <v>1</v>
      </c>
      <c r="N192" s="226" t="s">
        <v>38</v>
      </c>
      <c r="O192" s="90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137</v>
      </c>
      <c r="AT192" s="229" t="s">
        <v>132</v>
      </c>
      <c r="AU192" s="229" t="s">
        <v>83</v>
      </c>
      <c r="AY192" s="16" t="s">
        <v>130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6" t="s">
        <v>81</v>
      </c>
      <c r="BK192" s="230">
        <f>ROUND(I192*H192,2)</f>
        <v>0</v>
      </c>
      <c r="BL192" s="16" t="s">
        <v>137</v>
      </c>
      <c r="BM192" s="229" t="s">
        <v>235</v>
      </c>
    </row>
    <row r="193" s="13" customFormat="1">
      <c r="A193" s="13"/>
      <c r="B193" s="231"/>
      <c r="C193" s="232"/>
      <c r="D193" s="233" t="s">
        <v>139</v>
      </c>
      <c r="E193" s="234" t="s">
        <v>1</v>
      </c>
      <c r="F193" s="235" t="s">
        <v>236</v>
      </c>
      <c r="G193" s="232"/>
      <c r="H193" s="236">
        <v>160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139</v>
      </c>
      <c r="AU193" s="242" t="s">
        <v>83</v>
      </c>
      <c r="AV193" s="13" t="s">
        <v>83</v>
      </c>
      <c r="AW193" s="13" t="s">
        <v>30</v>
      </c>
      <c r="AX193" s="13" t="s">
        <v>73</v>
      </c>
      <c r="AY193" s="242" t="s">
        <v>130</v>
      </c>
    </row>
    <row r="194" s="14" customFormat="1">
      <c r="A194" s="14"/>
      <c r="B194" s="243"/>
      <c r="C194" s="244"/>
      <c r="D194" s="233" t="s">
        <v>139</v>
      </c>
      <c r="E194" s="245" t="s">
        <v>1</v>
      </c>
      <c r="F194" s="246" t="s">
        <v>141</v>
      </c>
      <c r="G194" s="244"/>
      <c r="H194" s="247">
        <v>160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139</v>
      </c>
      <c r="AU194" s="253" t="s">
        <v>83</v>
      </c>
      <c r="AV194" s="14" t="s">
        <v>137</v>
      </c>
      <c r="AW194" s="14" t="s">
        <v>30</v>
      </c>
      <c r="AX194" s="14" t="s">
        <v>81</v>
      </c>
      <c r="AY194" s="253" t="s">
        <v>130</v>
      </c>
    </row>
    <row r="195" s="2" customFormat="1" ht="44.25" customHeight="1">
      <c r="A195" s="37"/>
      <c r="B195" s="38"/>
      <c r="C195" s="218" t="s">
        <v>7</v>
      </c>
      <c r="D195" s="218" t="s">
        <v>132</v>
      </c>
      <c r="E195" s="219" t="s">
        <v>237</v>
      </c>
      <c r="F195" s="220" t="s">
        <v>238</v>
      </c>
      <c r="G195" s="221" t="s">
        <v>88</v>
      </c>
      <c r="H195" s="222">
        <v>176.40000000000001</v>
      </c>
      <c r="I195" s="223"/>
      <c r="J195" s="224">
        <f>ROUND(I195*H195,2)</f>
        <v>0</v>
      </c>
      <c r="K195" s="220" t="s">
        <v>136</v>
      </c>
      <c r="L195" s="43"/>
      <c r="M195" s="225" t="s">
        <v>1</v>
      </c>
      <c r="N195" s="226" t="s">
        <v>38</v>
      </c>
      <c r="O195" s="90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9" t="s">
        <v>137</v>
      </c>
      <c r="AT195" s="229" t="s">
        <v>132</v>
      </c>
      <c r="AU195" s="229" t="s">
        <v>83</v>
      </c>
      <c r="AY195" s="16" t="s">
        <v>130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6" t="s">
        <v>81</v>
      </c>
      <c r="BK195" s="230">
        <f>ROUND(I195*H195,2)</f>
        <v>0</v>
      </c>
      <c r="BL195" s="16" t="s">
        <v>137</v>
      </c>
      <c r="BM195" s="229" t="s">
        <v>239</v>
      </c>
    </row>
    <row r="196" s="13" customFormat="1">
      <c r="A196" s="13"/>
      <c r="B196" s="231"/>
      <c r="C196" s="232"/>
      <c r="D196" s="233" t="s">
        <v>139</v>
      </c>
      <c r="E196" s="234" t="s">
        <v>1</v>
      </c>
      <c r="F196" s="235" t="s">
        <v>240</v>
      </c>
      <c r="G196" s="232"/>
      <c r="H196" s="236">
        <v>176.40000000000001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139</v>
      </c>
      <c r="AU196" s="242" t="s">
        <v>83</v>
      </c>
      <c r="AV196" s="13" t="s">
        <v>83</v>
      </c>
      <c r="AW196" s="13" t="s">
        <v>30</v>
      </c>
      <c r="AX196" s="13" t="s">
        <v>73</v>
      </c>
      <c r="AY196" s="242" t="s">
        <v>130</v>
      </c>
    </row>
    <row r="197" s="14" customFormat="1">
      <c r="A197" s="14"/>
      <c r="B197" s="243"/>
      <c r="C197" s="244"/>
      <c r="D197" s="233" t="s">
        <v>139</v>
      </c>
      <c r="E197" s="245" t="s">
        <v>1</v>
      </c>
      <c r="F197" s="246" t="s">
        <v>141</v>
      </c>
      <c r="G197" s="244"/>
      <c r="H197" s="247">
        <v>176.40000000000001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139</v>
      </c>
      <c r="AU197" s="253" t="s">
        <v>83</v>
      </c>
      <c r="AV197" s="14" t="s">
        <v>137</v>
      </c>
      <c r="AW197" s="14" t="s">
        <v>30</v>
      </c>
      <c r="AX197" s="14" t="s">
        <v>81</v>
      </c>
      <c r="AY197" s="253" t="s">
        <v>130</v>
      </c>
    </row>
    <row r="198" s="2" customFormat="1" ht="16.5" customHeight="1">
      <c r="A198" s="37"/>
      <c r="B198" s="38"/>
      <c r="C198" s="254" t="s">
        <v>241</v>
      </c>
      <c r="D198" s="254" t="s">
        <v>196</v>
      </c>
      <c r="E198" s="255" t="s">
        <v>242</v>
      </c>
      <c r="F198" s="256" t="s">
        <v>243</v>
      </c>
      <c r="G198" s="257" t="s">
        <v>199</v>
      </c>
      <c r="H198" s="258">
        <v>317.51999999999998</v>
      </c>
      <c r="I198" s="259"/>
      <c r="J198" s="260">
        <f>ROUND(I198*H198,2)</f>
        <v>0</v>
      </c>
      <c r="K198" s="256" t="s">
        <v>136</v>
      </c>
      <c r="L198" s="261"/>
      <c r="M198" s="262" t="s">
        <v>1</v>
      </c>
      <c r="N198" s="263" t="s">
        <v>38</v>
      </c>
      <c r="O198" s="90"/>
      <c r="P198" s="227">
        <f>O198*H198</f>
        <v>0</v>
      </c>
      <c r="Q198" s="227">
        <v>1</v>
      </c>
      <c r="R198" s="227">
        <f>Q198*H198</f>
        <v>317.51999999999998</v>
      </c>
      <c r="S198" s="227">
        <v>0</v>
      </c>
      <c r="T198" s="22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9" t="s">
        <v>173</v>
      </c>
      <c r="AT198" s="229" t="s">
        <v>196</v>
      </c>
      <c r="AU198" s="229" t="s">
        <v>83</v>
      </c>
      <c r="AY198" s="16" t="s">
        <v>130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6" t="s">
        <v>81</v>
      </c>
      <c r="BK198" s="230">
        <f>ROUND(I198*H198,2)</f>
        <v>0</v>
      </c>
      <c r="BL198" s="16" t="s">
        <v>137</v>
      </c>
      <c r="BM198" s="229" t="s">
        <v>244</v>
      </c>
    </row>
    <row r="199" s="13" customFormat="1">
      <c r="A199" s="13"/>
      <c r="B199" s="231"/>
      <c r="C199" s="232"/>
      <c r="D199" s="233" t="s">
        <v>139</v>
      </c>
      <c r="E199" s="234" t="s">
        <v>1</v>
      </c>
      <c r="F199" s="235" t="s">
        <v>245</v>
      </c>
      <c r="G199" s="232"/>
      <c r="H199" s="236">
        <v>317.51999999999998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139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130</v>
      </c>
    </row>
    <row r="200" s="14" customFormat="1">
      <c r="A200" s="14"/>
      <c r="B200" s="243"/>
      <c r="C200" s="244"/>
      <c r="D200" s="233" t="s">
        <v>139</v>
      </c>
      <c r="E200" s="245" t="s">
        <v>1</v>
      </c>
      <c r="F200" s="246" t="s">
        <v>141</v>
      </c>
      <c r="G200" s="244"/>
      <c r="H200" s="247">
        <v>317.51999999999998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139</v>
      </c>
      <c r="AU200" s="253" t="s">
        <v>83</v>
      </c>
      <c r="AV200" s="14" t="s">
        <v>137</v>
      </c>
      <c r="AW200" s="14" t="s">
        <v>30</v>
      </c>
      <c r="AX200" s="14" t="s">
        <v>81</v>
      </c>
      <c r="AY200" s="253" t="s">
        <v>130</v>
      </c>
    </row>
    <row r="201" s="12" customFormat="1" ht="22.8" customHeight="1">
      <c r="A201" s="12"/>
      <c r="B201" s="202"/>
      <c r="C201" s="203"/>
      <c r="D201" s="204" t="s">
        <v>72</v>
      </c>
      <c r="E201" s="216" t="s">
        <v>83</v>
      </c>
      <c r="F201" s="216" t="s">
        <v>246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SUM(P202:P205)</f>
        <v>0</v>
      </c>
      <c r="Q201" s="210"/>
      <c r="R201" s="211">
        <f>SUM(R202:R205)</f>
        <v>53.602519999999998</v>
      </c>
      <c r="S201" s="210"/>
      <c r="T201" s="212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81</v>
      </c>
      <c r="AT201" s="214" t="s">
        <v>72</v>
      </c>
      <c r="AU201" s="214" t="s">
        <v>81</v>
      </c>
      <c r="AY201" s="213" t="s">
        <v>130</v>
      </c>
      <c r="BK201" s="215">
        <f>SUM(BK202:BK205)</f>
        <v>0</v>
      </c>
    </row>
    <row r="202" s="2" customFormat="1" ht="66.75" customHeight="1">
      <c r="A202" s="37"/>
      <c r="B202" s="38"/>
      <c r="C202" s="218" t="s">
        <v>247</v>
      </c>
      <c r="D202" s="218" t="s">
        <v>132</v>
      </c>
      <c r="E202" s="219" t="s">
        <v>248</v>
      </c>
      <c r="F202" s="220" t="s">
        <v>249</v>
      </c>
      <c r="G202" s="221" t="s">
        <v>149</v>
      </c>
      <c r="H202" s="222">
        <v>112</v>
      </c>
      <c r="I202" s="223"/>
      <c r="J202" s="224">
        <f>ROUND(I202*H202,2)</f>
        <v>0</v>
      </c>
      <c r="K202" s="220" t="s">
        <v>136</v>
      </c>
      <c r="L202" s="43"/>
      <c r="M202" s="225" t="s">
        <v>1</v>
      </c>
      <c r="N202" s="226" t="s">
        <v>38</v>
      </c>
      <c r="O202" s="90"/>
      <c r="P202" s="227">
        <f>O202*H202</f>
        <v>0</v>
      </c>
      <c r="Q202" s="227">
        <v>0.28736</v>
      </c>
      <c r="R202" s="227">
        <f>Q202*H202</f>
        <v>32.18432</v>
      </c>
      <c r="S202" s="227">
        <v>0</v>
      </c>
      <c r="T202" s="228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9" t="s">
        <v>137</v>
      </c>
      <c r="AT202" s="229" t="s">
        <v>132</v>
      </c>
      <c r="AU202" s="229" t="s">
        <v>83</v>
      </c>
      <c r="AY202" s="16" t="s">
        <v>130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6" t="s">
        <v>81</v>
      </c>
      <c r="BK202" s="230">
        <f>ROUND(I202*H202,2)</f>
        <v>0</v>
      </c>
      <c r="BL202" s="16" t="s">
        <v>137</v>
      </c>
      <c r="BM202" s="229" t="s">
        <v>250</v>
      </c>
    </row>
    <row r="203" s="13" customFormat="1">
      <c r="A203" s="13"/>
      <c r="B203" s="231"/>
      <c r="C203" s="232"/>
      <c r="D203" s="233" t="s">
        <v>139</v>
      </c>
      <c r="E203" s="234" t="s">
        <v>1</v>
      </c>
      <c r="F203" s="235" t="s">
        <v>251</v>
      </c>
      <c r="G203" s="232"/>
      <c r="H203" s="236">
        <v>112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139</v>
      </c>
      <c r="AU203" s="242" t="s">
        <v>83</v>
      </c>
      <c r="AV203" s="13" t="s">
        <v>83</v>
      </c>
      <c r="AW203" s="13" t="s">
        <v>30</v>
      </c>
      <c r="AX203" s="13" t="s">
        <v>73</v>
      </c>
      <c r="AY203" s="242" t="s">
        <v>130</v>
      </c>
    </row>
    <row r="204" s="14" customFormat="1">
      <c r="A204" s="14"/>
      <c r="B204" s="243"/>
      <c r="C204" s="244"/>
      <c r="D204" s="233" t="s">
        <v>139</v>
      </c>
      <c r="E204" s="245" t="s">
        <v>1</v>
      </c>
      <c r="F204" s="246" t="s">
        <v>141</v>
      </c>
      <c r="G204" s="244"/>
      <c r="H204" s="247">
        <v>112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139</v>
      </c>
      <c r="AU204" s="253" t="s">
        <v>83</v>
      </c>
      <c r="AV204" s="14" t="s">
        <v>137</v>
      </c>
      <c r="AW204" s="14" t="s">
        <v>30</v>
      </c>
      <c r="AX204" s="14" t="s">
        <v>81</v>
      </c>
      <c r="AY204" s="253" t="s">
        <v>130</v>
      </c>
    </row>
    <row r="205" s="2" customFormat="1" ht="66.75" customHeight="1">
      <c r="A205" s="37"/>
      <c r="B205" s="38"/>
      <c r="C205" s="218" t="s">
        <v>252</v>
      </c>
      <c r="D205" s="218" t="s">
        <v>132</v>
      </c>
      <c r="E205" s="219" t="s">
        <v>253</v>
      </c>
      <c r="F205" s="220" t="s">
        <v>254</v>
      </c>
      <c r="G205" s="221" t="s">
        <v>149</v>
      </c>
      <c r="H205" s="222">
        <v>90</v>
      </c>
      <c r="I205" s="223"/>
      <c r="J205" s="224">
        <f>ROUND(I205*H205,2)</f>
        <v>0</v>
      </c>
      <c r="K205" s="220" t="s">
        <v>136</v>
      </c>
      <c r="L205" s="43"/>
      <c r="M205" s="225" t="s">
        <v>1</v>
      </c>
      <c r="N205" s="226" t="s">
        <v>38</v>
      </c>
      <c r="O205" s="90"/>
      <c r="P205" s="227">
        <f>O205*H205</f>
        <v>0</v>
      </c>
      <c r="Q205" s="227">
        <v>0.23798</v>
      </c>
      <c r="R205" s="227">
        <f>Q205*H205</f>
        <v>21.418199999999999</v>
      </c>
      <c r="S205" s="227">
        <v>0</v>
      </c>
      <c r="T205" s="228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9" t="s">
        <v>137</v>
      </c>
      <c r="AT205" s="229" t="s">
        <v>132</v>
      </c>
      <c r="AU205" s="229" t="s">
        <v>83</v>
      </c>
      <c r="AY205" s="16" t="s">
        <v>130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6" t="s">
        <v>81</v>
      </c>
      <c r="BK205" s="230">
        <f>ROUND(I205*H205,2)</f>
        <v>0</v>
      </c>
      <c r="BL205" s="16" t="s">
        <v>137</v>
      </c>
      <c r="BM205" s="229" t="s">
        <v>255</v>
      </c>
    </row>
    <row r="206" s="12" customFormat="1" ht="22.8" customHeight="1">
      <c r="A206" s="12"/>
      <c r="B206" s="202"/>
      <c r="C206" s="203"/>
      <c r="D206" s="204" t="s">
        <v>72</v>
      </c>
      <c r="E206" s="216" t="s">
        <v>137</v>
      </c>
      <c r="F206" s="216" t="s">
        <v>256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SUM(P207:P224)</f>
        <v>0</v>
      </c>
      <c r="Q206" s="210"/>
      <c r="R206" s="211">
        <f>SUM(R207:R224)</f>
        <v>18.3643544</v>
      </c>
      <c r="S206" s="210"/>
      <c r="T206" s="212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81</v>
      </c>
      <c r="AT206" s="214" t="s">
        <v>72</v>
      </c>
      <c r="AU206" s="214" t="s">
        <v>81</v>
      </c>
      <c r="AY206" s="213" t="s">
        <v>130</v>
      </c>
      <c r="BK206" s="215">
        <f>SUM(BK207:BK224)</f>
        <v>0</v>
      </c>
    </row>
    <row r="207" s="2" customFormat="1" ht="49.05" customHeight="1">
      <c r="A207" s="37"/>
      <c r="B207" s="38"/>
      <c r="C207" s="218" t="s">
        <v>257</v>
      </c>
      <c r="D207" s="218" t="s">
        <v>132</v>
      </c>
      <c r="E207" s="219" t="s">
        <v>258</v>
      </c>
      <c r="F207" s="220" t="s">
        <v>259</v>
      </c>
      <c r="G207" s="221" t="s">
        <v>88</v>
      </c>
      <c r="H207" s="222">
        <v>29</v>
      </c>
      <c r="I207" s="223"/>
      <c r="J207" s="224">
        <f>ROUND(I207*H207,2)</f>
        <v>0</v>
      </c>
      <c r="K207" s="220" t="s">
        <v>136</v>
      </c>
      <c r="L207" s="43"/>
      <c r="M207" s="225" t="s">
        <v>1</v>
      </c>
      <c r="N207" s="226" t="s">
        <v>38</v>
      </c>
      <c r="O207" s="90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9" t="s">
        <v>137</v>
      </c>
      <c r="AT207" s="229" t="s">
        <v>132</v>
      </c>
      <c r="AU207" s="229" t="s">
        <v>83</v>
      </c>
      <c r="AY207" s="16" t="s">
        <v>130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6" t="s">
        <v>81</v>
      </c>
      <c r="BK207" s="230">
        <f>ROUND(I207*H207,2)</f>
        <v>0</v>
      </c>
      <c r="BL207" s="16" t="s">
        <v>137</v>
      </c>
      <c r="BM207" s="229" t="s">
        <v>260</v>
      </c>
    </row>
    <row r="208" s="2" customFormat="1">
      <c r="A208" s="37"/>
      <c r="B208" s="38"/>
      <c r="C208" s="39"/>
      <c r="D208" s="233" t="s">
        <v>261</v>
      </c>
      <c r="E208" s="39"/>
      <c r="F208" s="264" t="s">
        <v>262</v>
      </c>
      <c r="G208" s="39"/>
      <c r="H208" s="39"/>
      <c r="I208" s="265"/>
      <c r="J208" s="39"/>
      <c r="K208" s="39"/>
      <c r="L208" s="43"/>
      <c r="M208" s="266"/>
      <c r="N208" s="26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261</v>
      </c>
      <c r="AU208" s="16" t="s">
        <v>83</v>
      </c>
    </row>
    <row r="209" s="13" customFormat="1">
      <c r="A209" s="13"/>
      <c r="B209" s="231"/>
      <c r="C209" s="232"/>
      <c r="D209" s="233" t="s">
        <v>139</v>
      </c>
      <c r="E209" s="234" t="s">
        <v>1</v>
      </c>
      <c r="F209" s="235" t="s">
        <v>263</v>
      </c>
      <c r="G209" s="232"/>
      <c r="H209" s="236">
        <v>29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139</v>
      </c>
      <c r="AU209" s="242" t="s">
        <v>83</v>
      </c>
      <c r="AV209" s="13" t="s">
        <v>83</v>
      </c>
      <c r="AW209" s="13" t="s">
        <v>30</v>
      </c>
      <c r="AX209" s="13" t="s">
        <v>73</v>
      </c>
      <c r="AY209" s="242" t="s">
        <v>130</v>
      </c>
    </row>
    <row r="210" s="14" customFormat="1">
      <c r="A210" s="14"/>
      <c r="B210" s="243"/>
      <c r="C210" s="244"/>
      <c r="D210" s="233" t="s">
        <v>139</v>
      </c>
      <c r="E210" s="245" t="s">
        <v>1</v>
      </c>
      <c r="F210" s="246" t="s">
        <v>141</v>
      </c>
      <c r="G210" s="244"/>
      <c r="H210" s="247">
        <v>29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139</v>
      </c>
      <c r="AU210" s="253" t="s">
        <v>83</v>
      </c>
      <c r="AV210" s="14" t="s">
        <v>137</v>
      </c>
      <c r="AW210" s="14" t="s">
        <v>30</v>
      </c>
      <c r="AX210" s="14" t="s">
        <v>81</v>
      </c>
      <c r="AY210" s="253" t="s">
        <v>130</v>
      </c>
    </row>
    <row r="211" s="2" customFormat="1" ht="24.15" customHeight="1">
      <c r="A211" s="37"/>
      <c r="B211" s="38"/>
      <c r="C211" s="218" t="s">
        <v>264</v>
      </c>
      <c r="D211" s="218" t="s">
        <v>132</v>
      </c>
      <c r="E211" s="219" t="s">
        <v>265</v>
      </c>
      <c r="F211" s="220" t="s">
        <v>266</v>
      </c>
      <c r="G211" s="221" t="s">
        <v>199</v>
      </c>
      <c r="H211" s="222">
        <v>2.552</v>
      </c>
      <c r="I211" s="223"/>
      <c r="J211" s="224">
        <f>ROUND(I211*H211,2)</f>
        <v>0</v>
      </c>
      <c r="K211" s="220" t="s">
        <v>136</v>
      </c>
      <c r="L211" s="43"/>
      <c r="M211" s="225" t="s">
        <v>1</v>
      </c>
      <c r="N211" s="226" t="s">
        <v>38</v>
      </c>
      <c r="O211" s="90"/>
      <c r="P211" s="227">
        <f>O211*H211</f>
        <v>0</v>
      </c>
      <c r="Q211" s="227">
        <v>1.0597000000000001</v>
      </c>
      <c r="R211" s="227">
        <f>Q211*H211</f>
        <v>2.7043544000000002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137</v>
      </c>
      <c r="AT211" s="229" t="s">
        <v>132</v>
      </c>
      <c r="AU211" s="229" t="s">
        <v>83</v>
      </c>
      <c r="AY211" s="16" t="s">
        <v>130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81</v>
      </c>
      <c r="BK211" s="230">
        <f>ROUND(I211*H211,2)</f>
        <v>0</v>
      </c>
      <c r="BL211" s="16" t="s">
        <v>137</v>
      </c>
      <c r="BM211" s="229" t="s">
        <v>267</v>
      </c>
    </row>
    <row r="212" s="13" customFormat="1">
      <c r="A212" s="13"/>
      <c r="B212" s="231"/>
      <c r="C212" s="232"/>
      <c r="D212" s="233" t="s">
        <v>139</v>
      </c>
      <c r="E212" s="234" t="s">
        <v>1</v>
      </c>
      <c r="F212" s="235" t="s">
        <v>268</v>
      </c>
      <c r="G212" s="232"/>
      <c r="H212" s="236">
        <v>2.552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139</v>
      </c>
      <c r="AU212" s="242" t="s">
        <v>83</v>
      </c>
      <c r="AV212" s="13" t="s">
        <v>83</v>
      </c>
      <c r="AW212" s="13" t="s">
        <v>30</v>
      </c>
      <c r="AX212" s="13" t="s">
        <v>73</v>
      </c>
      <c r="AY212" s="242" t="s">
        <v>130</v>
      </c>
    </row>
    <row r="213" s="14" customFormat="1">
      <c r="A213" s="14"/>
      <c r="B213" s="243"/>
      <c r="C213" s="244"/>
      <c r="D213" s="233" t="s">
        <v>139</v>
      </c>
      <c r="E213" s="245" t="s">
        <v>1</v>
      </c>
      <c r="F213" s="246" t="s">
        <v>141</v>
      </c>
      <c r="G213" s="244"/>
      <c r="H213" s="247">
        <v>2.552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139</v>
      </c>
      <c r="AU213" s="253" t="s">
        <v>83</v>
      </c>
      <c r="AV213" s="14" t="s">
        <v>137</v>
      </c>
      <c r="AW213" s="14" t="s">
        <v>30</v>
      </c>
      <c r="AX213" s="14" t="s">
        <v>81</v>
      </c>
      <c r="AY213" s="253" t="s">
        <v>130</v>
      </c>
    </row>
    <row r="214" s="2" customFormat="1" ht="66.75" customHeight="1">
      <c r="A214" s="37"/>
      <c r="B214" s="38"/>
      <c r="C214" s="218" t="s">
        <v>269</v>
      </c>
      <c r="D214" s="218" t="s">
        <v>132</v>
      </c>
      <c r="E214" s="219" t="s">
        <v>270</v>
      </c>
      <c r="F214" s="220" t="s">
        <v>271</v>
      </c>
      <c r="G214" s="221" t="s">
        <v>88</v>
      </c>
      <c r="H214" s="222">
        <v>8.6999999999999993</v>
      </c>
      <c r="I214" s="223"/>
      <c r="J214" s="224">
        <f>ROUND(I214*H214,2)</f>
        <v>0</v>
      </c>
      <c r="K214" s="220" t="s">
        <v>136</v>
      </c>
      <c r="L214" s="43"/>
      <c r="M214" s="225" t="s">
        <v>1</v>
      </c>
      <c r="N214" s="226" t="s">
        <v>38</v>
      </c>
      <c r="O214" s="90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9" t="s">
        <v>137</v>
      </c>
      <c r="AT214" s="229" t="s">
        <v>132</v>
      </c>
      <c r="AU214" s="229" t="s">
        <v>83</v>
      </c>
      <c r="AY214" s="16" t="s">
        <v>130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6" t="s">
        <v>81</v>
      </c>
      <c r="BK214" s="230">
        <f>ROUND(I214*H214,2)</f>
        <v>0</v>
      </c>
      <c r="BL214" s="16" t="s">
        <v>137</v>
      </c>
      <c r="BM214" s="229" t="s">
        <v>272</v>
      </c>
    </row>
    <row r="215" s="2" customFormat="1">
      <c r="A215" s="37"/>
      <c r="B215" s="38"/>
      <c r="C215" s="39"/>
      <c r="D215" s="233" t="s">
        <v>261</v>
      </c>
      <c r="E215" s="39"/>
      <c r="F215" s="264" t="s">
        <v>262</v>
      </c>
      <c r="G215" s="39"/>
      <c r="H215" s="39"/>
      <c r="I215" s="265"/>
      <c r="J215" s="39"/>
      <c r="K215" s="39"/>
      <c r="L215" s="43"/>
      <c r="M215" s="266"/>
      <c r="N215" s="26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261</v>
      </c>
      <c r="AU215" s="16" t="s">
        <v>83</v>
      </c>
    </row>
    <row r="216" s="13" customFormat="1">
      <c r="A216" s="13"/>
      <c r="B216" s="231"/>
      <c r="C216" s="232"/>
      <c r="D216" s="233" t="s">
        <v>139</v>
      </c>
      <c r="E216" s="234" t="s">
        <v>1</v>
      </c>
      <c r="F216" s="235" t="s">
        <v>273</v>
      </c>
      <c r="G216" s="232"/>
      <c r="H216" s="236">
        <v>8.6999999999999993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139</v>
      </c>
      <c r="AU216" s="242" t="s">
        <v>83</v>
      </c>
      <c r="AV216" s="13" t="s">
        <v>83</v>
      </c>
      <c r="AW216" s="13" t="s">
        <v>30</v>
      </c>
      <c r="AX216" s="13" t="s">
        <v>73</v>
      </c>
      <c r="AY216" s="242" t="s">
        <v>130</v>
      </c>
    </row>
    <row r="217" s="14" customFormat="1">
      <c r="A217" s="14"/>
      <c r="B217" s="243"/>
      <c r="C217" s="244"/>
      <c r="D217" s="233" t="s">
        <v>139</v>
      </c>
      <c r="E217" s="245" t="s">
        <v>1</v>
      </c>
      <c r="F217" s="246" t="s">
        <v>141</v>
      </c>
      <c r="G217" s="244"/>
      <c r="H217" s="247">
        <v>8.6999999999999993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139</v>
      </c>
      <c r="AU217" s="253" t="s">
        <v>83</v>
      </c>
      <c r="AV217" s="14" t="s">
        <v>137</v>
      </c>
      <c r="AW217" s="14" t="s">
        <v>30</v>
      </c>
      <c r="AX217" s="14" t="s">
        <v>81</v>
      </c>
      <c r="AY217" s="253" t="s">
        <v>130</v>
      </c>
    </row>
    <row r="218" s="2" customFormat="1" ht="16.5" customHeight="1">
      <c r="A218" s="37"/>
      <c r="B218" s="38"/>
      <c r="C218" s="254" t="s">
        <v>274</v>
      </c>
      <c r="D218" s="254" t="s">
        <v>196</v>
      </c>
      <c r="E218" s="255" t="s">
        <v>275</v>
      </c>
      <c r="F218" s="256" t="s">
        <v>276</v>
      </c>
      <c r="G218" s="257" t="s">
        <v>199</v>
      </c>
      <c r="H218" s="258">
        <v>15.66</v>
      </c>
      <c r="I218" s="259"/>
      <c r="J218" s="260">
        <f>ROUND(I218*H218,2)</f>
        <v>0</v>
      </c>
      <c r="K218" s="256" t="s">
        <v>136</v>
      </c>
      <c r="L218" s="261"/>
      <c r="M218" s="262" t="s">
        <v>1</v>
      </c>
      <c r="N218" s="263" t="s">
        <v>38</v>
      </c>
      <c r="O218" s="90"/>
      <c r="P218" s="227">
        <f>O218*H218</f>
        <v>0</v>
      </c>
      <c r="Q218" s="227">
        <v>1</v>
      </c>
      <c r="R218" s="227">
        <f>Q218*H218</f>
        <v>15.66</v>
      </c>
      <c r="S218" s="227">
        <v>0</v>
      </c>
      <c r="T218" s="22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9" t="s">
        <v>173</v>
      </c>
      <c r="AT218" s="229" t="s">
        <v>196</v>
      </c>
      <c r="AU218" s="229" t="s">
        <v>83</v>
      </c>
      <c r="AY218" s="16" t="s">
        <v>130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6" t="s">
        <v>81</v>
      </c>
      <c r="BK218" s="230">
        <f>ROUND(I218*H218,2)</f>
        <v>0</v>
      </c>
      <c r="BL218" s="16" t="s">
        <v>137</v>
      </c>
      <c r="BM218" s="229" t="s">
        <v>277</v>
      </c>
    </row>
    <row r="219" s="13" customFormat="1">
      <c r="A219" s="13"/>
      <c r="B219" s="231"/>
      <c r="C219" s="232"/>
      <c r="D219" s="233" t="s">
        <v>139</v>
      </c>
      <c r="E219" s="234" t="s">
        <v>1</v>
      </c>
      <c r="F219" s="235" t="s">
        <v>278</v>
      </c>
      <c r="G219" s="232"/>
      <c r="H219" s="236">
        <v>15.66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139</v>
      </c>
      <c r="AU219" s="242" t="s">
        <v>83</v>
      </c>
      <c r="AV219" s="13" t="s">
        <v>83</v>
      </c>
      <c r="AW219" s="13" t="s">
        <v>30</v>
      </c>
      <c r="AX219" s="13" t="s">
        <v>73</v>
      </c>
      <c r="AY219" s="242" t="s">
        <v>130</v>
      </c>
    </row>
    <row r="220" s="14" customFormat="1">
      <c r="A220" s="14"/>
      <c r="B220" s="243"/>
      <c r="C220" s="244"/>
      <c r="D220" s="233" t="s">
        <v>139</v>
      </c>
      <c r="E220" s="245" t="s">
        <v>1</v>
      </c>
      <c r="F220" s="246" t="s">
        <v>141</v>
      </c>
      <c r="G220" s="244"/>
      <c r="H220" s="247">
        <v>15.66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139</v>
      </c>
      <c r="AU220" s="253" t="s">
        <v>83</v>
      </c>
      <c r="AV220" s="14" t="s">
        <v>137</v>
      </c>
      <c r="AW220" s="14" t="s">
        <v>30</v>
      </c>
      <c r="AX220" s="14" t="s">
        <v>81</v>
      </c>
      <c r="AY220" s="253" t="s">
        <v>130</v>
      </c>
    </row>
    <row r="221" s="2" customFormat="1" ht="33" customHeight="1">
      <c r="A221" s="37"/>
      <c r="B221" s="38"/>
      <c r="C221" s="218" t="s">
        <v>279</v>
      </c>
      <c r="D221" s="218" t="s">
        <v>132</v>
      </c>
      <c r="E221" s="219" t="s">
        <v>280</v>
      </c>
      <c r="F221" s="220" t="s">
        <v>281</v>
      </c>
      <c r="G221" s="221" t="s">
        <v>135</v>
      </c>
      <c r="H221" s="222">
        <v>87</v>
      </c>
      <c r="I221" s="223"/>
      <c r="J221" s="224">
        <f>ROUND(I221*H221,2)</f>
        <v>0</v>
      </c>
      <c r="K221" s="220" t="s">
        <v>136</v>
      </c>
      <c r="L221" s="43"/>
      <c r="M221" s="225" t="s">
        <v>1</v>
      </c>
      <c r="N221" s="226" t="s">
        <v>38</v>
      </c>
      <c r="O221" s="90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9" t="s">
        <v>137</v>
      </c>
      <c r="AT221" s="229" t="s">
        <v>132</v>
      </c>
      <c r="AU221" s="229" t="s">
        <v>83</v>
      </c>
      <c r="AY221" s="16" t="s">
        <v>130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6" t="s">
        <v>81</v>
      </c>
      <c r="BK221" s="230">
        <f>ROUND(I221*H221,2)</f>
        <v>0</v>
      </c>
      <c r="BL221" s="16" t="s">
        <v>137</v>
      </c>
      <c r="BM221" s="229" t="s">
        <v>282</v>
      </c>
    </row>
    <row r="222" s="2" customFormat="1">
      <c r="A222" s="37"/>
      <c r="B222" s="38"/>
      <c r="C222" s="39"/>
      <c r="D222" s="233" t="s">
        <v>261</v>
      </c>
      <c r="E222" s="39"/>
      <c r="F222" s="264" t="s">
        <v>262</v>
      </c>
      <c r="G222" s="39"/>
      <c r="H222" s="39"/>
      <c r="I222" s="265"/>
      <c r="J222" s="39"/>
      <c r="K222" s="39"/>
      <c r="L222" s="43"/>
      <c r="M222" s="266"/>
      <c r="N222" s="267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261</v>
      </c>
      <c r="AU222" s="16" t="s">
        <v>83</v>
      </c>
    </row>
    <row r="223" s="13" customFormat="1">
      <c r="A223" s="13"/>
      <c r="B223" s="231"/>
      <c r="C223" s="232"/>
      <c r="D223" s="233" t="s">
        <v>139</v>
      </c>
      <c r="E223" s="234" t="s">
        <v>1</v>
      </c>
      <c r="F223" s="235" t="s">
        <v>283</v>
      </c>
      <c r="G223" s="232"/>
      <c r="H223" s="236">
        <v>87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139</v>
      </c>
      <c r="AU223" s="242" t="s">
        <v>83</v>
      </c>
      <c r="AV223" s="13" t="s">
        <v>83</v>
      </c>
      <c r="AW223" s="13" t="s">
        <v>30</v>
      </c>
      <c r="AX223" s="13" t="s">
        <v>73</v>
      </c>
      <c r="AY223" s="242" t="s">
        <v>130</v>
      </c>
    </row>
    <row r="224" s="14" customFormat="1">
      <c r="A224" s="14"/>
      <c r="B224" s="243"/>
      <c r="C224" s="244"/>
      <c r="D224" s="233" t="s">
        <v>139</v>
      </c>
      <c r="E224" s="245" t="s">
        <v>1</v>
      </c>
      <c r="F224" s="246" t="s">
        <v>141</v>
      </c>
      <c r="G224" s="244"/>
      <c r="H224" s="247">
        <v>87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139</v>
      </c>
      <c r="AU224" s="253" t="s">
        <v>83</v>
      </c>
      <c r="AV224" s="14" t="s">
        <v>137</v>
      </c>
      <c r="AW224" s="14" t="s">
        <v>30</v>
      </c>
      <c r="AX224" s="14" t="s">
        <v>81</v>
      </c>
      <c r="AY224" s="253" t="s">
        <v>130</v>
      </c>
    </row>
    <row r="225" s="12" customFormat="1" ht="22.8" customHeight="1">
      <c r="A225" s="12"/>
      <c r="B225" s="202"/>
      <c r="C225" s="203"/>
      <c r="D225" s="204" t="s">
        <v>72</v>
      </c>
      <c r="E225" s="216" t="s">
        <v>156</v>
      </c>
      <c r="F225" s="216" t="s">
        <v>284</v>
      </c>
      <c r="G225" s="203"/>
      <c r="H225" s="203"/>
      <c r="I225" s="206"/>
      <c r="J225" s="217">
        <f>BK225</f>
        <v>0</v>
      </c>
      <c r="K225" s="203"/>
      <c r="L225" s="208"/>
      <c r="M225" s="209"/>
      <c r="N225" s="210"/>
      <c r="O225" s="210"/>
      <c r="P225" s="211">
        <f>SUM(P226:P291)</f>
        <v>0</v>
      </c>
      <c r="Q225" s="210"/>
      <c r="R225" s="211">
        <f>SUM(R226:R291)</f>
        <v>141.50863999999999</v>
      </c>
      <c r="S225" s="210"/>
      <c r="T225" s="212">
        <f>SUM(T226:T291)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3" t="s">
        <v>81</v>
      </c>
      <c r="AT225" s="214" t="s">
        <v>72</v>
      </c>
      <c r="AU225" s="214" t="s">
        <v>81</v>
      </c>
      <c r="AY225" s="213" t="s">
        <v>130</v>
      </c>
      <c r="BK225" s="215">
        <f>SUM(BK226:BK291)</f>
        <v>0</v>
      </c>
    </row>
    <row r="226" s="2" customFormat="1" ht="33" customHeight="1">
      <c r="A226" s="37"/>
      <c r="B226" s="38"/>
      <c r="C226" s="218" t="s">
        <v>285</v>
      </c>
      <c r="D226" s="218" t="s">
        <v>132</v>
      </c>
      <c r="E226" s="219" t="s">
        <v>286</v>
      </c>
      <c r="F226" s="220" t="s">
        <v>287</v>
      </c>
      <c r="G226" s="221" t="s">
        <v>135</v>
      </c>
      <c r="H226" s="222">
        <v>10.4</v>
      </c>
      <c r="I226" s="223"/>
      <c r="J226" s="224">
        <f>ROUND(I226*H226,2)</f>
        <v>0</v>
      </c>
      <c r="K226" s="220" t="s">
        <v>136</v>
      </c>
      <c r="L226" s="43"/>
      <c r="M226" s="225" t="s">
        <v>1</v>
      </c>
      <c r="N226" s="226" t="s">
        <v>38</v>
      </c>
      <c r="O226" s="90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137</v>
      </c>
      <c r="AT226" s="229" t="s">
        <v>132</v>
      </c>
      <c r="AU226" s="229" t="s">
        <v>83</v>
      </c>
      <c r="AY226" s="16" t="s">
        <v>130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6" t="s">
        <v>81</v>
      </c>
      <c r="BK226" s="230">
        <f>ROUND(I226*H226,2)</f>
        <v>0</v>
      </c>
      <c r="BL226" s="16" t="s">
        <v>137</v>
      </c>
      <c r="BM226" s="229" t="s">
        <v>288</v>
      </c>
    </row>
    <row r="227" s="2" customFormat="1">
      <c r="A227" s="37"/>
      <c r="B227" s="38"/>
      <c r="C227" s="39"/>
      <c r="D227" s="233" t="s">
        <v>261</v>
      </c>
      <c r="E227" s="39"/>
      <c r="F227" s="264" t="s">
        <v>289</v>
      </c>
      <c r="G227" s="39"/>
      <c r="H227" s="39"/>
      <c r="I227" s="265"/>
      <c r="J227" s="39"/>
      <c r="K227" s="39"/>
      <c r="L227" s="43"/>
      <c r="M227" s="266"/>
      <c r="N227" s="26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261</v>
      </c>
      <c r="AU227" s="16" t="s">
        <v>83</v>
      </c>
    </row>
    <row r="228" s="13" customFormat="1">
      <c r="A228" s="13"/>
      <c r="B228" s="231"/>
      <c r="C228" s="232"/>
      <c r="D228" s="233" t="s">
        <v>139</v>
      </c>
      <c r="E228" s="234" t="s">
        <v>1</v>
      </c>
      <c r="F228" s="235" t="s">
        <v>290</v>
      </c>
      <c r="G228" s="232"/>
      <c r="H228" s="236">
        <v>10.4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139</v>
      </c>
      <c r="AU228" s="242" t="s">
        <v>83</v>
      </c>
      <c r="AV228" s="13" t="s">
        <v>83</v>
      </c>
      <c r="AW228" s="13" t="s">
        <v>30</v>
      </c>
      <c r="AX228" s="13" t="s">
        <v>81</v>
      </c>
      <c r="AY228" s="242" t="s">
        <v>130</v>
      </c>
    </row>
    <row r="229" s="2" customFormat="1" ht="33" customHeight="1">
      <c r="A229" s="37"/>
      <c r="B229" s="38"/>
      <c r="C229" s="218" t="s">
        <v>291</v>
      </c>
      <c r="D229" s="218" t="s">
        <v>132</v>
      </c>
      <c r="E229" s="219" t="s">
        <v>292</v>
      </c>
      <c r="F229" s="220" t="s">
        <v>293</v>
      </c>
      <c r="G229" s="221" t="s">
        <v>135</v>
      </c>
      <c r="H229" s="222">
        <v>618</v>
      </c>
      <c r="I229" s="223"/>
      <c r="J229" s="224">
        <f>ROUND(I229*H229,2)</f>
        <v>0</v>
      </c>
      <c r="K229" s="220" t="s">
        <v>136</v>
      </c>
      <c r="L229" s="43"/>
      <c r="M229" s="225" t="s">
        <v>1</v>
      </c>
      <c r="N229" s="226" t="s">
        <v>38</v>
      </c>
      <c r="O229" s="90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9" t="s">
        <v>137</v>
      </c>
      <c r="AT229" s="229" t="s">
        <v>132</v>
      </c>
      <c r="AU229" s="229" t="s">
        <v>83</v>
      </c>
      <c r="AY229" s="16" t="s">
        <v>130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6" t="s">
        <v>81</v>
      </c>
      <c r="BK229" s="230">
        <f>ROUND(I229*H229,2)</f>
        <v>0</v>
      </c>
      <c r="BL229" s="16" t="s">
        <v>137</v>
      </c>
      <c r="BM229" s="229" t="s">
        <v>294</v>
      </c>
    </row>
    <row r="230" s="13" customFormat="1">
      <c r="A230" s="13"/>
      <c r="B230" s="231"/>
      <c r="C230" s="232"/>
      <c r="D230" s="233" t="s">
        <v>139</v>
      </c>
      <c r="E230" s="234" t="s">
        <v>1</v>
      </c>
      <c r="F230" s="235" t="s">
        <v>295</v>
      </c>
      <c r="G230" s="232"/>
      <c r="H230" s="236">
        <v>490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139</v>
      </c>
      <c r="AU230" s="242" t="s">
        <v>83</v>
      </c>
      <c r="AV230" s="13" t="s">
        <v>83</v>
      </c>
      <c r="AW230" s="13" t="s">
        <v>30</v>
      </c>
      <c r="AX230" s="13" t="s">
        <v>73</v>
      </c>
      <c r="AY230" s="242" t="s">
        <v>130</v>
      </c>
    </row>
    <row r="231" s="13" customFormat="1">
      <c r="A231" s="13"/>
      <c r="B231" s="231"/>
      <c r="C231" s="232"/>
      <c r="D231" s="233" t="s">
        <v>139</v>
      </c>
      <c r="E231" s="234" t="s">
        <v>1</v>
      </c>
      <c r="F231" s="235" t="s">
        <v>296</v>
      </c>
      <c r="G231" s="232"/>
      <c r="H231" s="236">
        <v>25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139</v>
      </c>
      <c r="AU231" s="242" t="s">
        <v>83</v>
      </c>
      <c r="AV231" s="13" t="s">
        <v>83</v>
      </c>
      <c r="AW231" s="13" t="s">
        <v>30</v>
      </c>
      <c r="AX231" s="13" t="s">
        <v>73</v>
      </c>
      <c r="AY231" s="242" t="s">
        <v>130</v>
      </c>
    </row>
    <row r="232" s="14" customFormat="1">
      <c r="A232" s="14"/>
      <c r="B232" s="243"/>
      <c r="C232" s="244"/>
      <c r="D232" s="233" t="s">
        <v>139</v>
      </c>
      <c r="E232" s="245" t="s">
        <v>1</v>
      </c>
      <c r="F232" s="246" t="s">
        <v>141</v>
      </c>
      <c r="G232" s="244"/>
      <c r="H232" s="247">
        <v>515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139</v>
      </c>
      <c r="AU232" s="253" t="s">
        <v>83</v>
      </c>
      <c r="AV232" s="14" t="s">
        <v>137</v>
      </c>
      <c r="AW232" s="14" t="s">
        <v>30</v>
      </c>
      <c r="AX232" s="14" t="s">
        <v>81</v>
      </c>
      <c r="AY232" s="253" t="s">
        <v>130</v>
      </c>
    </row>
    <row r="233" s="13" customFormat="1">
      <c r="A233" s="13"/>
      <c r="B233" s="231"/>
      <c r="C233" s="232"/>
      <c r="D233" s="233" t="s">
        <v>139</v>
      </c>
      <c r="E233" s="232"/>
      <c r="F233" s="235" t="s">
        <v>297</v>
      </c>
      <c r="G233" s="232"/>
      <c r="H233" s="236">
        <v>618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139</v>
      </c>
      <c r="AU233" s="242" t="s">
        <v>83</v>
      </c>
      <c r="AV233" s="13" t="s">
        <v>83</v>
      </c>
      <c r="AW233" s="13" t="s">
        <v>4</v>
      </c>
      <c r="AX233" s="13" t="s">
        <v>81</v>
      </c>
      <c r="AY233" s="242" t="s">
        <v>130</v>
      </c>
    </row>
    <row r="234" s="2" customFormat="1" ht="37.8" customHeight="1">
      <c r="A234" s="37"/>
      <c r="B234" s="38"/>
      <c r="C234" s="218" t="s">
        <v>298</v>
      </c>
      <c r="D234" s="218" t="s">
        <v>132</v>
      </c>
      <c r="E234" s="219" t="s">
        <v>299</v>
      </c>
      <c r="F234" s="220" t="s">
        <v>300</v>
      </c>
      <c r="G234" s="221" t="s">
        <v>135</v>
      </c>
      <c r="H234" s="222">
        <v>515</v>
      </c>
      <c r="I234" s="223"/>
      <c r="J234" s="224">
        <f>ROUND(I234*H234,2)</f>
        <v>0</v>
      </c>
      <c r="K234" s="220" t="s">
        <v>136</v>
      </c>
      <c r="L234" s="43"/>
      <c r="M234" s="225" t="s">
        <v>1</v>
      </c>
      <c r="N234" s="226" t="s">
        <v>38</v>
      </c>
      <c r="O234" s="90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9" t="s">
        <v>137</v>
      </c>
      <c r="AT234" s="229" t="s">
        <v>132</v>
      </c>
      <c r="AU234" s="229" t="s">
        <v>83</v>
      </c>
      <c r="AY234" s="16" t="s">
        <v>130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6" t="s">
        <v>81</v>
      </c>
      <c r="BK234" s="230">
        <f>ROUND(I234*H234,2)</f>
        <v>0</v>
      </c>
      <c r="BL234" s="16" t="s">
        <v>137</v>
      </c>
      <c r="BM234" s="229" t="s">
        <v>301</v>
      </c>
    </row>
    <row r="235" s="13" customFormat="1">
      <c r="A235" s="13"/>
      <c r="B235" s="231"/>
      <c r="C235" s="232"/>
      <c r="D235" s="233" t="s">
        <v>139</v>
      </c>
      <c r="E235" s="234" t="s">
        <v>1</v>
      </c>
      <c r="F235" s="235" t="s">
        <v>295</v>
      </c>
      <c r="G235" s="232"/>
      <c r="H235" s="236">
        <v>490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139</v>
      </c>
      <c r="AU235" s="242" t="s">
        <v>83</v>
      </c>
      <c r="AV235" s="13" t="s">
        <v>83</v>
      </c>
      <c r="AW235" s="13" t="s">
        <v>30</v>
      </c>
      <c r="AX235" s="13" t="s">
        <v>73</v>
      </c>
      <c r="AY235" s="242" t="s">
        <v>130</v>
      </c>
    </row>
    <row r="236" s="13" customFormat="1">
      <c r="A236" s="13"/>
      <c r="B236" s="231"/>
      <c r="C236" s="232"/>
      <c r="D236" s="233" t="s">
        <v>139</v>
      </c>
      <c r="E236" s="234" t="s">
        <v>1</v>
      </c>
      <c r="F236" s="235" t="s">
        <v>296</v>
      </c>
      <c r="G236" s="232"/>
      <c r="H236" s="236">
        <v>25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139</v>
      </c>
      <c r="AU236" s="242" t="s">
        <v>83</v>
      </c>
      <c r="AV236" s="13" t="s">
        <v>83</v>
      </c>
      <c r="AW236" s="13" t="s">
        <v>30</v>
      </c>
      <c r="AX236" s="13" t="s">
        <v>73</v>
      </c>
      <c r="AY236" s="242" t="s">
        <v>130</v>
      </c>
    </row>
    <row r="237" s="14" customFormat="1">
      <c r="A237" s="14"/>
      <c r="B237" s="243"/>
      <c r="C237" s="244"/>
      <c r="D237" s="233" t="s">
        <v>139</v>
      </c>
      <c r="E237" s="245" t="s">
        <v>1</v>
      </c>
      <c r="F237" s="246" t="s">
        <v>141</v>
      </c>
      <c r="G237" s="244"/>
      <c r="H237" s="247">
        <v>515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139</v>
      </c>
      <c r="AU237" s="253" t="s">
        <v>83</v>
      </c>
      <c r="AV237" s="14" t="s">
        <v>137</v>
      </c>
      <c r="AW237" s="14" t="s">
        <v>30</v>
      </c>
      <c r="AX237" s="14" t="s">
        <v>81</v>
      </c>
      <c r="AY237" s="253" t="s">
        <v>130</v>
      </c>
    </row>
    <row r="238" s="2" customFormat="1" ht="44.25" customHeight="1">
      <c r="A238" s="37"/>
      <c r="B238" s="38"/>
      <c r="C238" s="218" t="s">
        <v>302</v>
      </c>
      <c r="D238" s="218" t="s">
        <v>132</v>
      </c>
      <c r="E238" s="219" t="s">
        <v>303</v>
      </c>
      <c r="F238" s="220" t="s">
        <v>304</v>
      </c>
      <c r="G238" s="221" t="s">
        <v>135</v>
      </c>
      <c r="H238" s="222">
        <v>515</v>
      </c>
      <c r="I238" s="223"/>
      <c r="J238" s="224">
        <f>ROUND(I238*H238,2)</f>
        <v>0</v>
      </c>
      <c r="K238" s="220" t="s">
        <v>136</v>
      </c>
      <c r="L238" s="43"/>
      <c r="M238" s="225" t="s">
        <v>1</v>
      </c>
      <c r="N238" s="226" t="s">
        <v>38</v>
      </c>
      <c r="O238" s="90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9" t="s">
        <v>137</v>
      </c>
      <c r="AT238" s="229" t="s">
        <v>132</v>
      </c>
      <c r="AU238" s="229" t="s">
        <v>83</v>
      </c>
      <c r="AY238" s="16" t="s">
        <v>130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6" t="s">
        <v>81</v>
      </c>
      <c r="BK238" s="230">
        <f>ROUND(I238*H238,2)</f>
        <v>0</v>
      </c>
      <c r="BL238" s="16" t="s">
        <v>137</v>
      </c>
      <c r="BM238" s="229" t="s">
        <v>305</v>
      </c>
    </row>
    <row r="239" s="13" customFormat="1">
      <c r="A239" s="13"/>
      <c r="B239" s="231"/>
      <c r="C239" s="232"/>
      <c r="D239" s="233" t="s">
        <v>139</v>
      </c>
      <c r="E239" s="234" t="s">
        <v>1</v>
      </c>
      <c r="F239" s="235" t="s">
        <v>295</v>
      </c>
      <c r="G239" s="232"/>
      <c r="H239" s="236">
        <v>490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139</v>
      </c>
      <c r="AU239" s="242" t="s">
        <v>83</v>
      </c>
      <c r="AV239" s="13" t="s">
        <v>83</v>
      </c>
      <c r="AW239" s="13" t="s">
        <v>30</v>
      </c>
      <c r="AX239" s="13" t="s">
        <v>73</v>
      </c>
      <c r="AY239" s="242" t="s">
        <v>130</v>
      </c>
    </row>
    <row r="240" s="13" customFormat="1">
      <c r="A240" s="13"/>
      <c r="B240" s="231"/>
      <c r="C240" s="232"/>
      <c r="D240" s="233" t="s">
        <v>139</v>
      </c>
      <c r="E240" s="234" t="s">
        <v>1</v>
      </c>
      <c r="F240" s="235" t="s">
        <v>296</v>
      </c>
      <c r="G240" s="232"/>
      <c r="H240" s="236">
        <v>25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139</v>
      </c>
      <c r="AU240" s="242" t="s">
        <v>83</v>
      </c>
      <c r="AV240" s="13" t="s">
        <v>83</v>
      </c>
      <c r="AW240" s="13" t="s">
        <v>30</v>
      </c>
      <c r="AX240" s="13" t="s">
        <v>73</v>
      </c>
      <c r="AY240" s="242" t="s">
        <v>130</v>
      </c>
    </row>
    <row r="241" s="14" customFormat="1">
      <c r="A241" s="14"/>
      <c r="B241" s="243"/>
      <c r="C241" s="244"/>
      <c r="D241" s="233" t="s">
        <v>139</v>
      </c>
      <c r="E241" s="245" t="s">
        <v>1</v>
      </c>
      <c r="F241" s="246" t="s">
        <v>141</v>
      </c>
      <c r="G241" s="244"/>
      <c r="H241" s="247">
        <v>515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139</v>
      </c>
      <c r="AU241" s="253" t="s">
        <v>83</v>
      </c>
      <c r="AV241" s="14" t="s">
        <v>137</v>
      </c>
      <c r="AW241" s="14" t="s">
        <v>30</v>
      </c>
      <c r="AX241" s="14" t="s">
        <v>81</v>
      </c>
      <c r="AY241" s="253" t="s">
        <v>130</v>
      </c>
    </row>
    <row r="242" s="2" customFormat="1" ht="24.15" customHeight="1">
      <c r="A242" s="37"/>
      <c r="B242" s="38"/>
      <c r="C242" s="218" t="s">
        <v>306</v>
      </c>
      <c r="D242" s="218" t="s">
        <v>132</v>
      </c>
      <c r="E242" s="219" t="s">
        <v>307</v>
      </c>
      <c r="F242" s="220" t="s">
        <v>308</v>
      </c>
      <c r="G242" s="221" t="s">
        <v>135</v>
      </c>
      <c r="H242" s="222">
        <v>627</v>
      </c>
      <c r="I242" s="223"/>
      <c r="J242" s="224">
        <f>ROUND(I242*H242,2)</f>
        <v>0</v>
      </c>
      <c r="K242" s="220" t="s">
        <v>136</v>
      </c>
      <c r="L242" s="43"/>
      <c r="M242" s="225" t="s">
        <v>1</v>
      </c>
      <c r="N242" s="226" t="s">
        <v>38</v>
      </c>
      <c r="O242" s="90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9" t="s">
        <v>137</v>
      </c>
      <c r="AT242" s="229" t="s">
        <v>132</v>
      </c>
      <c r="AU242" s="229" t="s">
        <v>83</v>
      </c>
      <c r="AY242" s="16" t="s">
        <v>130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6" t="s">
        <v>81</v>
      </c>
      <c r="BK242" s="230">
        <f>ROUND(I242*H242,2)</f>
        <v>0</v>
      </c>
      <c r="BL242" s="16" t="s">
        <v>137</v>
      </c>
      <c r="BM242" s="229" t="s">
        <v>309</v>
      </c>
    </row>
    <row r="243" s="13" customFormat="1">
      <c r="A243" s="13"/>
      <c r="B243" s="231"/>
      <c r="C243" s="232"/>
      <c r="D243" s="233" t="s">
        <v>139</v>
      </c>
      <c r="E243" s="234" t="s">
        <v>1</v>
      </c>
      <c r="F243" s="235" t="s">
        <v>296</v>
      </c>
      <c r="G243" s="232"/>
      <c r="H243" s="236">
        <v>25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139</v>
      </c>
      <c r="AU243" s="242" t="s">
        <v>83</v>
      </c>
      <c r="AV243" s="13" t="s">
        <v>83</v>
      </c>
      <c r="AW243" s="13" t="s">
        <v>30</v>
      </c>
      <c r="AX243" s="13" t="s">
        <v>73</v>
      </c>
      <c r="AY243" s="242" t="s">
        <v>130</v>
      </c>
    </row>
    <row r="244" s="13" customFormat="1">
      <c r="A244" s="13"/>
      <c r="B244" s="231"/>
      <c r="C244" s="232"/>
      <c r="D244" s="233" t="s">
        <v>139</v>
      </c>
      <c r="E244" s="234" t="s">
        <v>1</v>
      </c>
      <c r="F244" s="235" t="s">
        <v>145</v>
      </c>
      <c r="G244" s="232"/>
      <c r="H244" s="236">
        <v>112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139</v>
      </c>
      <c r="AU244" s="242" t="s">
        <v>83</v>
      </c>
      <c r="AV244" s="13" t="s">
        <v>83</v>
      </c>
      <c r="AW244" s="13" t="s">
        <v>30</v>
      </c>
      <c r="AX244" s="13" t="s">
        <v>73</v>
      </c>
      <c r="AY244" s="242" t="s">
        <v>130</v>
      </c>
    </row>
    <row r="245" s="13" customFormat="1">
      <c r="A245" s="13"/>
      <c r="B245" s="231"/>
      <c r="C245" s="232"/>
      <c r="D245" s="233" t="s">
        <v>139</v>
      </c>
      <c r="E245" s="234" t="s">
        <v>1</v>
      </c>
      <c r="F245" s="235" t="s">
        <v>295</v>
      </c>
      <c r="G245" s="232"/>
      <c r="H245" s="236">
        <v>490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139</v>
      </c>
      <c r="AU245" s="242" t="s">
        <v>83</v>
      </c>
      <c r="AV245" s="13" t="s">
        <v>83</v>
      </c>
      <c r="AW245" s="13" t="s">
        <v>30</v>
      </c>
      <c r="AX245" s="13" t="s">
        <v>73</v>
      </c>
      <c r="AY245" s="242" t="s">
        <v>130</v>
      </c>
    </row>
    <row r="246" s="14" customFormat="1">
      <c r="A246" s="14"/>
      <c r="B246" s="243"/>
      <c r="C246" s="244"/>
      <c r="D246" s="233" t="s">
        <v>139</v>
      </c>
      <c r="E246" s="245" t="s">
        <v>1</v>
      </c>
      <c r="F246" s="246" t="s">
        <v>141</v>
      </c>
      <c r="G246" s="244"/>
      <c r="H246" s="247">
        <v>627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139</v>
      </c>
      <c r="AU246" s="253" t="s">
        <v>83</v>
      </c>
      <c r="AV246" s="14" t="s">
        <v>137</v>
      </c>
      <c r="AW246" s="14" t="s">
        <v>30</v>
      </c>
      <c r="AX246" s="14" t="s">
        <v>81</v>
      </c>
      <c r="AY246" s="253" t="s">
        <v>130</v>
      </c>
    </row>
    <row r="247" s="2" customFormat="1" ht="44.25" customHeight="1">
      <c r="A247" s="37"/>
      <c r="B247" s="38"/>
      <c r="C247" s="218" t="s">
        <v>310</v>
      </c>
      <c r="D247" s="218" t="s">
        <v>132</v>
      </c>
      <c r="E247" s="219" t="s">
        <v>311</v>
      </c>
      <c r="F247" s="220" t="s">
        <v>312</v>
      </c>
      <c r="G247" s="221" t="s">
        <v>135</v>
      </c>
      <c r="H247" s="222">
        <v>602</v>
      </c>
      <c r="I247" s="223"/>
      <c r="J247" s="224">
        <f>ROUND(I247*H247,2)</f>
        <v>0</v>
      </c>
      <c r="K247" s="220" t="s">
        <v>136</v>
      </c>
      <c r="L247" s="43"/>
      <c r="M247" s="225" t="s">
        <v>1</v>
      </c>
      <c r="N247" s="226" t="s">
        <v>38</v>
      </c>
      <c r="O247" s="90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9" t="s">
        <v>137</v>
      </c>
      <c r="AT247" s="229" t="s">
        <v>132</v>
      </c>
      <c r="AU247" s="229" t="s">
        <v>83</v>
      </c>
      <c r="AY247" s="16" t="s">
        <v>130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6" t="s">
        <v>81</v>
      </c>
      <c r="BK247" s="230">
        <f>ROUND(I247*H247,2)</f>
        <v>0</v>
      </c>
      <c r="BL247" s="16" t="s">
        <v>137</v>
      </c>
      <c r="BM247" s="229" t="s">
        <v>313</v>
      </c>
    </row>
    <row r="248" s="13" customFormat="1">
      <c r="A248" s="13"/>
      <c r="B248" s="231"/>
      <c r="C248" s="232"/>
      <c r="D248" s="233" t="s">
        <v>139</v>
      </c>
      <c r="E248" s="234" t="s">
        <v>1</v>
      </c>
      <c r="F248" s="235" t="s">
        <v>295</v>
      </c>
      <c r="G248" s="232"/>
      <c r="H248" s="236">
        <v>490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139</v>
      </c>
      <c r="AU248" s="242" t="s">
        <v>83</v>
      </c>
      <c r="AV248" s="13" t="s">
        <v>83</v>
      </c>
      <c r="AW248" s="13" t="s">
        <v>30</v>
      </c>
      <c r="AX248" s="13" t="s">
        <v>73</v>
      </c>
      <c r="AY248" s="242" t="s">
        <v>130</v>
      </c>
    </row>
    <row r="249" s="13" customFormat="1">
      <c r="A249" s="13"/>
      <c r="B249" s="231"/>
      <c r="C249" s="232"/>
      <c r="D249" s="233" t="s">
        <v>139</v>
      </c>
      <c r="E249" s="234" t="s">
        <v>1</v>
      </c>
      <c r="F249" s="235" t="s">
        <v>314</v>
      </c>
      <c r="G249" s="232"/>
      <c r="H249" s="236">
        <v>112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139</v>
      </c>
      <c r="AU249" s="242" t="s">
        <v>83</v>
      </c>
      <c r="AV249" s="13" t="s">
        <v>83</v>
      </c>
      <c r="AW249" s="13" t="s">
        <v>30</v>
      </c>
      <c r="AX249" s="13" t="s">
        <v>73</v>
      </c>
      <c r="AY249" s="242" t="s">
        <v>130</v>
      </c>
    </row>
    <row r="250" s="14" customFormat="1">
      <c r="A250" s="14"/>
      <c r="B250" s="243"/>
      <c r="C250" s="244"/>
      <c r="D250" s="233" t="s">
        <v>139</v>
      </c>
      <c r="E250" s="245" t="s">
        <v>1</v>
      </c>
      <c r="F250" s="246" t="s">
        <v>141</v>
      </c>
      <c r="G250" s="244"/>
      <c r="H250" s="247">
        <v>602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139</v>
      </c>
      <c r="AU250" s="253" t="s">
        <v>83</v>
      </c>
      <c r="AV250" s="14" t="s">
        <v>137</v>
      </c>
      <c r="AW250" s="14" t="s">
        <v>30</v>
      </c>
      <c r="AX250" s="14" t="s">
        <v>81</v>
      </c>
      <c r="AY250" s="253" t="s">
        <v>130</v>
      </c>
    </row>
    <row r="251" s="2" customFormat="1" ht="44.25" customHeight="1">
      <c r="A251" s="37"/>
      <c r="B251" s="38"/>
      <c r="C251" s="218" t="s">
        <v>315</v>
      </c>
      <c r="D251" s="218" t="s">
        <v>132</v>
      </c>
      <c r="E251" s="219" t="s">
        <v>316</v>
      </c>
      <c r="F251" s="220" t="s">
        <v>317</v>
      </c>
      <c r="G251" s="221" t="s">
        <v>135</v>
      </c>
      <c r="H251" s="222">
        <v>112</v>
      </c>
      <c r="I251" s="223"/>
      <c r="J251" s="224">
        <f>ROUND(I251*H251,2)</f>
        <v>0</v>
      </c>
      <c r="K251" s="220" t="s">
        <v>136</v>
      </c>
      <c r="L251" s="43"/>
      <c r="M251" s="225" t="s">
        <v>1</v>
      </c>
      <c r="N251" s="226" t="s">
        <v>38</v>
      </c>
      <c r="O251" s="90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9" t="s">
        <v>137</v>
      </c>
      <c r="AT251" s="229" t="s">
        <v>132</v>
      </c>
      <c r="AU251" s="229" t="s">
        <v>83</v>
      </c>
      <c r="AY251" s="16" t="s">
        <v>130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6" t="s">
        <v>81</v>
      </c>
      <c r="BK251" s="230">
        <f>ROUND(I251*H251,2)</f>
        <v>0</v>
      </c>
      <c r="BL251" s="16" t="s">
        <v>137</v>
      </c>
      <c r="BM251" s="229" t="s">
        <v>318</v>
      </c>
    </row>
    <row r="252" s="13" customFormat="1">
      <c r="A252" s="13"/>
      <c r="B252" s="231"/>
      <c r="C252" s="232"/>
      <c r="D252" s="233" t="s">
        <v>139</v>
      </c>
      <c r="E252" s="234" t="s">
        <v>1</v>
      </c>
      <c r="F252" s="235" t="s">
        <v>145</v>
      </c>
      <c r="G252" s="232"/>
      <c r="H252" s="236">
        <v>112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139</v>
      </c>
      <c r="AU252" s="242" t="s">
        <v>83</v>
      </c>
      <c r="AV252" s="13" t="s">
        <v>83</v>
      </c>
      <c r="AW252" s="13" t="s">
        <v>30</v>
      </c>
      <c r="AX252" s="13" t="s">
        <v>73</v>
      </c>
      <c r="AY252" s="242" t="s">
        <v>130</v>
      </c>
    </row>
    <row r="253" s="14" customFormat="1">
      <c r="A253" s="14"/>
      <c r="B253" s="243"/>
      <c r="C253" s="244"/>
      <c r="D253" s="233" t="s">
        <v>139</v>
      </c>
      <c r="E253" s="245" t="s">
        <v>1</v>
      </c>
      <c r="F253" s="246" t="s">
        <v>141</v>
      </c>
      <c r="G253" s="244"/>
      <c r="H253" s="247">
        <v>112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139</v>
      </c>
      <c r="AU253" s="253" t="s">
        <v>83</v>
      </c>
      <c r="AV253" s="14" t="s">
        <v>137</v>
      </c>
      <c r="AW253" s="14" t="s">
        <v>30</v>
      </c>
      <c r="AX253" s="14" t="s">
        <v>81</v>
      </c>
      <c r="AY253" s="253" t="s">
        <v>130</v>
      </c>
    </row>
    <row r="254" s="2" customFormat="1" ht="37.8" customHeight="1">
      <c r="A254" s="37"/>
      <c r="B254" s="38"/>
      <c r="C254" s="218" t="s">
        <v>319</v>
      </c>
      <c r="D254" s="218" t="s">
        <v>132</v>
      </c>
      <c r="E254" s="219" t="s">
        <v>320</v>
      </c>
      <c r="F254" s="220" t="s">
        <v>321</v>
      </c>
      <c r="G254" s="221" t="s">
        <v>135</v>
      </c>
      <c r="H254" s="222">
        <v>785.39999999999998</v>
      </c>
      <c r="I254" s="223"/>
      <c r="J254" s="224">
        <f>ROUND(I254*H254,2)</f>
        <v>0</v>
      </c>
      <c r="K254" s="220" t="s">
        <v>136</v>
      </c>
      <c r="L254" s="43"/>
      <c r="M254" s="225" t="s">
        <v>1</v>
      </c>
      <c r="N254" s="226" t="s">
        <v>38</v>
      </c>
      <c r="O254" s="90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9" t="s">
        <v>137</v>
      </c>
      <c r="AT254" s="229" t="s">
        <v>132</v>
      </c>
      <c r="AU254" s="229" t="s">
        <v>83</v>
      </c>
      <c r="AY254" s="16" t="s">
        <v>130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6" t="s">
        <v>81</v>
      </c>
      <c r="BK254" s="230">
        <f>ROUND(I254*H254,2)</f>
        <v>0</v>
      </c>
      <c r="BL254" s="16" t="s">
        <v>137</v>
      </c>
      <c r="BM254" s="229" t="s">
        <v>322</v>
      </c>
    </row>
    <row r="255" s="13" customFormat="1">
      <c r="A255" s="13"/>
      <c r="B255" s="231"/>
      <c r="C255" s="232"/>
      <c r="D255" s="233" t="s">
        <v>139</v>
      </c>
      <c r="E255" s="234" t="s">
        <v>1</v>
      </c>
      <c r="F255" s="235" t="s">
        <v>323</v>
      </c>
      <c r="G255" s="232"/>
      <c r="H255" s="236">
        <v>714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139</v>
      </c>
      <c r="AU255" s="242" t="s">
        <v>83</v>
      </c>
      <c r="AV255" s="13" t="s">
        <v>83</v>
      </c>
      <c r="AW255" s="13" t="s">
        <v>30</v>
      </c>
      <c r="AX255" s="13" t="s">
        <v>81</v>
      </c>
      <c r="AY255" s="242" t="s">
        <v>130</v>
      </c>
    </row>
    <row r="256" s="13" customFormat="1">
      <c r="A256" s="13"/>
      <c r="B256" s="231"/>
      <c r="C256" s="232"/>
      <c r="D256" s="233" t="s">
        <v>139</v>
      </c>
      <c r="E256" s="232"/>
      <c r="F256" s="235" t="s">
        <v>324</v>
      </c>
      <c r="G256" s="232"/>
      <c r="H256" s="236">
        <v>785.39999999999998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139</v>
      </c>
      <c r="AU256" s="242" t="s">
        <v>83</v>
      </c>
      <c r="AV256" s="13" t="s">
        <v>83</v>
      </c>
      <c r="AW256" s="13" t="s">
        <v>4</v>
      </c>
      <c r="AX256" s="13" t="s">
        <v>81</v>
      </c>
      <c r="AY256" s="242" t="s">
        <v>130</v>
      </c>
    </row>
    <row r="257" s="2" customFormat="1" ht="37.8" customHeight="1">
      <c r="A257" s="37"/>
      <c r="B257" s="38"/>
      <c r="C257" s="218" t="s">
        <v>325</v>
      </c>
      <c r="D257" s="218" t="s">
        <v>132</v>
      </c>
      <c r="E257" s="219" t="s">
        <v>326</v>
      </c>
      <c r="F257" s="220" t="s">
        <v>327</v>
      </c>
      <c r="G257" s="221" t="s">
        <v>135</v>
      </c>
      <c r="H257" s="222">
        <v>595</v>
      </c>
      <c r="I257" s="223"/>
      <c r="J257" s="224">
        <f>ROUND(I257*H257,2)</f>
        <v>0</v>
      </c>
      <c r="K257" s="220" t="s">
        <v>136</v>
      </c>
      <c r="L257" s="43"/>
      <c r="M257" s="225" t="s">
        <v>1</v>
      </c>
      <c r="N257" s="226" t="s">
        <v>38</v>
      </c>
      <c r="O257" s="90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9" t="s">
        <v>137</v>
      </c>
      <c r="AT257" s="229" t="s">
        <v>132</v>
      </c>
      <c r="AU257" s="229" t="s">
        <v>83</v>
      </c>
      <c r="AY257" s="16" t="s">
        <v>130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6" t="s">
        <v>81</v>
      </c>
      <c r="BK257" s="230">
        <f>ROUND(I257*H257,2)</f>
        <v>0</v>
      </c>
      <c r="BL257" s="16" t="s">
        <v>137</v>
      </c>
      <c r="BM257" s="229" t="s">
        <v>328</v>
      </c>
    </row>
    <row r="258" s="13" customFormat="1">
      <c r="A258" s="13"/>
      <c r="B258" s="231"/>
      <c r="C258" s="232"/>
      <c r="D258" s="233" t="s">
        <v>139</v>
      </c>
      <c r="E258" s="234" t="s">
        <v>1</v>
      </c>
      <c r="F258" s="235" t="s">
        <v>329</v>
      </c>
      <c r="G258" s="232"/>
      <c r="H258" s="236">
        <v>357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139</v>
      </c>
      <c r="AU258" s="242" t="s">
        <v>83</v>
      </c>
      <c r="AV258" s="13" t="s">
        <v>83</v>
      </c>
      <c r="AW258" s="13" t="s">
        <v>30</v>
      </c>
      <c r="AX258" s="13" t="s">
        <v>73</v>
      </c>
      <c r="AY258" s="242" t="s">
        <v>130</v>
      </c>
    </row>
    <row r="259" s="13" customFormat="1">
      <c r="A259" s="13"/>
      <c r="B259" s="231"/>
      <c r="C259" s="232"/>
      <c r="D259" s="233" t="s">
        <v>139</v>
      </c>
      <c r="E259" s="234" t="s">
        <v>1</v>
      </c>
      <c r="F259" s="235" t="s">
        <v>330</v>
      </c>
      <c r="G259" s="232"/>
      <c r="H259" s="236">
        <v>200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139</v>
      </c>
      <c r="AU259" s="242" t="s">
        <v>83</v>
      </c>
      <c r="AV259" s="13" t="s">
        <v>83</v>
      </c>
      <c r="AW259" s="13" t="s">
        <v>30</v>
      </c>
      <c r="AX259" s="13" t="s">
        <v>73</v>
      </c>
      <c r="AY259" s="242" t="s">
        <v>130</v>
      </c>
    </row>
    <row r="260" s="13" customFormat="1">
      <c r="A260" s="13"/>
      <c r="B260" s="231"/>
      <c r="C260" s="232"/>
      <c r="D260" s="233" t="s">
        <v>139</v>
      </c>
      <c r="E260" s="234" t="s">
        <v>1</v>
      </c>
      <c r="F260" s="235" t="s">
        <v>331</v>
      </c>
      <c r="G260" s="232"/>
      <c r="H260" s="236">
        <v>38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139</v>
      </c>
      <c r="AU260" s="242" t="s">
        <v>83</v>
      </c>
      <c r="AV260" s="13" t="s">
        <v>83</v>
      </c>
      <c r="AW260" s="13" t="s">
        <v>30</v>
      </c>
      <c r="AX260" s="13" t="s">
        <v>73</v>
      </c>
      <c r="AY260" s="242" t="s">
        <v>130</v>
      </c>
    </row>
    <row r="261" s="14" customFormat="1">
      <c r="A261" s="14"/>
      <c r="B261" s="243"/>
      <c r="C261" s="244"/>
      <c r="D261" s="233" t="s">
        <v>139</v>
      </c>
      <c r="E261" s="245" t="s">
        <v>1</v>
      </c>
      <c r="F261" s="246" t="s">
        <v>141</v>
      </c>
      <c r="G261" s="244"/>
      <c r="H261" s="247">
        <v>595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139</v>
      </c>
      <c r="AU261" s="253" t="s">
        <v>83</v>
      </c>
      <c r="AV261" s="14" t="s">
        <v>137</v>
      </c>
      <c r="AW261" s="14" t="s">
        <v>30</v>
      </c>
      <c r="AX261" s="14" t="s">
        <v>81</v>
      </c>
      <c r="AY261" s="253" t="s">
        <v>130</v>
      </c>
    </row>
    <row r="262" s="2" customFormat="1" ht="37.8" customHeight="1">
      <c r="A262" s="37"/>
      <c r="B262" s="38"/>
      <c r="C262" s="218" t="s">
        <v>332</v>
      </c>
      <c r="D262" s="218" t="s">
        <v>132</v>
      </c>
      <c r="E262" s="219" t="s">
        <v>333</v>
      </c>
      <c r="F262" s="220" t="s">
        <v>334</v>
      </c>
      <c r="G262" s="221" t="s">
        <v>135</v>
      </c>
      <c r="H262" s="222">
        <v>38</v>
      </c>
      <c r="I262" s="223"/>
      <c r="J262" s="224">
        <f>ROUND(I262*H262,2)</f>
        <v>0</v>
      </c>
      <c r="K262" s="220" t="s">
        <v>136</v>
      </c>
      <c r="L262" s="43"/>
      <c r="M262" s="225" t="s">
        <v>1</v>
      </c>
      <c r="N262" s="226" t="s">
        <v>38</v>
      </c>
      <c r="O262" s="90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9" t="s">
        <v>137</v>
      </c>
      <c r="AT262" s="229" t="s">
        <v>132</v>
      </c>
      <c r="AU262" s="229" t="s">
        <v>83</v>
      </c>
      <c r="AY262" s="16" t="s">
        <v>130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6" t="s">
        <v>81</v>
      </c>
      <c r="BK262" s="230">
        <f>ROUND(I262*H262,2)</f>
        <v>0</v>
      </c>
      <c r="BL262" s="16" t="s">
        <v>137</v>
      </c>
      <c r="BM262" s="229" t="s">
        <v>335</v>
      </c>
    </row>
    <row r="263" s="13" customFormat="1">
      <c r="A263" s="13"/>
      <c r="B263" s="231"/>
      <c r="C263" s="232"/>
      <c r="D263" s="233" t="s">
        <v>139</v>
      </c>
      <c r="E263" s="234" t="s">
        <v>1</v>
      </c>
      <c r="F263" s="235" t="s">
        <v>331</v>
      </c>
      <c r="G263" s="232"/>
      <c r="H263" s="236">
        <v>38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139</v>
      </c>
      <c r="AU263" s="242" t="s">
        <v>83</v>
      </c>
      <c r="AV263" s="13" t="s">
        <v>83</v>
      </c>
      <c r="AW263" s="13" t="s">
        <v>30</v>
      </c>
      <c r="AX263" s="13" t="s">
        <v>73</v>
      </c>
      <c r="AY263" s="242" t="s">
        <v>130</v>
      </c>
    </row>
    <row r="264" s="14" customFormat="1">
      <c r="A264" s="14"/>
      <c r="B264" s="243"/>
      <c r="C264" s="244"/>
      <c r="D264" s="233" t="s">
        <v>139</v>
      </c>
      <c r="E264" s="245" t="s">
        <v>1</v>
      </c>
      <c r="F264" s="246" t="s">
        <v>141</v>
      </c>
      <c r="G264" s="244"/>
      <c r="H264" s="247">
        <v>38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139</v>
      </c>
      <c r="AU264" s="253" t="s">
        <v>83</v>
      </c>
      <c r="AV264" s="14" t="s">
        <v>137</v>
      </c>
      <c r="AW264" s="14" t="s">
        <v>30</v>
      </c>
      <c r="AX264" s="14" t="s">
        <v>81</v>
      </c>
      <c r="AY264" s="253" t="s">
        <v>130</v>
      </c>
    </row>
    <row r="265" s="2" customFormat="1" ht="44.25" customHeight="1">
      <c r="A265" s="37"/>
      <c r="B265" s="38"/>
      <c r="C265" s="218" t="s">
        <v>336</v>
      </c>
      <c r="D265" s="218" t="s">
        <v>132</v>
      </c>
      <c r="E265" s="219" t="s">
        <v>337</v>
      </c>
      <c r="F265" s="220" t="s">
        <v>338</v>
      </c>
      <c r="G265" s="221" t="s">
        <v>135</v>
      </c>
      <c r="H265" s="222">
        <v>63</v>
      </c>
      <c r="I265" s="223"/>
      <c r="J265" s="224">
        <f>ROUND(I265*H265,2)</f>
        <v>0</v>
      </c>
      <c r="K265" s="220" t="s">
        <v>136</v>
      </c>
      <c r="L265" s="43"/>
      <c r="M265" s="225" t="s">
        <v>1</v>
      </c>
      <c r="N265" s="226" t="s">
        <v>38</v>
      </c>
      <c r="O265" s="90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9" t="s">
        <v>137</v>
      </c>
      <c r="AT265" s="229" t="s">
        <v>132</v>
      </c>
      <c r="AU265" s="229" t="s">
        <v>83</v>
      </c>
      <c r="AY265" s="16" t="s">
        <v>130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6" t="s">
        <v>81</v>
      </c>
      <c r="BK265" s="230">
        <f>ROUND(I265*H265,2)</f>
        <v>0</v>
      </c>
      <c r="BL265" s="16" t="s">
        <v>137</v>
      </c>
      <c r="BM265" s="229" t="s">
        <v>339</v>
      </c>
    </row>
    <row r="266" s="13" customFormat="1">
      <c r="A266" s="13"/>
      <c r="B266" s="231"/>
      <c r="C266" s="232"/>
      <c r="D266" s="233" t="s">
        <v>139</v>
      </c>
      <c r="E266" s="234" t="s">
        <v>1</v>
      </c>
      <c r="F266" s="235" t="s">
        <v>331</v>
      </c>
      <c r="G266" s="232"/>
      <c r="H266" s="236">
        <v>38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139</v>
      </c>
      <c r="AU266" s="242" t="s">
        <v>83</v>
      </c>
      <c r="AV266" s="13" t="s">
        <v>83</v>
      </c>
      <c r="AW266" s="13" t="s">
        <v>30</v>
      </c>
      <c r="AX266" s="13" t="s">
        <v>73</v>
      </c>
      <c r="AY266" s="242" t="s">
        <v>130</v>
      </c>
    </row>
    <row r="267" s="13" customFormat="1">
      <c r="A267" s="13"/>
      <c r="B267" s="231"/>
      <c r="C267" s="232"/>
      <c r="D267" s="233" t="s">
        <v>139</v>
      </c>
      <c r="E267" s="234" t="s">
        <v>1</v>
      </c>
      <c r="F267" s="235" t="s">
        <v>296</v>
      </c>
      <c r="G267" s="232"/>
      <c r="H267" s="236">
        <v>25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139</v>
      </c>
      <c r="AU267" s="242" t="s">
        <v>83</v>
      </c>
      <c r="AV267" s="13" t="s">
        <v>83</v>
      </c>
      <c r="AW267" s="13" t="s">
        <v>30</v>
      </c>
      <c r="AX267" s="13" t="s">
        <v>73</v>
      </c>
      <c r="AY267" s="242" t="s">
        <v>130</v>
      </c>
    </row>
    <row r="268" s="14" customFormat="1">
      <c r="A268" s="14"/>
      <c r="B268" s="243"/>
      <c r="C268" s="244"/>
      <c r="D268" s="233" t="s">
        <v>139</v>
      </c>
      <c r="E268" s="245" t="s">
        <v>1</v>
      </c>
      <c r="F268" s="246" t="s">
        <v>141</v>
      </c>
      <c r="G268" s="244"/>
      <c r="H268" s="247">
        <v>63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139</v>
      </c>
      <c r="AU268" s="253" t="s">
        <v>83</v>
      </c>
      <c r="AV268" s="14" t="s">
        <v>137</v>
      </c>
      <c r="AW268" s="14" t="s">
        <v>30</v>
      </c>
      <c r="AX268" s="14" t="s">
        <v>81</v>
      </c>
      <c r="AY268" s="253" t="s">
        <v>130</v>
      </c>
    </row>
    <row r="269" s="2" customFormat="1" ht="66.75" customHeight="1">
      <c r="A269" s="37"/>
      <c r="B269" s="38"/>
      <c r="C269" s="218" t="s">
        <v>340</v>
      </c>
      <c r="D269" s="218" t="s">
        <v>132</v>
      </c>
      <c r="E269" s="219" t="s">
        <v>341</v>
      </c>
      <c r="F269" s="220" t="s">
        <v>342</v>
      </c>
      <c r="G269" s="221" t="s">
        <v>135</v>
      </c>
      <c r="H269" s="222">
        <v>357</v>
      </c>
      <c r="I269" s="223"/>
      <c r="J269" s="224">
        <f>ROUND(I269*H269,2)</f>
        <v>0</v>
      </c>
      <c r="K269" s="220" t="s">
        <v>136</v>
      </c>
      <c r="L269" s="43"/>
      <c r="M269" s="225" t="s">
        <v>1</v>
      </c>
      <c r="N269" s="226" t="s">
        <v>38</v>
      </c>
      <c r="O269" s="90"/>
      <c r="P269" s="227">
        <f>O269*H269</f>
        <v>0</v>
      </c>
      <c r="Q269" s="227">
        <v>0.098000000000000004</v>
      </c>
      <c r="R269" s="227">
        <f>Q269*H269</f>
        <v>34.986000000000004</v>
      </c>
      <c r="S269" s="227">
        <v>0</v>
      </c>
      <c r="T269" s="228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9" t="s">
        <v>137</v>
      </c>
      <c r="AT269" s="229" t="s">
        <v>132</v>
      </c>
      <c r="AU269" s="229" t="s">
        <v>83</v>
      </c>
      <c r="AY269" s="16" t="s">
        <v>130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6" t="s">
        <v>81</v>
      </c>
      <c r="BK269" s="230">
        <f>ROUND(I269*H269,2)</f>
        <v>0</v>
      </c>
      <c r="BL269" s="16" t="s">
        <v>137</v>
      </c>
      <c r="BM269" s="229" t="s">
        <v>343</v>
      </c>
    </row>
    <row r="270" s="13" customFormat="1">
      <c r="A270" s="13"/>
      <c r="B270" s="231"/>
      <c r="C270" s="232"/>
      <c r="D270" s="233" t="s">
        <v>139</v>
      </c>
      <c r="E270" s="234" t="s">
        <v>1</v>
      </c>
      <c r="F270" s="235" t="s">
        <v>329</v>
      </c>
      <c r="G270" s="232"/>
      <c r="H270" s="236">
        <v>357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139</v>
      </c>
      <c r="AU270" s="242" t="s">
        <v>83</v>
      </c>
      <c r="AV270" s="13" t="s">
        <v>83</v>
      </c>
      <c r="AW270" s="13" t="s">
        <v>30</v>
      </c>
      <c r="AX270" s="13" t="s">
        <v>73</v>
      </c>
      <c r="AY270" s="242" t="s">
        <v>130</v>
      </c>
    </row>
    <row r="271" s="14" customFormat="1">
      <c r="A271" s="14"/>
      <c r="B271" s="243"/>
      <c r="C271" s="244"/>
      <c r="D271" s="233" t="s">
        <v>139</v>
      </c>
      <c r="E271" s="245" t="s">
        <v>1</v>
      </c>
      <c r="F271" s="246" t="s">
        <v>141</v>
      </c>
      <c r="G271" s="244"/>
      <c r="H271" s="247">
        <v>357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139</v>
      </c>
      <c r="AU271" s="253" t="s">
        <v>83</v>
      </c>
      <c r="AV271" s="14" t="s">
        <v>137</v>
      </c>
      <c r="AW271" s="14" t="s">
        <v>30</v>
      </c>
      <c r="AX271" s="14" t="s">
        <v>81</v>
      </c>
      <c r="AY271" s="253" t="s">
        <v>130</v>
      </c>
    </row>
    <row r="272" s="2" customFormat="1" ht="24.15" customHeight="1">
      <c r="A272" s="37"/>
      <c r="B272" s="38"/>
      <c r="C272" s="254" t="s">
        <v>344</v>
      </c>
      <c r="D272" s="254" t="s">
        <v>196</v>
      </c>
      <c r="E272" s="255" t="s">
        <v>345</v>
      </c>
      <c r="F272" s="256" t="s">
        <v>346</v>
      </c>
      <c r="G272" s="257" t="s">
        <v>135</v>
      </c>
      <c r="H272" s="258">
        <v>364.13999999999999</v>
      </c>
      <c r="I272" s="259"/>
      <c r="J272" s="260">
        <f>ROUND(I272*H272,2)</f>
        <v>0</v>
      </c>
      <c r="K272" s="256" t="s">
        <v>136</v>
      </c>
      <c r="L272" s="261"/>
      <c r="M272" s="262" t="s">
        <v>1</v>
      </c>
      <c r="N272" s="263" t="s">
        <v>38</v>
      </c>
      <c r="O272" s="90"/>
      <c r="P272" s="227">
        <f>O272*H272</f>
        <v>0</v>
      </c>
      <c r="Q272" s="227">
        <v>0.151</v>
      </c>
      <c r="R272" s="227">
        <f>Q272*H272</f>
        <v>54.985139999999994</v>
      </c>
      <c r="S272" s="227">
        <v>0</v>
      </c>
      <c r="T272" s="228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9" t="s">
        <v>173</v>
      </c>
      <c r="AT272" s="229" t="s">
        <v>196</v>
      </c>
      <c r="AU272" s="229" t="s">
        <v>83</v>
      </c>
      <c r="AY272" s="16" t="s">
        <v>130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6" t="s">
        <v>81</v>
      </c>
      <c r="BK272" s="230">
        <f>ROUND(I272*H272,2)</f>
        <v>0</v>
      </c>
      <c r="BL272" s="16" t="s">
        <v>137</v>
      </c>
      <c r="BM272" s="229" t="s">
        <v>347</v>
      </c>
    </row>
    <row r="273" s="13" customFormat="1">
      <c r="A273" s="13"/>
      <c r="B273" s="231"/>
      <c r="C273" s="232"/>
      <c r="D273" s="233" t="s">
        <v>139</v>
      </c>
      <c r="E273" s="234" t="s">
        <v>1</v>
      </c>
      <c r="F273" s="235" t="s">
        <v>348</v>
      </c>
      <c r="G273" s="232"/>
      <c r="H273" s="236">
        <v>364.13999999999999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139</v>
      </c>
      <c r="AU273" s="242" t="s">
        <v>83</v>
      </c>
      <c r="AV273" s="13" t="s">
        <v>83</v>
      </c>
      <c r="AW273" s="13" t="s">
        <v>30</v>
      </c>
      <c r="AX273" s="13" t="s">
        <v>73</v>
      </c>
      <c r="AY273" s="242" t="s">
        <v>130</v>
      </c>
    </row>
    <row r="274" s="14" customFormat="1">
      <c r="A274" s="14"/>
      <c r="B274" s="243"/>
      <c r="C274" s="244"/>
      <c r="D274" s="233" t="s">
        <v>139</v>
      </c>
      <c r="E274" s="245" t="s">
        <v>1</v>
      </c>
      <c r="F274" s="246" t="s">
        <v>141</v>
      </c>
      <c r="G274" s="244"/>
      <c r="H274" s="247">
        <v>364.13999999999999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139</v>
      </c>
      <c r="AU274" s="253" t="s">
        <v>83</v>
      </c>
      <c r="AV274" s="14" t="s">
        <v>137</v>
      </c>
      <c r="AW274" s="14" t="s">
        <v>30</v>
      </c>
      <c r="AX274" s="14" t="s">
        <v>81</v>
      </c>
      <c r="AY274" s="253" t="s">
        <v>130</v>
      </c>
    </row>
    <row r="275" s="2" customFormat="1" ht="78" customHeight="1">
      <c r="A275" s="37"/>
      <c r="B275" s="38"/>
      <c r="C275" s="218" t="s">
        <v>349</v>
      </c>
      <c r="D275" s="218" t="s">
        <v>132</v>
      </c>
      <c r="E275" s="219" t="s">
        <v>350</v>
      </c>
      <c r="F275" s="220" t="s">
        <v>351</v>
      </c>
      <c r="G275" s="221" t="s">
        <v>135</v>
      </c>
      <c r="H275" s="222">
        <v>15.699999999999999</v>
      </c>
      <c r="I275" s="223"/>
      <c r="J275" s="224">
        <f>ROUND(I275*H275,2)</f>
        <v>0</v>
      </c>
      <c r="K275" s="220" t="s">
        <v>136</v>
      </c>
      <c r="L275" s="43"/>
      <c r="M275" s="225" t="s">
        <v>1</v>
      </c>
      <c r="N275" s="226" t="s">
        <v>38</v>
      </c>
      <c r="O275" s="90"/>
      <c r="P275" s="227">
        <f>O275*H275</f>
        <v>0</v>
      </c>
      <c r="Q275" s="227">
        <v>0.11162</v>
      </c>
      <c r="R275" s="227">
        <f>Q275*H275</f>
        <v>1.7524339999999998</v>
      </c>
      <c r="S275" s="227">
        <v>0</v>
      </c>
      <c r="T275" s="228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9" t="s">
        <v>137</v>
      </c>
      <c r="AT275" s="229" t="s">
        <v>132</v>
      </c>
      <c r="AU275" s="229" t="s">
        <v>83</v>
      </c>
      <c r="AY275" s="16" t="s">
        <v>130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6" t="s">
        <v>81</v>
      </c>
      <c r="BK275" s="230">
        <f>ROUND(I275*H275,2)</f>
        <v>0</v>
      </c>
      <c r="BL275" s="16" t="s">
        <v>137</v>
      </c>
      <c r="BM275" s="229" t="s">
        <v>352</v>
      </c>
    </row>
    <row r="276" s="13" customFormat="1">
      <c r="A276" s="13"/>
      <c r="B276" s="231"/>
      <c r="C276" s="232"/>
      <c r="D276" s="233" t="s">
        <v>139</v>
      </c>
      <c r="E276" s="234" t="s">
        <v>1</v>
      </c>
      <c r="F276" s="235" t="s">
        <v>353</v>
      </c>
      <c r="G276" s="232"/>
      <c r="H276" s="236">
        <v>3.7000000000000002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139</v>
      </c>
      <c r="AU276" s="242" t="s">
        <v>83</v>
      </c>
      <c r="AV276" s="13" t="s">
        <v>83</v>
      </c>
      <c r="AW276" s="13" t="s">
        <v>30</v>
      </c>
      <c r="AX276" s="13" t="s">
        <v>73</v>
      </c>
      <c r="AY276" s="242" t="s">
        <v>130</v>
      </c>
    </row>
    <row r="277" s="13" customFormat="1">
      <c r="A277" s="13"/>
      <c r="B277" s="231"/>
      <c r="C277" s="232"/>
      <c r="D277" s="233" t="s">
        <v>139</v>
      </c>
      <c r="E277" s="234" t="s">
        <v>1</v>
      </c>
      <c r="F277" s="235" t="s">
        <v>354</v>
      </c>
      <c r="G277" s="232"/>
      <c r="H277" s="236">
        <v>12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139</v>
      </c>
      <c r="AU277" s="242" t="s">
        <v>83</v>
      </c>
      <c r="AV277" s="13" t="s">
        <v>83</v>
      </c>
      <c r="AW277" s="13" t="s">
        <v>30</v>
      </c>
      <c r="AX277" s="13" t="s">
        <v>73</v>
      </c>
      <c r="AY277" s="242" t="s">
        <v>130</v>
      </c>
    </row>
    <row r="278" s="14" customFormat="1">
      <c r="A278" s="14"/>
      <c r="B278" s="243"/>
      <c r="C278" s="244"/>
      <c r="D278" s="233" t="s">
        <v>139</v>
      </c>
      <c r="E278" s="245" t="s">
        <v>1</v>
      </c>
      <c r="F278" s="246" t="s">
        <v>141</v>
      </c>
      <c r="G278" s="244"/>
      <c r="H278" s="247">
        <v>15.699999999999999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139</v>
      </c>
      <c r="AU278" s="253" t="s">
        <v>83</v>
      </c>
      <c r="AV278" s="14" t="s">
        <v>137</v>
      </c>
      <c r="AW278" s="14" t="s">
        <v>30</v>
      </c>
      <c r="AX278" s="14" t="s">
        <v>81</v>
      </c>
      <c r="AY278" s="253" t="s">
        <v>130</v>
      </c>
    </row>
    <row r="279" s="2" customFormat="1" ht="21.75" customHeight="1">
      <c r="A279" s="37"/>
      <c r="B279" s="38"/>
      <c r="C279" s="254" t="s">
        <v>355</v>
      </c>
      <c r="D279" s="254" t="s">
        <v>196</v>
      </c>
      <c r="E279" s="255" t="s">
        <v>356</v>
      </c>
      <c r="F279" s="256" t="s">
        <v>357</v>
      </c>
      <c r="G279" s="257" t="s">
        <v>135</v>
      </c>
      <c r="H279" s="258">
        <v>16.013999999999999</v>
      </c>
      <c r="I279" s="259"/>
      <c r="J279" s="260">
        <f>ROUND(I279*H279,2)</f>
        <v>0</v>
      </c>
      <c r="K279" s="256" t="s">
        <v>136</v>
      </c>
      <c r="L279" s="261"/>
      <c r="M279" s="262" t="s">
        <v>1</v>
      </c>
      <c r="N279" s="263" t="s">
        <v>38</v>
      </c>
      <c r="O279" s="90"/>
      <c r="P279" s="227">
        <f>O279*H279</f>
        <v>0</v>
      </c>
      <c r="Q279" s="227">
        <v>0.17599999999999999</v>
      </c>
      <c r="R279" s="227">
        <f>Q279*H279</f>
        <v>2.8184639999999996</v>
      </c>
      <c r="S279" s="227">
        <v>0</v>
      </c>
      <c r="T279" s="228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9" t="s">
        <v>173</v>
      </c>
      <c r="AT279" s="229" t="s">
        <v>196</v>
      </c>
      <c r="AU279" s="229" t="s">
        <v>83</v>
      </c>
      <c r="AY279" s="16" t="s">
        <v>130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6" t="s">
        <v>81</v>
      </c>
      <c r="BK279" s="230">
        <f>ROUND(I279*H279,2)</f>
        <v>0</v>
      </c>
      <c r="BL279" s="16" t="s">
        <v>137</v>
      </c>
      <c r="BM279" s="229" t="s">
        <v>358</v>
      </c>
    </row>
    <row r="280" s="13" customFormat="1">
      <c r="A280" s="13"/>
      <c r="B280" s="231"/>
      <c r="C280" s="232"/>
      <c r="D280" s="233" t="s">
        <v>139</v>
      </c>
      <c r="E280" s="234" t="s">
        <v>1</v>
      </c>
      <c r="F280" s="235" t="s">
        <v>359</v>
      </c>
      <c r="G280" s="232"/>
      <c r="H280" s="236">
        <v>16.013999999999999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139</v>
      </c>
      <c r="AU280" s="242" t="s">
        <v>83</v>
      </c>
      <c r="AV280" s="13" t="s">
        <v>83</v>
      </c>
      <c r="AW280" s="13" t="s">
        <v>30</v>
      </c>
      <c r="AX280" s="13" t="s">
        <v>73</v>
      </c>
      <c r="AY280" s="242" t="s">
        <v>130</v>
      </c>
    </row>
    <row r="281" s="14" customFormat="1">
      <c r="A281" s="14"/>
      <c r="B281" s="243"/>
      <c r="C281" s="244"/>
      <c r="D281" s="233" t="s">
        <v>139</v>
      </c>
      <c r="E281" s="245" t="s">
        <v>1</v>
      </c>
      <c r="F281" s="246" t="s">
        <v>141</v>
      </c>
      <c r="G281" s="244"/>
      <c r="H281" s="247">
        <v>16.013999999999999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139</v>
      </c>
      <c r="AU281" s="253" t="s">
        <v>83</v>
      </c>
      <c r="AV281" s="14" t="s">
        <v>137</v>
      </c>
      <c r="AW281" s="14" t="s">
        <v>30</v>
      </c>
      <c r="AX281" s="14" t="s">
        <v>81</v>
      </c>
      <c r="AY281" s="253" t="s">
        <v>130</v>
      </c>
    </row>
    <row r="282" s="2" customFormat="1" ht="24.15" customHeight="1">
      <c r="A282" s="37"/>
      <c r="B282" s="38"/>
      <c r="C282" s="254" t="s">
        <v>360</v>
      </c>
      <c r="D282" s="254" t="s">
        <v>196</v>
      </c>
      <c r="E282" s="255" t="s">
        <v>361</v>
      </c>
      <c r="F282" s="256" t="s">
        <v>362</v>
      </c>
      <c r="G282" s="257" t="s">
        <v>135</v>
      </c>
      <c r="H282" s="258">
        <v>3.774</v>
      </c>
      <c r="I282" s="259"/>
      <c r="J282" s="260">
        <f>ROUND(I282*H282,2)</f>
        <v>0</v>
      </c>
      <c r="K282" s="256" t="s">
        <v>136</v>
      </c>
      <c r="L282" s="261"/>
      <c r="M282" s="262" t="s">
        <v>1</v>
      </c>
      <c r="N282" s="263" t="s">
        <v>38</v>
      </c>
      <c r="O282" s="90"/>
      <c r="P282" s="227">
        <f>O282*H282</f>
        <v>0</v>
      </c>
      <c r="Q282" s="227">
        <v>0.17499999999999999</v>
      </c>
      <c r="R282" s="227">
        <f>Q282*H282</f>
        <v>0.66044999999999998</v>
      </c>
      <c r="S282" s="227">
        <v>0</v>
      </c>
      <c r="T282" s="228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9" t="s">
        <v>173</v>
      </c>
      <c r="AT282" s="229" t="s">
        <v>196</v>
      </c>
      <c r="AU282" s="229" t="s">
        <v>83</v>
      </c>
      <c r="AY282" s="16" t="s">
        <v>130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6" t="s">
        <v>81</v>
      </c>
      <c r="BK282" s="230">
        <f>ROUND(I282*H282,2)</f>
        <v>0</v>
      </c>
      <c r="BL282" s="16" t="s">
        <v>137</v>
      </c>
      <c r="BM282" s="229" t="s">
        <v>363</v>
      </c>
    </row>
    <row r="283" s="13" customFormat="1">
      <c r="A283" s="13"/>
      <c r="B283" s="231"/>
      <c r="C283" s="232"/>
      <c r="D283" s="233" t="s">
        <v>139</v>
      </c>
      <c r="E283" s="234" t="s">
        <v>1</v>
      </c>
      <c r="F283" s="235" t="s">
        <v>364</v>
      </c>
      <c r="G283" s="232"/>
      <c r="H283" s="236">
        <v>3.774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139</v>
      </c>
      <c r="AU283" s="242" t="s">
        <v>83</v>
      </c>
      <c r="AV283" s="13" t="s">
        <v>83</v>
      </c>
      <c r="AW283" s="13" t="s">
        <v>30</v>
      </c>
      <c r="AX283" s="13" t="s">
        <v>73</v>
      </c>
      <c r="AY283" s="242" t="s">
        <v>130</v>
      </c>
    </row>
    <row r="284" s="14" customFormat="1">
      <c r="A284" s="14"/>
      <c r="B284" s="243"/>
      <c r="C284" s="244"/>
      <c r="D284" s="233" t="s">
        <v>139</v>
      </c>
      <c r="E284" s="245" t="s">
        <v>1</v>
      </c>
      <c r="F284" s="246" t="s">
        <v>141</v>
      </c>
      <c r="G284" s="244"/>
      <c r="H284" s="247">
        <v>3.774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139</v>
      </c>
      <c r="AU284" s="253" t="s">
        <v>83</v>
      </c>
      <c r="AV284" s="14" t="s">
        <v>137</v>
      </c>
      <c r="AW284" s="14" t="s">
        <v>30</v>
      </c>
      <c r="AX284" s="14" t="s">
        <v>81</v>
      </c>
      <c r="AY284" s="253" t="s">
        <v>130</v>
      </c>
    </row>
    <row r="285" s="2" customFormat="1" ht="78" customHeight="1">
      <c r="A285" s="37"/>
      <c r="B285" s="38"/>
      <c r="C285" s="218" t="s">
        <v>365</v>
      </c>
      <c r="D285" s="218" t="s">
        <v>132</v>
      </c>
      <c r="E285" s="219" t="s">
        <v>366</v>
      </c>
      <c r="F285" s="220" t="s">
        <v>367</v>
      </c>
      <c r="G285" s="221" t="s">
        <v>135</v>
      </c>
      <c r="H285" s="222">
        <v>207.80000000000001</v>
      </c>
      <c r="I285" s="223"/>
      <c r="J285" s="224">
        <f>ROUND(I285*H285,2)</f>
        <v>0</v>
      </c>
      <c r="K285" s="220" t="s">
        <v>136</v>
      </c>
      <c r="L285" s="43"/>
      <c r="M285" s="225" t="s">
        <v>1</v>
      </c>
      <c r="N285" s="226" t="s">
        <v>38</v>
      </c>
      <c r="O285" s="90"/>
      <c r="P285" s="227">
        <f>O285*H285</f>
        <v>0</v>
      </c>
      <c r="Q285" s="227">
        <v>0.089219999999999994</v>
      </c>
      <c r="R285" s="227">
        <f>Q285*H285</f>
        <v>18.539915999999998</v>
      </c>
      <c r="S285" s="227">
        <v>0</v>
      </c>
      <c r="T285" s="228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9" t="s">
        <v>137</v>
      </c>
      <c r="AT285" s="229" t="s">
        <v>132</v>
      </c>
      <c r="AU285" s="229" t="s">
        <v>83</v>
      </c>
      <c r="AY285" s="16" t="s">
        <v>130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6" t="s">
        <v>81</v>
      </c>
      <c r="BK285" s="230">
        <f>ROUND(I285*H285,2)</f>
        <v>0</v>
      </c>
      <c r="BL285" s="16" t="s">
        <v>137</v>
      </c>
      <c r="BM285" s="229" t="s">
        <v>368</v>
      </c>
    </row>
    <row r="286" s="13" customFormat="1">
      <c r="A286" s="13"/>
      <c r="B286" s="231"/>
      <c r="C286" s="232"/>
      <c r="D286" s="233" t="s">
        <v>139</v>
      </c>
      <c r="E286" s="234" t="s">
        <v>1</v>
      </c>
      <c r="F286" s="235" t="s">
        <v>369</v>
      </c>
      <c r="G286" s="232"/>
      <c r="H286" s="236">
        <v>7.7999999999999998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139</v>
      </c>
      <c r="AU286" s="242" t="s">
        <v>83</v>
      </c>
      <c r="AV286" s="13" t="s">
        <v>83</v>
      </c>
      <c r="AW286" s="13" t="s">
        <v>30</v>
      </c>
      <c r="AX286" s="13" t="s">
        <v>73</v>
      </c>
      <c r="AY286" s="242" t="s">
        <v>130</v>
      </c>
    </row>
    <row r="287" s="13" customFormat="1">
      <c r="A287" s="13"/>
      <c r="B287" s="231"/>
      <c r="C287" s="232"/>
      <c r="D287" s="233" t="s">
        <v>139</v>
      </c>
      <c r="E287" s="234" t="s">
        <v>1</v>
      </c>
      <c r="F287" s="235" t="s">
        <v>330</v>
      </c>
      <c r="G287" s="232"/>
      <c r="H287" s="236">
        <v>200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139</v>
      </c>
      <c r="AU287" s="242" t="s">
        <v>83</v>
      </c>
      <c r="AV287" s="13" t="s">
        <v>83</v>
      </c>
      <c r="AW287" s="13" t="s">
        <v>30</v>
      </c>
      <c r="AX287" s="13" t="s">
        <v>73</v>
      </c>
      <c r="AY287" s="242" t="s">
        <v>130</v>
      </c>
    </row>
    <row r="288" s="14" customFormat="1">
      <c r="A288" s="14"/>
      <c r="B288" s="243"/>
      <c r="C288" s="244"/>
      <c r="D288" s="233" t="s">
        <v>139</v>
      </c>
      <c r="E288" s="245" t="s">
        <v>1</v>
      </c>
      <c r="F288" s="246" t="s">
        <v>141</v>
      </c>
      <c r="G288" s="244"/>
      <c r="H288" s="247">
        <v>207.80000000000001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139</v>
      </c>
      <c r="AU288" s="253" t="s">
        <v>83</v>
      </c>
      <c r="AV288" s="14" t="s">
        <v>137</v>
      </c>
      <c r="AW288" s="14" t="s">
        <v>30</v>
      </c>
      <c r="AX288" s="14" t="s">
        <v>81</v>
      </c>
      <c r="AY288" s="253" t="s">
        <v>130</v>
      </c>
    </row>
    <row r="289" s="2" customFormat="1" ht="21.75" customHeight="1">
      <c r="A289" s="37"/>
      <c r="B289" s="38"/>
      <c r="C289" s="254" t="s">
        <v>370</v>
      </c>
      <c r="D289" s="254" t="s">
        <v>196</v>
      </c>
      <c r="E289" s="255" t="s">
        <v>371</v>
      </c>
      <c r="F289" s="256" t="s">
        <v>372</v>
      </c>
      <c r="G289" s="257" t="s">
        <v>135</v>
      </c>
      <c r="H289" s="258">
        <v>211.95599999999999</v>
      </c>
      <c r="I289" s="259"/>
      <c r="J289" s="260">
        <f>ROUND(I289*H289,2)</f>
        <v>0</v>
      </c>
      <c r="K289" s="256" t="s">
        <v>136</v>
      </c>
      <c r="L289" s="261"/>
      <c r="M289" s="262" t="s">
        <v>1</v>
      </c>
      <c r="N289" s="263" t="s">
        <v>38</v>
      </c>
      <c r="O289" s="90"/>
      <c r="P289" s="227">
        <f>O289*H289</f>
        <v>0</v>
      </c>
      <c r="Q289" s="227">
        <v>0.13100000000000001</v>
      </c>
      <c r="R289" s="227">
        <f>Q289*H289</f>
        <v>27.766235999999999</v>
      </c>
      <c r="S289" s="227">
        <v>0</v>
      </c>
      <c r="T289" s="228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9" t="s">
        <v>173</v>
      </c>
      <c r="AT289" s="229" t="s">
        <v>196</v>
      </c>
      <c r="AU289" s="229" t="s">
        <v>83</v>
      </c>
      <c r="AY289" s="16" t="s">
        <v>130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6" t="s">
        <v>81</v>
      </c>
      <c r="BK289" s="230">
        <f>ROUND(I289*H289,2)</f>
        <v>0</v>
      </c>
      <c r="BL289" s="16" t="s">
        <v>137</v>
      </c>
      <c r="BM289" s="229" t="s">
        <v>373</v>
      </c>
    </row>
    <row r="290" s="13" customFormat="1">
      <c r="A290" s="13"/>
      <c r="B290" s="231"/>
      <c r="C290" s="232"/>
      <c r="D290" s="233" t="s">
        <v>139</v>
      </c>
      <c r="E290" s="234" t="s">
        <v>1</v>
      </c>
      <c r="F290" s="235" t="s">
        <v>374</v>
      </c>
      <c r="G290" s="232"/>
      <c r="H290" s="236">
        <v>211.95599999999999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139</v>
      </c>
      <c r="AU290" s="242" t="s">
        <v>83</v>
      </c>
      <c r="AV290" s="13" t="s">
        <v>83</v>
      </c>
      <c r="AW290" s="13" t="s">
        <v>30</v>
      </c>
      <c r="AX290" s="13" t="s">
        <v>73</v>
      </c>
      <c r="AY290" s="242" t="s">
        <v>130</v>
      </c>
    </row>
    <row r="291" s="14" customFormat="1">
      <c r="A291" s="14"/>
      <c r="B291" s="243"/>
      <c r="C291" s="244"/>
      <c r="D291" s="233" t="s">
        <v>139</v>
      </c>
      <c r="E291" s="245" t="s">
        <v>1</v>
      </c>
      <c r="F291" s="246" t="s">
        <v>141</v>
      </c>
      <c r="G291" s="244"/>
      <c r="H291" s="247">
        <v>211.95599999999999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139</v>
      </c>
      <c r="AU291" s="253" t="s">
        <v>83</v>
      </c>
      <c r="AV291" s="14" t="s">
        <v>137</v>
      </c>
      <c r="AW291" s="14" t="s">
        <v>30</v>
      </c>
      <c r="AX291" s="14" t="s">
        <v>81</v>
      </c>
      <c r="AY291" s="253" t="s">
        <v>130</v>
      </c>
    </row>
    <row r="292" s="12" customFormat="1" ht="22.8" customHeight="1">
      <c r="A292" s="12"/>
      <c r="B292" s="202"/>
      <c r="C292" s="203"/>
      <c r="D292" s="204" t="s">
        <v>72</v>
      </c>
      <c r="E292" s="216" t="s">
        <v>173</v>
      </c>
      <c r="F292" s="216" t="s">
        <v>375</v>
      </c>
      <c r="G292" s="203"/>
      <c r="H292" s="203"/>
      <c r="I292" s="206"/>
      <c r="J292" s="217">
        <f>BK292</f>
        <v>0</v>
      </c>
      <c r="K292" s="203"/>
      <c r="L292" s="208"/>
      <c r="M292" s="209"/>
      <c r="N292" s="210"/>
      <c r="O292" s="210"/>
      <c r="P292" s="211">
        <f>SUM(P293:P321)</f>
        <v>0</v>
      </c>
      <c r="Q292" s="210"/>
      <c r="R292" s="211">
        <f>SUM(R293:R321)</f>
        <v>6.0673919999999999</v>
      </c>
      <c r="S292" s="210"/>
      <c r="T292" s="212">
        <f>SUM(T293:T321)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3" t="s">
        <v>81</v>
      </c>
      <c r="AT292" s="214" t="s">
        <v>72</v>
      </c>
      <c r="AU292" s="214" t="s">
        <v>81</v>
      </c>
      <c r="AY292" s="213" t="s">
        <v>130</v>
      </c>
      <c r="BK292" s="215">
        <f>SUM(BK293:BK321)</f>
        <v>0</v>
      </c>
    </row>
    <row r="293" s="2" customFormat="1" ht="24.15" customHeight="1">
      <c r="A293" s="37"/>
      <c r="B293" s="38"/>
      <c r="C293" s="218" t="s">
        <v>376</v>
      </c>
      <c r="D293" s="218" t="s">
        <v>132</v>
      </c>
      <c r="E293" s="219" t="s">
        <v>377</v>
      </c>
      <c r="F293" s="220" t="s">
        <v>378</v>
      </c>
      <c r="G293" s="221" t="s">
        <v>149</v>
      </c>
      <c r="H293" s="222">
        <v>5</v>
      </c>
      <c r="I293" s="223"/>
      <c r="J293" s="224">
        <f>ROUND(I293*H293,2)</f>
        <v>0</v>
      </c>
      <c r="K293" s="220" t="s">
        <v>136</v>
      </c>
      <c r="L293" s="43"/>
      <c r="M293" s="225" t="s">
        <v>1</v>
      </c>
      <c r="N293" s="226" t="s">
        <v>38</v>
      </c>
      <c r="O293" s="90"/>
      <c r="P293" s="227">
        <f>O293*H293</f>
        <v>0</v>
      </c>
      <c r="Q293" s="227">
        <v>1.0000000000000001E-05</v>
      </c>
      <c r="R293" s="227">
        <f>Q293*H293</f>
        <v>5.0000000000000002E-05</v>
      </c>
      <c r="S293" s="227">
        <v>0</v>
      </c>
      <c r="T293" s="228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9" t="s">
        <v>137</v>
      </c>
      <c r="AT293" s="229" t="s">
        <v>132</v>
      </c>
      <c r="AU293" s="229" t="s">
        <v>83</v>
      </c>
      <c r="AY293" s="16" t="s">
        <v>130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6" t="s">
        <v>81</v>
      </c>
      <c r="BK293" s="230">
        <f>ROUND(I293*H293,2)</f>
        <v>0</v>
      </c>
      <c r="BL293" s="16" t="s">
        <v>137</v>
      </c>
      <c r="BM293" s="229" t="s">
        <v>379</v>
      </c>
    </row>
    <row r="294" s="13" customFormat="1">
      <c r="A294" s="13"/>
      <c r="B294" s="231"/>
      <c r="C294" s="232"/>
      <c r="D294" s="233" t="s">
        <v>139</v>
      </c>
      <c r="E294" s="234" t="s">
        <v>1</v>
      </c>
      <c r="F294" s="235" t="s">
        <v>380</v>
      </c>
      <c r="G294" s="232"/>
      <c r="H294" s="236">
        <v>5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139</v>
      </c>
      <c r="AU294" s="242" t="s">
        <v>83</v>
      </c>
      <c r="AV294" s="13" t="s">
        <v>83</v>
      </c>
      <c r="AW294" s="13" t="s">
        <v>30</v>
      </c>
      <c r="AX294" s="13" t="s">
        <v>73</v>
      </c>
      <c r="AY294" s="242" t="s">
        <v>130</v>
      </c>
    </row>
    <row r="295" s="14" customFormat="1">
      <c r="A295" s="14"/>
      <c r="B295" s="243"/>
      <c r="C295" s="244"/>
      <c r="D295" s="233" t="s">
        <v>139</v>
      </c>
      <c r="E295" s="245" t="s">
        <v>1</v>
      </c>
      <c r="F295" s="246" t="s">
        <v>141</v>
      </c>
      <c r="G295" s="244"/>
      <c r="H295" s="247">
        <v>5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139</v>
      </c>
      <c r="AU295" s="253" t="s">
        <v>83</v>
      </c>
      <c r="AV295" s="14" t="s">
        <v>137</v>
      </c>
      <c r="AW295" s="14" t="s">
        <v>30</v>
      </c>
      <c r="AX295" s="14" t="s">
        <v>81</v>
      </c>
      <c r="AY295" s="253" t="s">
        <v>130</v>
      </c>
    </row>
    <row r="296" s="2" customFormat="1" ht="24.15" customHeight="1">
      <c r="A296" s="37"/>
      <c r="B296" s="38"/>
      <c r="C296" s="254" t="s">
        <v>381</v>
      </c>
      <c r="D296" s="254" t="s">
        <v>196</v>
      </c>
      <c r="E296" s="255" t="s">
        <v>382</v>
      </c>
      <c r="F296" s="256" t="s">
        <v>383</v>
      </c>
      <c r="G296" s="257" t="s">
        <v>149</v>
      </c>
      <c r="H296" s="258">
        <v>5.0999999999999996</v>
      </c>
      <c r="I296" s="259"/>
      <c r="J296" s="260">
        <f>ROUND(I296*H296,2)</f>
        <v>0</v>
      </c>
      <c r="K296" s="256" t="s">
        <v>136</v>
      </c>
      <c r="L296" s="261"/>
      <c r="M296" s="262" t="s">
        <v>1</v>
      </c>
      <c r="N296" s="263" t="s">
        <v>38</v>
      </c>
      <c r="O296" s="90"/>
      <c r="P296" s="227">
        <f>O296*H296</f>
        <v>0</v>
      </c>
      <c r="Q296" s="227">
        <v>0.0026700000000000001</v>
      </c>
      <c r="R296" s="227">
        <f>Q296*H296</f>
        <v>0.013616999999999999</v>
      </c>
      <c r="S296" s="227">
        <v>0</v>
      </c>
      <c r="T296" s="228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9" t="s">
        <v>173</v>
      </c>
      <c r="AT296" s="229" t="s">
        <v>196</v>
      </c>
      <c r="AU296" s="229" t="s">
        <v>83</v>
      </c>
      <c r="AY296" s="16" t="s">
        <v>130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6" t="s">
        <v>81</v>
      </c>
      <c r="BK296" s="230">
        <f>ROUND(I296*H296,2)</f>
        <v>0</v>
      </c>
      <c r="BL296" s="16" t="s">
        <v>137</v>
      </c>
      <c r="BM296" s="229" t="s">
        <v>384</v>
      </c>
    </row>
    <row r="297" s="13" customFormat="1">
      <c r="A297" s="13"/>
      <c r="B297" s="231"/>
      <c r="C297" s="232"/>
      <c r="D297" s="233" t="s">
        <v>139</v>
      </c>
      <c r="E297" s="234" t="s">
        <v>1</v>
      </c>
      <c r="F297" s="235" t="s">
        <v>385</v>
      </c>
      <c r="G297" s="232"/>
      <c r="H297" s="236">
        <v>5.0999999999999996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139</v>
      </c>
      <c r="AU297" s="242" t="s">
        <v>83</v>
      </c>
      <c r="AV297" s="13" t="s">
        <v>83</v>
      </c>
      <c r="AW297" s="13" t="s">
        <v>30</v>
      </c>
      <c r="AX297" s="13" t="s">
        <v>73</v>
      </c>
      <c r="AY297" s="242" t="s">
        <v>130</v>
      </c>
    </row>
    <row r="298" s="14" customFormat="1">
      <c r="A298" s="14"/>
      <c r="B298" s="243"/>
      <c r="C298" s="244"/>
      <c r="D298" s="233" t="s">
        <v>139</v>
      </c>
      <c r="E298" s="245" t="s">
        <v>1</v>
      </c>
      <c r="F298" s="246" t="s">
        <v>141</v>
      </c>
      <c r="G298" s="244"/>
      <c r="H298" s="247">
        <v>5.0999999999999996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139</v>
      </c>
      <c r="AU298" s="253" t="s">
        <v>83</v>
      </c>
      <c r="AV298" s="14" t="s">
        <v>137</v>
      </c>
      <c r="AW298" s="14" t="s">
        <v>30</v>
      </c>
      <c r="AX298" s="14" t="s">
        <v>81</v>
      </c>
      <c r="AY298" s="253" t="s">
        <v>130</v>
      </c>
    </row>
    <row r="299" s="2" customFormat="1" ht="24.15" customHeight="1">
      <c r="A299" s="37"/>
      <c r="B299" s="38"/>
      <c r="C299" s="218" t="s">
        <v>386</v>
      </c>
      <c r="D299" s="218" t="s">
        <v>132</v>
      </c>
      <c r="E299" s="219" t="s">
        <v>387</v>
      </c>
      <c r="F299" s="220" t="s">
        <v>388</v>
      </c>
      <c r="G299" s="221" t="s">
        <v>149</v>
      </c>
      <c r="H299" s="222">
        <v>75</v>
      </c>
      <c r="I299" s="223"/>
      <c r="J299" s="224">
        <f>ROUND(I299*H299,2)</f>
        <v>0</v>
      </c>
      <c r="K299" s="220" t="s">
        <v>136</v>
      </c>
      <c r="L299" s="43"/>
      <c r="M299" s="225" t="s">
        <v>1</v>
      </c>
      <c r="N299" s="226" t="s">
        <v>38</v>
      </c>
      <c r="O299" s="90"/>
      <c r="P299" s="227">
        <f>O299*H299</f>
        <v>0</v>
      </c>
      <c r="Q299" s="227">
        <v>1.0000000000000001E-05</v>
      </c>
      <c r="R299" s="227">
        <f>Q299*H299</f>
        <v>0.00075000000000000002</v>
      </c>
      <c r="S299" s="227">
        <v>0</v>
      </c>
      <c r="T299" s="228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9" t="s">
        <v>137</v>
      </c>
      <c r="AT299" s="229" t="s">
        <v>132</v>
      </c>
      <c r="AU299" s="229" t="s">
        <v>83</v>
      </c>
      <c r="AY299" s="16" t="s">
        <v>130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6" t="s">
        <v>81</v>
      </c>
      <c r="BK299" s="230">
        <f>ROUND(I299*H299,2)</f>
        <v>0</v>
      </c>
      <c r="BL299" s="16" t="s">
        <v>137</v>
      </c>
      <c r="BM299" s="229" t="s">
        <v>389</v>
      </c>
    </row>
    <row r="300" s="13" customFormat="1">
      <c r="A300" s="13"/>
      <c r="B300" s="231"/>
      <c r="C300" s="232"/>
      <c r="D300" s="233" t="s">
        <v>139</v>
      </c>
      <c r="E300" s="234" t="s">
        <v>1</v>
      </c>
      <c r="F300" s="235" t="s">
        <v>390</v>
      </c>
      <c r="G300" s="232"/>
      <c r="H300" s="236">
        <v>75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139</v>
      </c>
      <c r="AU300" s="242" t="s">
        <v>83</v>
      </c>
      <c r="AV300" s="13" t="s">
        <v>83</v>
      </c>
      <c r="AW300" s="13" t="s">
        <v>30</v>
      </c>
      <c r="AX300" s="13" t="s">
        <v>73</v>
      </c>
      <c r="AY300" s="242" t="s">
        <v>130</v>
      </c>
    </row>
    <row r="301" s="14" customFormat="1">
      <c r="A301" s="14"/>
      <c r="B301" s="243"/>
      <c r="C301" s="244"/>
      <c r="D301" s="233" t="s">
        <v>139</v>
      </c>
      <c r="E301" s="245" t="s">
        <v>1</v>
      </c>
      <c r="F301" s="246" t="s">
        <v>141</v>
      </c>
      <c r="G301" s="244"/>
      <c r="H301" s="247">
        <v>75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139</v>
      </c>
      <c r="AU301" s="253" t="s">
        <v>83</v>
      </c>
      <c r="AV301" s="14" t="s">
        <v>137</v>
      </c>
      <c r="AW301" s="14" t="s">
        <v>30</v>
      </c>
      <c r="AX301" s="14" t="s">
        <v>81</v>
      </c>
      <c r="AY301" s="253" t="s">
        <v>130</v>
      </c>
    </row>
    <row r="302" s="2" customFormat="1" ht="24.15" customHeight="1">
      <c r="A302" s="37"/>
      <c r="B302" s="38"/>
      <c r="C302" s="254" t="s">
        <v>391</v>
      </c>
      <c r="D302" s="254" t="s">
        <v>196</v>
      </c>
      <c r="E302" s="255" t="s">
        <v>392</v>
      </c>
      <c r="F302" s="256" t="s">
        <v>393</v>
      </c>
      <c r="G302" s="257" t="s">
        <v>149</v>
      </c>
      <c r="H302" s="258">
        <v>76.5</v>
      </c>
      <c r="I302" s="259"/>
      <c r="J302" s="260">
        <f>ROUND(I302*H302,2)</f>
        <v>0</v>
      </c>
      <c r="K302" s="256" t="s">
        <v>136</v>
      </c>
      <c r="L302" s="261"/>
      <c r="M302" s="262" t="s">
        <v>1</v>
      </c>
      <c r="N302" s="263" t="s">
        <v>38</v>
      </c>
      <c r="O302" s="90"/>
      <c r="P302" s="227">
        <f>O302*H302</f>
        <v>0</v>
      </c>
      <c r="Q302" s="227">
        <v>0.00445</v>
      </c>
      <c r="R302" s="227">
        <f>Q302*H302</f>
        <v>0.34042499999999998</v>
      </c>
      <c r="S302" s="227">
        <v>0</v>
      </c>
      <c r="T302" s="228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9" t="s">
        <v>173</v>
      </c>
      <c r="AT302" s="229" t="s">
        <v>196</v>
      </c>
      <c r="AU302" s="229" t="s">
        <v>83</v>
      </c>
      <c r="AY302" s="16" t="s">
        <v>130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6" t="s">
        <v>81</v>
      </c>
      <c r="BK302" s="230">
        <f>ROUND(I302*H302,2)</f>
        <v>0</v>
      </c>
      <c r="BL302" s="16" t="s">
        <v>137</v>
      </c>
      <c r="BM302" s="229" t="s">
        <v>394</v>
      </c>
    </row>
    <row r="303" s="13" customFormat="1">
      <c r="A303" s="13"/>
      <c r="B303" s="231"/>
      <c r="C303" s="232"/>
      <c r="D303" s="233" t="s">
        <v>139</v>
      </c>
      <c r="E303" s="234" t="s">
        <v>1</v>
      </c>
      <c r="F303" s="235" t="s">
        <v>395</v>
      </c>
      <c r="G303" s="232"/>
      <c r="H303" s="236">
        <v>76.5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139</v>
      </c>
      <c r="AU303" s="242" t="s">
        <v>83</v>
      </c>
      <c r="AV303" s="13" t="s">
        <v>83</v>
      </c>
      <c r="AW303" s="13" t="s">
        <v>30</v>
      </c>
      <c r="AX303" s="13" t="s">
        <v>73</v>
      </c>
      <c r="AY303" s="242" t="s">
        <v>130</v>
      </c>
    </row>
    <row r="304" s="14" customFormat="1">
      <c r="A304" s="14"/>
      <c r="B304" s="243"/>
      <c r="C304" s="244"/>
      <c r="D304" s="233" t="s">
        <v>139</v>
      </c>
      <c r="E304" s="245" t="s">
        <v>1</v>
      </c>
      <c r="F304" s="246" t="s">
        <v>141</v>
      </c>
      <c r="G304" s="244"/>
      <c r="H304" s="247">
        <v>76.5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139</v>
      </c>
      <c r="AU304" s="253" t="s">
        <v>83</v>
      </c>
      <c r="AV304" s="14" t="s">
        <v>137</v>
      </c>
      <c r="AW304" s="14" t="s">
        <v>30</v>
      </c>
      <c r="AX304" s="14" t="s">
        <v>81</v>
      </c>
      <c r="AY304" s="253" t="s">
        <v>130</v>
      </c>
    </row>
    <row r="305" s="2" customFormat="1" ht="24.15" customHeight="1">
      <c r="A305" s="37"/>
      <c r="B305" s="38"/>
      <c r="C305" s="218" t="s">
        <v>396</v>
      </c>
      <c r="D305" s="218" t="s">
        <v>132</v>
      </c>
      <c r="E305" s="219" t="s">
        <v>397</v>
      </c>
      <c r="F305" s="220" t="s">
        <v>398</v>
      </c>
      <c r="G305" s="221" t="s">
        <v>399</v>
      </c>
      <c r="H305" s="222">
        <v>1</v>
      </c>
      <c r="I305" s="223"/>
      <c r="J305" s="224">
        <f>ROUND(I305*H305,2)</f>
        <v>0</v>
      </c>
      <c r="K305" s="220" t="s">
        <v>1</v>
      </c>
      <c r="L305" s="43"/>
      <c r="M305" s="225" t="s">
        <v>1</v>
      </c>
      <c r="N305" s="226" t="s">
        <v>38</v>
      </c>
      <c r="O305" s="90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9" t="s">
        <v>137</v>
      </c>
      <c r="AT305" s="229" t="s">
        <v>132</v>
      </c>
      <c r="AU305" s="229" t="s">
        <v>83</v>
      </c>
      <c r="AY305" s="16" t="s">
        <v>130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6" t="s">
        <v>81</v>
      </c>
      <c r="BK305" s="230">
        <f>ROUND(I305*H305,2)</f>
        <v>0</v>
      </c>
      <c r="BL305" s="16" t="s">
        <v>137</v>
      </c>
      <c r="BM305" s="229" t="s">
        <v>400</v>
      </c>
    </row>
    <row r="306" s="2" customFormat="1" ht="37.8" customHeight="1">
      <c r="A306" s="37"/>
      <c r="B306" s="38"/>
      <c r="C306" s="218" t="s">
        <v>401</v>
      </c>
      <c r="D306" s="218" t="s">
        <v>132</v>
      </c>
      <c r="E306" s="219" t="s">
        <v>402</v>
      </c>
      <c r="F306" s="220" t="s">
        <v>403</v>
      </c>
      <c r="G306" s="221" t="s">
        <v>404</v>
      </c>
      <c r="H306" s="222">
        <v>15</v>
      </c>
      <c r="I306" s="223"/>
      <c r="J306" s="224">
        <f>ROUND(I306*H306,2)</f>
        <v>0</v>
      </c>
      <c r="K306" s="220" t="s">
        <v>136</v>
      </c>
      <c r="L306" s="43"/>
      <c r="M306" s="225" t="s">
        <v>1</v>
      </c>
      <c r="N306" s="226" t="s">
        <v>38</v>
      </c>
      <c r="O306" s="90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9" t="s">
        <v>137</v>
      </c>
      <c r="AT306" s="229" t="s">
        <v>132</v>
      </c>
      <c r="AU306" s="229" t="s">
        <v>83</v>
      </c>
      <c r="AY306" s="16" t="s">
        <v>130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6" t="s">
        <v>81</v>
      </c>
      <c r="BK306" s="230">
        <f>ROUND(I306*H306,2)</f>
        <v>0</v>
      </c>
      <c r="BL306" s="16" t="s">
        <v>137</v>
      </c>
      <c r="BM306" s="229" t="s">
        <v>405</v>
      </c>
    </row>
    <row r="307" s="13" customFormat="1">
      <c r="A307" s="13"/>
      <c r="B307" s="231"/>
      <c r="C307" s="232"/>
      <c r="D307" s="233" t="s">
        <v>139</v>
      </c>
      <c r="E307" s="234" t="s">
        <v>1</v>
      </c>
      <c r="F307" s="235" t="s">
        <v>406</v>
      </c>
      <c r="G307" s="232"/>
      <c r="H307" s="236">
        <v>15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139</v>
      </c>
      <c r="AU307" s="242" t="s">
        <v>83</v>
      </c>
      <c r="AV307" s="13" t="s">
        <v>83</v>
      </c>
      <c r="AW307" s="13" t="s">
        <v>30</v>
      </c>
      <c r="AX307" s="13" t="s">
        <v>73</v>
      </c>
      <c r="AY307" s="242" t="s">
        <v>130</v>
      </c>
    </row>
    <row r="308" s="14" customFormat="1">
      <c r="A308" s="14"/>
      <c r="B308" s="243"/>
      <c r="C308" s="244"/>
      <c r="D308" s="233" t="s">
        <v>139</v>
      </c>
      <c r="E308" s="245" t="s">
        <v>1</v>
      </c>
      <c r="F308" s="246" t="s">
        <v>141</v>
      </c>
      <c r="G308" s="244"/>
      <c r="H308" s="247">
        <v>15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139</v>
      </c>
      <c r="AU308" s="253" t="s">
        <v>83</v>
      </c>
      <c r="AV308" s="14" t="s">
        <v>137</v>
      </c>
      <c r="AW308" s="14" t="s">
        <v>30</v>
      </c>
      <c r="AX308" s="14" t="s">
        <v>81</v>
      </c>
      <c r="AY308" s="253" t="s">
        <v>130</v>
      </c>
    </row>
    <row r="309" s="2" customFormat="1" ht="16.5" customHeight="1">
      <c r="A309" s="37"/>
      <c r="B309" s="38"/>
      <c r="C309" s="254" t="s">
        <v>407</v>
      </c>
      <c r="D309" s="254" t="s">
        <v>196</v>
      </c>
      <c r="E309" s="255" t="s">
        <v>408</v>
      </c>
      <c r="F309" s="256" t="s">
        <v>409</v>
      </c>
      <c r="G309" s="257" t="s">
        <v>404</v>
      </c>
      <c r="H309" s="258">
        <v>15</v>
      </c>
      <c r="I309" s="259"/>
      <c r="J309" s="260">
        <f>ROUND(I309*H309,2)</f>
        <v>0</v>
      </c>
      <c r="K309" s="256" t="s">
        <v>136</v>
      </c>
      <c r="L309" s="261"/>
      <c r="M309" s="262" t="s">
        <v>1</v>
      </c>
      <c r="N309" s="263" t="s">
        <v>38</v>
      </c>
      <c r="O309" s="90"/>
      <c r="P309" s="227">
        <f>O309*H309</f>
        <v>0</v>
      </c>
      <c r="Q309" s="227">
        <v>0.00064999999999999997</v>
      </c>
      <c r="R309" s="227">
        <f>Q309*H309</f>
        <v>0.00975</v>
      </c>
      <c r="S309" s="227">
        <v>0</v>
      </c>
      <c r="T309" s="228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9" t="s">
        <v>173</v>
      </c>
      <c r="AT309" s="229" t="s">
        <v>196</v>
      </c>
      <c r="AU309" s="229" t="s">
        <v>83</v>
      </c>
      <c r="AY309" s="16" t="s">
        <v>130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6" t="s">
        <v>81</v>
      </c>
      <c r="BK309" s="230">
        <f>ROUND(I309*H309,2)</f>
        <v>0</v>
      </c>
      <c r="BL309" s="16" t="s">
        <v>137</v>
      </c>
      <c r="BM309" s="229" t="s">
        <v>410</v>
      </c>
    </row>
    <row r="310" s="2" customFormat="1" ht="24.15" customHeight="1">
      <c r="A310" s="37"/>
      <c r="B310" s="38"/>
      <c r="C310" s="218" t="s">
        <v>411</v>
      </c>
      <c r="D310" s="218" t="s">
        <v>132</v>
      </c>
      <c r="E310" s="219" t="s">
        <v>412</v>
      </c>
      <c r="F310" s="220" t="s">
        <v>413</v>
      </c>
      <c r="G310" s="221" t="s">
        <v>404</v>
      </c>
      <c r="H310" s="222">
        <v>5</v>
      </c>
      <c r="I310" s="223"/>
      <c r="J310" s="224">
        <f>ROUND(I310*H310,2)</f>
        <v>0</v>
      </c>
      <c r="K310" s="220" t="s">
        <v>136</v>
      </c>
      <c r="L310" s="43"/>
      <c r="M310" s="225" t="s">
        <v>1</v>
      </c>
      <c r="N310" s="226" t="s">
        <v>38</v>
      </c>
      <c r="O310" s="90"/>
      <c r="P310" s="227">
        <f>O310*H310</f>
        <v>0</v>
      </c>
      <c r="Q310" s="227">
        <v>0.12422</v>
      </c>
      <c r="R310" s="227">
        <f>Q310*H310</f>
        <v>0.62109999999999999</v>
      </c>
      <c r="S310" s="227">
        <v>0</v>
      </c>
      <c r="T310" s="228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9" t="s">
        <v>137</v>
      </c>
      <c r="AT310" s="229" t="s">
        <v>132</v>
      </c>
      <c r="AU310" s="229" t="s">
        <v>83</v>
      </c>
      <c r="AY310" s="16" t="s">
        <v>130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6" t="s">
        <v>81</v>
      </c>
      <c r="BK310" s="230">
        <f>ROUND(I310*H310,2)</f>
        <v>0</v>
      </c>
      <c r="BL310" s="16" t="s">
        <v>137</v>
      </c>
      <c r="BM310" s="229" t="s">
        <v>414</v>
      </c>
    </row>
    <row r="311" s="2" customFormat="1" ht="24.15" customHeight="1">
      <c r="A311" s="37"/>
      <c r="B311" s="38"/>
      <c r="C311" s="254" t="s">
        <v>415</v>
      </c>
      <c r="D311" s="254" t="s">
        <v>196</v>
      </c>
      <c r="E311" s="255" t="s">
        <v>416</v>
      </c>
      <c r="F311" s="256" t="s">
        <v>417</v>
      </c>
      <c r="G311" s="257" t="s">
        <v>404</v>
      </c>
      <c r="H311" s="258">
        <v>5</v>
      </c>
      <c r="I311" s="259"/>
      <c r="J311" s="260">
        <f>ROUND(I311*H311,2)</f>
        <v>0</v>
      </c>
      <c r="K311" s="256" t="s">
        <v>136</v>
      </c>
      <c r="L311" s="261"/>
      <c r="M311" s="262" t="s">
        <v>1</v>
      </c>
      <c r="N311" s="263" t="s">
        <v>38</v>
      </c>
      <c r="O311" s="90"/>
      <c r="P311" s="227">
        <f>O311*H311</f>
        <v>0</v>
      </c>
      <c r="Q311" s="227">
        <v>0.071999999999999995</v>
      </c>
      <c r="R311" s="227">
        <f>Q311*H311</f>
        <v>0.35999999999999999</v>
      </c>
      <c r="S311" s="227">
        <v>0</v>
      </c>
      <c r="T311" s="228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9" t="s">
        <v>173</v>
      </c>
      <c r="AT311" s="229" t="s">
        <v>196</v>
      </c>
      <c r="AU311" s="229" t="s">
        <v>83</v>
      </c>
      <c r="AY311" s="16" t="s">
        <v>130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6" t="s">
        <v>81</v>
      </c>
      <c r="BK311" s="230">
        <f>ROUND(I311*H311,2)</f>
        <v>0</v>
      </c>
      <c r="BL311" s="16" t="s">
        <v>137</v>
      </c>
      <c r="BM311" s="229" t="s">
        <v>418</v>
      </c>
    </row>
    <row r="312" s="2" customFormat="1" ht="24.15" customHeight="1">
      <c r="A312" s="37"/>
      <c r="B312" s="38"/>
      <c r="C312" s="218" t="s">
        <v>419</v>
      </c>
      <c r="D312" s="218" t="s">
        <v>132</v>
      </c>
      <c r="E312" s="219" t="s">
        <v>420</v>
      </c>
      <c r="F312" s="220" t="s">
        <v>421</v>
      </c>
      <c r="G312" s="221" t="s">
        <v>404</v>
      </c>
      <c r="H312" s="222">
        <v>5</v>
      </c>
      <c r="I312" s="223"/>
      <c r="J312" s="224">
        <f>ROUND(I312*H312,2)</f>
        <v>0</v>
      </c>
      <c r="K312" s="220" t="s">
        <v>136</v>
      </c>
      <c r="L312" s="43"/>
      <c r="M312" s="225" t="s">
        <v>1</v>
      </c>
      <c r="N312" s="226" t="s">
        <v>38</v>
      </c>
      <c r="O312" s="90"/>
      <c r="P312" s="227">
        <f>O312*H312</f>
        <v>0</v>
      </c>
      <c r="Q312" s="227">
        <v>0.02972</v>
      </c>
      <c r="R312" s="227">
        <f>Q312*H312</f>
        <v>0.14860000000000001</v>
      </c>
      <c r="S312" s="227">
        <v>0</v>
      </c>
      <c r="T312" s="228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9" t="s">
        <v>137</v>
      </c>
      <c r="AT312" s="229" t="s">
        <v>132</v>
      </c>
      <c r="AU312" s="229" t="s">
        <v>83</v>
      </c>
      <c r="AY312" s="16" t="s">
        <v>130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6" t="s">
        <v>81</v>
      </c>
      <c r="BK312" s="230">
        <f>ROUND(I312*H312,2)</f>
        <v>0</v>
      </c>
      <c r="BL312" s="16" t="s">
        <v>137</v>
      </c>
      <c r="BM312" s="229" t="s">
        <v>422</v>
      </c>
    </row>
    <row r="313" s="2" customFormat="1" ht="24.15" customHeight="1">
      <c r="A313" s="37"/>
      <c r="B313" s="38"/>
      <c r="C313" s="254" t="s">
        <v>423</v>
      </c>
      <c r="D313" s="254" t="s">
        <v>196</v>
      </c>
      <c r="E313" s="255" t="s">
        <v>424</v>
      </c>
      <c r="F313" s="256" t="s">
        <v>425</v>
      </c>
      <c r="G313" s="257" t="s">
        <v>404</v>
      </c>
      <c r="H313" s="258">
        <v>5</v>
      </c>
      <c r="I313" s="259"/>
      <c r="J313" s="260">
        <f>ROUND(I313*H313,2)</f>
        <v>0</v>
      </c>
      <c r="K313" s="256" t="s">
        <v>136</v>
      </c>
      <c r="L313" s="261"/>
      <c r="M313" s="262" t="s">
        <v>1</v>
      </c>
      <c r="N313" s="263" t="s">
        <v>38</v>
      </c>
      <c r="O313" s="90"/>
      <c r="P313" s="227">
        <f>O313*H313</f>
        <v>0</v>
      </c>
      <c r="Q313" s="227">
        <v>0.055</v>
      </c>
      <c r="R313" s="227">
        <f>Q313*H313</f>
        <v>0.27500000000000002</v>
      </c>
      <c r="S313" s="227">
        <v>0</v>
      </c>
      <c r="T313" s="228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9" t="s">
        <v>173</v>
      </c>
      <c r="AT313" s="229" t="s">
        <v>196</v>
      </c>
      <c r="AU313" s="229" t="s">
        <v>83</v>
      </c>
      <c r="AY313" s="16" t="s">
        <v>130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6" t="s">
        <v>81</v>
      </c>
      <c r="BK313" s="230">
        <f>ROUND(I313*H313,2)</f>
        <v>0</v>
      </c>
      <c r="BL313" s="16" t="s">
        <v>137</v>
      </c>
      <c r="BM313" s="229" t="s">
        <v>426</v>
      </c>
    </row>
    <row r="314" s="2" customFormat="1" ht="24.15" customHeight="1">
      <c r="A314" s="37"/>
      <c r="B314" s="38"/>
      <c r="C314" s="218" t="s">
        <v>427</v>
      </c>
      <c r="D314" s="218" t="s">
        <v>132</v>
      </c>
      <c r="E314" s="219" t="s">
        <v>428</v>
      </c>
      <c r="F314" s="220" t="s">
        <v>429</v>
      </c>
      <c r="G314" s="221" t="s">
        <v>404</v>
      </c>
      <c r="H314" s="222">
        <v>5</v>
      </c>
      <c r="I314" s="223"/>
      <c r="J314" s="224">
        <f>ROUND(I314*H314,2)</f>
        <v>0</v>
      </c>
      <c r="K314" s="220" t="s">
        <v>136</v>
      </c>
      <c r="L314" s="43"/>
      <c r="M314" s="225" t="s">
        <v>1</v>
      </c>
      <c r="N314" s="226" t="s">
        <v>38</v>
      </c>
      <c r="O314" s="90"/>
      <c r="P314" s="227">
        <f>O314*H314</f>
        <v>0</v>
      </c>
      <c r="Q314" s="227">
        <v>0.02972</v>
      </c>
      <c r="R314" s="227">
        <f>Q314*H314</f>
        <v>0.14860000000000001</v>
      </c>
      <c r="S314" s="227">
        <v>0</v>
      </c>
      <c r="T314" s="228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9" t="s">
        <v>137</v>
      </c>
      <c r="AT314" s="229" t="s">
        <v>132</v>
      </c>
      <c r="AU314" s="229" t="s">
        <v>83</v>
      </c>
      <c r="AY314" s="16" t="s">
        <v>130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6" t="s">
        <v>81</v>
      </c>
      <c r="BK314" s="230">
        <f>ROUND(I314*H314,2)</f>
        <v>0</v>
      </c>
      <c r="BL314" s="16" t="s">
        <v>137</v>
      </c>
      <c r="BM314" s="229" t="s">
        <v>430</v>
      </c>
    </row>
    <row r="315" s="2" customFormat="1" ht="33" customHeight="1">
      <c r="A315" s="37"/>
      <c r="B315" s="38"/>
      <c r="C315" s="254" t="s">
        <v>431</v>
      </c>
      <c r="D315" s="254" t="s">
        <v>196</v>
      </c>
      <c r="E315" s="255" t="s">
        <v>432</v>
      </c>
      <c r="F315" s="256" t="s">
        <v>433</v>
      </c>
      <c r="G315" s="257" t="s">
        <v>404</v>
      </c>
      <c r="H315" s="258">
        <v>5</v>
      </c>
      <c r="I315" s="259"/>
      <c r="J315" s="260">
        <f>ROUND(I315*H315,2)</f>
        <v>0</v>
      </c>
      <c r="K315" s="256" t="s">
        <v>136</v>
      </c>
      <c r="L315" s="261"/>
      <c r="M315" s="262" t="s">
        <v>1</v>
      </c>
      <c r="N315" s="263" t="s">
        <v>38</v>
      </c>
      <c r="O315" s="90"/>
      <c r="P315" s="227">
        <f>O315*H315</f>
        <v>0</v>
      </c>
      <c r="Q315" s="227">
        <v>0.29799999999999999</v>
      </c>
      <c r="R315" s="227">
        <f>Q315*H315</f>
        <v>1.49</v>
      </c>
      <c r="S315" s="227">
        <v>0</v>
      </c>
      <c r="T315" s="228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9" t="s">
        <v>173</v>
      </c>
      <c r="AT315" s="229" t="s">
        <v>196</v>
      </c>
      <c r="AU315" s="229" t="s">
        <v>83</v>
      </c>
      <c r="AY315" s="16" t="s">
        <v>130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6" t="s">
        <v>81</v>
      </c>
      <c r="BK315" s="230">
        <f>ROUND(I315*H315,2)</f>
        <v>0</v>
      </c>
      <c r="BL315" s="16" t="s">
        <v>137</v>
      </c>
      <c r="BM315" s="229" t="s">
        <v>434</v>
      </c>
    </row>
    <row r="316" s="2" customFormat="1" ht="24.15" customHeight="1">
      <c r="A316" s="37"/>
      <c r="B316" s="38"/>
      <c r="C316" s="218" t="s">
        <v>435</v>
      </c>
      <c r="D316" s="218" t="s">
        <v>132</v>
      </c>
      <c r="E316" s="219" t="s">
        <v>436</v>
      </c>
      <c r="F316" s="220" t="s">
        <v>437</v>
      </c>
      <c r="G316" s="221" t="s">
        <v>404</v>
      </c>
      <c r="H316" s="222">
        <v>5</v>
      </c>
      <c r="I316" s="223"/>
      <c r="J316" s="224">
        <f>ROUND(I316*H316,2)</f>
        <v>0</v>
      </c>
      <c r="K316" s="220" t="s">
        <v>136</v>
      </c>
      <c r="L316" s="43"/>
      <c r="M316" s="225" t="s">
        <v>1</v>
      </c>
      <c r="N316" s="226" t="s">
        <v>38</v>
      </c>
      <c r="O316" s="90"/>
      <c r="P316" s="227">
        <f>O316*H316</f>
        <v>0</v>
      </c>
      <c r="Q316" s="227">
        <v>0.030759999999999999</v>
      </c>
      <c r="R316" s="227">
        <f>Q316*H316</f>
        <v>0.15379999999999999</v>
      </c>
      <c r="S316" s="227">
        <v>0</v>
      </c>
      <c r="T316" s="228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9" t="s">
        <v>137</v>
      </c>
      <c r="AT316" s="229" t="s">
        <v>132</v>
      </c>
      <c r="AU316" s="229" t="s">
        <v>83</v>
      </c>
      <c r="AY316" s="16" t="s">
        <v>130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6" t="s">
        <v>81</v>
      </c>
      <c r="BK316" s="230">
        <f>ROUND(I316*H316,2)</f>
        <v>0</v>
      </c>
      <c r="BL316" s="16" t="s">
        <v>137</v>
      </c>
      <c r="BM316" s="229" t="s">
        <v>438</v>
      </c>
    </row>
    <row r="317" s="2" customFormat="1" ht="24.15" customHeight="1">
      <c r="A317" s="37"/>
      <c r="B317" s="38"/>
      <c r="C317" s="254" t="s">
        <v>439</v>
      </c>
      <c r="D317" s="254" t="s">
        <v>196</v>
      </c>
      <c r="E317" s="255" t="s">
        <v>440</v>
      </c>
      <c r="F317" s="256" t="s">
        <v>441</v>
      </c>
      <c r="G317" s="257" t="s">
        <v>404</v>
      </c>
      <c r="H317" s="258">
        <v>5</v>
      </c>
      <c r="I317" s="259"/>
      <c r="J317" s="260">
        <f>ROUND(I317*H317,2)</f>
        <v>0</v>
      </c>
      <c r="K317" s="256" t="s">
        <v>136</v>
      </c>
      <c r="L317" s="261"/>
      <c r="M317" s="262" t="s">
        <v>1</v>
      </c>
      <c r="N317" s="263" t="s">
        <v>38</v>
      </c>
      <c r="O317" s="90"/>
      <c r="P317" s="227">
        <f>O317*H317</f>
        <v>0</v>
      </c>
      <c r="Q317" s="227">
        <v>0.155</v>
      </c>
      <c r="R317" s="227">
        <f>Q317*H317</f>
        <v>0.77500000000000002</v>
      </c>
      <c r="S317" s="227">
        <v>0</v>
      </c>
      <c r="T317" s="228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9" t="s">
        <v>173</v>
      </c>
      <c r="AT317" s="229" t="s">
        <v>196</v>
      </c>
      <c r="AU317" s="229" t="s">
        <v>83</v>
      </c>
      <c r="AY317" s="16" t="s">
        <v>130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6" t="s">
        <v>81</v>
      </c>
      <c r="BK317" s="230">
        <f>ROUND(I317*H317,2)</f>
        <v>0</v>
      </c>
      <c r="BL317" s="16" t="s">
        <v>137</v>
      </c>
      <c r="BM317" s="229" t="s">
        <v>442</v>
      </c>
    </row>
    <row r="318" s="2" customFormat="1" ht="24.15" customHeight="1">
      <c r="A318" s="37"/>
      <c r="B318" s="38"/>
      <c r="C318" s="218" t="s">
        <v>443</v>
      </c>
      <c r="D318" s="218" t="s">
        <v>132</v>
      </c>
      <c r="E318" s="219" t="s">
        <v>444</v>
      </c>
      <c r="F318" s="220" t="s">
        <v>445</v>
      </c>
      <c r="G318" s="221" t="s">
        <v>404</v>
      </c>
      <c r="H318" s="222">
        <v>5</v>
      </c>
      <c r="I318" s="223"/>
      <c r="J318" s="224">
        <f>ROUND(I318*H318,2)</f>
        <v>0</v>
      </c>
      <c r="K318" s="220" t="s">
        <v>136</v>
      </c>
      <c r="L318" s="43"/>
      <c r="M318" s="225" t="s">
        <v>1</v>
      </c>
      <c r="N318" s="226" t="s">
        <v>38</v>
      </c>
      <c r="O318" s="90"/>
      <c r="P318" s="227">
        <f>O318*H318</f>
        <v>0</v>
      </c>
      <c r="Q318" s="227">
        <v>0.21734000000000001</v>
      </c>
      <c r="R318" s="227">
        <f>Q318*H318</f>
        <v>1.0867</v>
      </c>
      <c r="S318" s="227">
        <v>0</v>
      </c>
      <c r="T318" s="228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9" t="s">
        <v>137</v>
      </c>
      <c r="AT318" s="229" t="s">
        <v>132</v>
      </c>
      <c r="AU318" s="229" t="s">
        <v>83</v>
      </c>
      <c r="AY318" s="16" t="s">
        <v>130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6" t="s">
        <v>81</v>
      </c>
      <c r="BK318" s="230">
        <f>ROUND(I318*H318,2)</f>
        <v>0</v>
      </c>
      <c r="BL318" s="16" t="s">
        <v>137</v>
      </c>
      <c r="BM318" s="229" t="s">
        <v>446</v>
      </c>
    </row>
    <row r="319" s="2" customFormat="1" ht="24.15" customHeight="1">
      <c r="A319" s="37"/>
      <c r="B319" s="38"/>
      <c r="C319" s="254" t="s">
        <v>447</v>
      </c>
      <c r="D319" s="254" t="s">
        <v>196</v>
      </c>
      <c r="E319" s="255" t="s">
        <v>448</v>
      </c>
      <c r="F319" s="256" t="s">
        <v>449</v>
      </c>
      <c r="G319" s="257" t="s">
        <v>404</v>
      </c>
      <c r="H319" s="258">
        <v>5</v>
      </c>
      <c r="I319" s="259"/>
      <c r="J319" s="260">
        <f>ROUND(I319*H319,2)</f>
        <v>0</v>
      </c>
      <c r="K319" s="256" t="s">
        <v>136</v>
      </c>
      <c r="L319" s="261"/>
      <c r="M319" s="262" t="s">
        <v>1</v>
      </c>
      <c r="N319" s="263" t="s">
        <v>38</v>
      </c>
      <c r="O319" s="90"/>
      <c r="P319" s="227">
        <f>O319*H319</f>
        <v>0</v>
      </c>
      <c r="Q319" s="227">
        <v>0.095799999999999996</v>
      </c>
      <c r="R319" s="227">
        <f>Q319*H319</f>
        <v>0.47899999999999998</v>
      </c>
      <c r="S319" s="227">
        <v>0</v>
      </c>
      <c r="T319" s="228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9" t="s">
        <v>173</v>
      </c>
      <c r="AT319" s="229" t="s">
        <v>196</v>
      </c>
      <c r="AU319" s="229" t="s">
        <v>83</v>
      </c>
      <c r="AY319" s="16" t="s">
        <v>130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6" t="s">
        <v>81</v>
      </c>
      <c r="BK319" s="230">
        <f>ROUND(I319*H319,2)</f>
        <v>0</v>
      </c>
      <c r="BL319" s="16" t="s">
        <v>137</v>
      </c>
      <c r="BM319" s="229" t="s">
        <v>450</v>
      </c>
    </row>
    <row r="320" s="2" customFormat="1" ht="24.15" customHeight="1">
      <c r="A320" s="37"/>
      <c r="B320" s="38"/>
      <c r="C320" s="254" t="s">
        <v>451</v>
      </c>
      <c r="D320" s="254" t="s">
        <v>196</v>
      </c>
      <c r="E320" s="255" t="s">
        <v>452</v>
      </c>
      <c r="F320" s="256" t="s">
        <v>453</v>
      </c>
      <c r="G320" s="257" t="s">
        <v>404</v>
      </c>
      <c r="H320" s="258">
        <v>5</v>
      </c>
      <c r="I320" s="259"/>
      <c r="J320" s="260">
        <f>ROUND(I320*H320,2)</f>
        <v>0</v>
      </c>
      <c r="K320" s="256" t="s">
        <v>136</v>
      </c>
      <c r="L320" s="261"/>
      <c r="M320" s="262" t="s">
        <v>1</v>
      </c>
      <c r="N320" s="263" t="s">
        <v>38</v>
      </c>
      <c r="O320" s="90"/>
      <c r="P320" s="227">
        <f>O320*H320</f>
        <v>0</v>
      </c>
      <c r="Q320" s="227">
        <v>0.0060000000000000001</v>
      </c>
      <c r="R320" s="227">
        <f>Q320*H320</f>
        <v>0.029999999999999999</v>
      </c>
      <c r="S320" s="227">
        <v>0</v>
      </c>
      <c r="T320" s="228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9" t="s">
        <v>173</v>
      </c>
      <c r="AT320" s="229" t="s">
        <v>196</v>
      </c>
      <c r="AU320" s="229" t="s">
        <v>83</v>
      </c>
      <c r="AY320" s="16" t="s">
        <v>130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6" t="s">
        <v>81</v>
      </c>
      <c r="BK320" s="230">
        <f>ROUND(I320*H320,2)</f>
        <v>0</v>
      </c>
      <c r="BL320" s="16" t="s">
        <v>137</v>
      </c>
      <c r="BM320" s="229" t="s">
        <v>454</v>
      </c>
    </row>
    <row r="321" s="2" customFormat="1" ht="24.15" customHeight="1">
      <c r="A321" s="37"/>
      <c r="B321" s="38"/>
      <c r="C321" s="254" t="s">
        <v>455</v>
      </c>
      <c r="D321" s="254" t="s">
        <v>196</v>
      </c>
      <c r="E321" s="255" t="s">
        <v>456</v>
      </c>
      <c r="F321" s="256" t="s">
        <v>457</v>
      </c>
      <c r="G321" s="257" t="s">
        <v>404</v>
      </c>
      <c r="H321" s="258">
        <v>5</v>
      </c>
      <c r="I321" s="259"/>
      <c r="J321" s="260">
        <f>ROUND(I321*H321,2)</f>
        <v>0</v>
      </c>
      <c r="K321" s="256" t="s">
        <v>136</v>
      </c>
      <c r="L321" s="261"/>
      <c r="M321" s="262" t="s">
        <v>1</v>
      </c>
      <c r="N321" s="263" t="s">
        <v>38</v>
      </c>
      <c r="O321" s="90"/>
      <c r="P321" s="227">
        <f>O321*H321</f>
        <v>0</v>
      </c>
      <c r="Q321" s="227">
        <v>0.027</v>
      </c>
      <c r="R321" s="227">
        <f>Q321*H321</f>
        <v>0.13500000000000001</v>
      </c>
      <c r="S321" s="227">
        <v>0</v>
      </c>
      <c r="T321" s="228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9" t="s">
        <v>173</v>
      </c>
      <c r="AT321" s="229" t="s">
        <v>196</v>
      </c>
      <c r="AU321" s="229" t="s">
        <v>83</v>
      </c>
      <c r="AY321" s="16" t="s">
        <v>130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6" t="s">
        <v>81</v>
      </c>
      <c r="BK321" s="230">
        <f>ROUND(I321*H321,2)</f>
        <v>0</v>
      </c>
      <c r="BL321" s="16" t="s">
        <v>137</v>
      </c>
      <c r="BM321" s="229" t="s">
        <v>458</v>
      </c>
    </row>
    <row r="322" s="12" customFormat="1" ht="22.8" customHeight="1">
      <c r="A322" s="12"/>
      <c r="B322" s="202"/>
      <c r="C322" s="203"/>
      <c r="D322" s="204" t="s">
        <v>72</v>
      </c>
      <c r="E322" s="216" t="s">
        <v>178</v>
      </c>
      <c r="F322" s="216" t="s">
        <v>459</v>
      </c>
      <c r="G322" s="203"/>
      <c r="H322" s="203"/>
      <c r="I322" s="206"/>
      <c r="J322" s="217">
        <f>BK322</f>
        <v>0</v>
      </c>
      <c r="K322" s="203"/>
      <c r="L322" s="208"/>
      <c r="M322" s="209"/>
      <c r="N322" s="210"/>
      <c r="O322" s="210"/>
      <c r="P322" s="211">
        <f>SUM(P323:P389)</f>
        <v>0</v>
      </c>
      <c r="Q322" s="210"/>
      <c r="R322" s="211">
        <f>SUM(R323:R389)</f>
        <v>163.20895250000001</v>
      </c>
      <c r="S322" s="210"/>
      <c r="T322" s="212">
        <f>SUM(T323:T389)</f>
        <v>0.246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3" t="s">
        <v>81</v>
      </c>
      <c r="AT322" s="214" t="s">
        <v>72</v>
      </c>
      <c r="AU322" s="214" t="s">
        <v>81</v>
      </c>
      <c r="AY322" s="213" t="s">
        <v>130</v>
      </c>
      <c r="BK322" s="215">
        <f>SUM(BK323:BK389)</f>
        <v>0</v>
      </c>
    </row>
    <row r="323" s="2" customFormat="1" ht="55.5" customHeight="1">
      <c r="A323" s="37"/>
      <c r="B323" s="38"/>
      <c r="C323" s="218" t="s">
        <v>460</v>
      </c>
      <c r="D323" s="218" t="s">
        <v>132</v>
      </c>
      <c r="E323" s="219" t="s">
        <v>461</v>
      </c>
      <c r="F323" s="220" t="s">
        <v>462</v>
      </c>
      <c r="G323" s="221" t="s">
        <v>404</v>
      </c>
      <c r="H323" s="222">
        <v>3</v>
      </c>
      <c r="I323" s="223"/>
      <c r="J323" s="224">
        <f>ROUND(I323*H323,2)</f>
        <v>0</v>
      </c>
      <c r="K323" s="220" t="s">
        <v>136</v>
      </c>
      <c r="L323" s="43"/>
      <c r="M323" s="225" t="s">
        <v>1</v>
      </c>
      <c r="N323" s="226" t="s">
        <v>38</v>
      </c>
      <c r="O323" s="90"/>
      <c r="P323" s="227">
        <f>O323*H323</f>
        <v>0</v>
      </c>
      <c r="Q323" s="227">
        <v>0</v>
      </c>
      <c r="R323" s="227">
        <f>Q323*H323</f>
        <v>0</v>
      </c>
      <c r="S323" s="227">
        <v>0.082000000000000003</v>
      </c>
      <c r="T323" s="228">
        <f>S323*H323</f>
        <v>0.246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9" t="s">
        <v>137</v>
      </c>
      <c r="AT323" s="229" t="s">
        <v>132</v>
      </c>
      <c r="AU323" s="229" t="s">
        <v>83</v>
      </c>
      <c r="AY323" s="16" t="s">
        <v>130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6" t="s">
        <v>81</v>
      </c>
      <c r="BK323" s="230">
        <f>ROUND(I323*H323,2)</f>
        <v>0</v>
      </c>
      <c r="BL323" s="16" t="s">
        <v>137</v>
      </c>
      <c r="BM323" s="229" t="s">
        <v>463</v>
      </c>
    </row>
    <row r="324" s="2" customFormat="1" ht="24.15" customHeight="1">
      <c r="A324" s="37"/>
      <c r="B324" s="38"/>
      <c r="C324" s="218" t="s">
        <v>464</v>
      </c>
      <c r="D324" s="218" t="s">
        <v>132</v>
      </c>
      <c r="E324" s="219" t="s">
        <v>465</v>
      </c>
      <c r="F324" s="220" t="s">
        <v>466</v>
      </c>
      <c r="G324" s="221" t="s">
        <v>404</v>
      </c>
      <c r="H324" s="222">
        <v>5</v>
      </c>
      <c r="I324" s="223"/>
      <c r="J324" s="224">
        <f>ROUND(I324*H324,2)</f>
        <v>0</v>
      </c>
      <c r="K324" s="220" t="s">
        <v>136</v>
      </c>
      <c r="L324" s="43"/>
      <c r="M324" s="225" t="s">
        <v>1</v>
      </c>
      <c r="N324" s="226" t="s">
        <v>38</v>
      </c>
      <c r="O324" s="90"/>
      <c r="P324" s="227">
        <f>O324*H324</f>
        <v>0</v>
      </c>
      <c r="Q324" s="227">
        <v>0.00069999999999999999</v>
      </c>
      <c r="R324" s="227">
        <f>Q324*H324</f>
        <v>0.0035000000000000001</v>
      </c>
      <c r="S324" s="227">
        <v>0</v>
      </c>
      <c r="T324" s="228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9" t="s">
        <v>137</v>
      </c>
      <c r="AT324" s="229" t="s">
        <v>132</v>
      </c>
      <c r="AU324" s="229" t="s">
        <v>83</v>
      </c>
      <c r="AY324" s="16" t="s">
        <v>130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6" t="s">
        <v>81</v>
      </c>
      <c r="BK324" s="230">
        <f>ROUND(I324*H324,2)</f>
        <v>0</v>
      </c>
      <c r="BL324" s="16" t="s">
        <v>137</v>
      </c>
      <c r="BM324" s="229" t="s">
        <v>467</v>
      </c>
    </row>
    <row r="325" s="13" customFormat="1">
      <c r="A325" s="13"/>
      <c r="B325" s="231"/>
      <c r="C325" s="232"/>
      <c r="D325" s="233" t="s">
        <v>139</v>
      </c>
      <c r="E325" s="234" t="s">
        <v>1</v>
      </c>
      <c r="F325" s="235" t="s">
        <v>156</v>
      </c>
      <c r="G325" s="232"/>
      <c r="H325" s="236">
        <v>5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139</v>
      </c>
      <c r="AU325" s="242" t="s">
        <v>83</v>
      </c>
      <c r="AV325" s="13" t="s">
        <v>83</v>
      </c>
      <c r="AW325" s="13" t="s">
        <v>30</v>
      </c>
      <c r="AX325" s="13" t="s">
        <v>73</v>
      </c>
      <c r="AY325" s="242" t="s">
        <v>130</v>
      </c>
    </row>
    <row r="326" s="14" customFormat="1">
      <c r="A326" s="14"/>
      <c r="B326" s="243"/>
      <c r="C326" s="244"/>
      <c r="D326" s="233" t="s">
        <v>139</v>
      </c>
      <c r="E326" s="245" t="s">
        <v>1</v>
      </c>
      <c r="F326" s="246" t="s">
        <v>141</v>
      </c>
      <c r="G326" s="244"/>
      <c r="H326" s="247">
        <v>5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139</v>
      </c>
      <c r="AU326" s="253" t="s">
        <v>83</v>
      </c>
      <c r="AV326" s="14" t="s">
        <v>137</v>
      </c>
      <c r="AW326" s="14" t="s">
        <v>30</v>
      </c>
      <c r="AX326" s="14" t="s">
        <v>81</v>
      </c>
      <c r="AY326" s="253" t="s">
        <v>130</v>
      </c>
    </row>
    <row r="327" s="2" customFormat="1" ht="16.5" customHeight="1">
      <c r="A327" s="37"/>
      <c r="B327" s="38"/>
      <c r="C327" s="254" t="s">
        <v>468</v>
      </c>
      <c r="D327" s="254" t="s">
        <v>196</v>
      </c>
      <c r="E327" s="255" t="s">
        <v>469</v>
      </c>
      <c r="F327" s="256" t="s">
        <v>470</v>
      </c>
      <c r="G327" s="257" t="s">
        <v>404</v>
      </c>
      <c r="H327" s="258">
        <v>2</v>
      </c>
      <c r="I327" s="259"/>
      <c r="J327" s="260">
        <f>ROUND(I327*H327,2)</f>
        <v>0</v>
      </c>
      <c r="K327" s="256" t="s">
        <v>136</v>
      </c>
      <c r="L327" s="261"/>
      <c r="M327" s="262" t="s">
        <v>1</v>
      </c>
      <c r="N327" s="263" t="s">
        <v>38</v>
      </c>
      <c r="O327" s="90"/>
      <c r="P327" s="227">
        <f>O327*H327</f>
        <v>0</v>
      </c>
      <c r="Q327" s="227">
        <v>0.0155</v>
      </c>
      <c r="R327" s="227">
        <f>Q327*H327</f>
        <v>0.031</v>
      </c>
      <c r="S327" s="227">
        <v>0</v>
      </c>
      <c r="T327" s="228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9" t="s">
        <v>173</v>
      </c>
      <c r="AT327" s="229" t="s">
        <v>196</v>
      </c>
      <c r="AU327" s="229" t="s">
        <v>83</v>
      </c>
      <c r="AY327" s="16" t="s">
        <v>130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6" t="s">
        <v>81</v>
      </c>
      <c r="BK327" s="230">
        <f>ROUND(I327*H327,2)</f>
        <v>0</v>
      </c>
      <c r="BL327" s="16" t="s">
        <v>137</v>
      </c>
      <c r="BM327" s="229" t="s">
        <v>471</v>
      </c>
    </row>
    <row r="328" s="2" customFormat="1" ht="24.15" customHeight="1">
      <c r="A328" s="37"/>
      <c r="B328" s="38"/>
      <c r="C328" s="254" t="s">
        <v>472</v>
      </c>
      <c r="D328" s="254" t="s">
        <v>196</v>
      </c>
      <c r="E328" s="255" t="s">
        <v>473</v>
      </c>
      <c r="F328" s="256" t="s">
        <v>474</v>
      </c>
      <c r="G328" s="257" t="s">
        <v>404</v>
      </c>
      <c r="H328" s="258">
        <v>3</v>
      </c>
      <c r="I328" s="259"/>
      <c r="J328" s="260">
        <f>ROUND(I328*H328,2)</f>
        <v>0</v>
      </c>
      <c r="K328" s="256" t="s">
        <v>136</v>
      </c>
      <c r="L328" s="261"/>
      <c r="M328" s="262" t="s">
        <v>1</v>
      </c>
      <c r="N328" s="263" t="s">
        <v>38</v>
      </c>
      <c r="O328" s="90"/>
      <c r="P328" s="227">
        <f>O328*H328</f>
        <v>0</v>
      </c>
      <c r="Q328" s="227">
        <v>0.0035000000000000001</v>
      </c>
      <c r="R328" s="227">
        <f>Q328*H328</f>
        <v>0.010500000000000001</v>
      </c>
      <c r="S328" s="227">
        <v>0</v>
      </c>
      <c r="T328" s="228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9" t="s">
        <v>173</v>
      </c>
      <c r="AT328" s="229" t="s">
        <v>196</v>
      </c>
      <c r="AU328" s="229" t="s">
        <v>83</v>
      </c>
      <c r="AY328" s="16" t="s">
        <v>130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6" t="s">
        <v>81</v>
      </c>
      <c r="BK328" s="230">
        <f>ROUND(I328*H328,2)</f>
        <v>0</v>
      </c>
      <c r="BL328" s="16" t="s">
        <v>137</v>
      </c>
      <c r="BM328" s="229" t="s">
        <v>475</v>
      </c>
    </row>
    <row r="329" s="2" customFormat="1" ht="24.15" customHeight="1">
      <c r="A329" s="37"/>
      <c r="B329" s="38"/>
      <c r="C329" s="218" t="s">
        <v>476</v>
      </c>
      <c r="D329" s="218" t="s">
        <v>132</v>
      </c>
      <c r="E329" s="219" t="s">
        <v>477</v>
      </c>
      <c r="F329" s="220" t="s">
        <v>478</v>
      </c>
      <c r="G329" s="221" t="s">
        <v>404</v>
      </c>
      <c r="H329" s="222">
        <v>5</v>
      </c>
      <c r="I329" s="223"/>
      <c r="J329" s="224">
        <f>ROUND(I329*H329,2)</f>
        <v>0</v>
      </c>
      <c r="K329" s="220" t="s">
        <v>136</v>
      </c>
      <c r="L329" s="43"/>
      <c r="M329" s="225" t="s">
        <v>1</v>
      </c>
      <c r="N329" s="226" t="s">
        <v>38</v>
      </c>
      <c r="O329" s="90"/>
      <c r="P329" s="227">
        <f>O329*H329</f>
        <v>0</v>
      </c>
      <c r="Q329" s="227">
        <v>0.11241</v>
      </c>
      <c r="R329" s="227">
        <f>Q329*H329</f>
        <v>0.56204999999999994</v>
      </c>
      <c r="S329" s="227">
        <v>0</v>
      </c>
      <c r="T329" s="228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9" t="s">
        <v>137</v>
      </c>
      <c r="AT329" s="229" t="s">
        <v>132</v>
      </c>
      <c r="AU329" s="229" t="s">
        <v>83</v>
      </c>
      <c r="AY329" s="16" t="s">
        <v>130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6" t="s">
        <v>81</v>
      </c>
      <c r="BK329" s="230">
        <f>ROUND(I329*H329,2)</f>
        <v>0</v>
      </c>
      <c r="BL329" s="16" t="s">
        <v>137</v>
      </c>
      <c r="BM329" s="229" t="s">
        <v>479</v>
      </c>
    </row>
    <row r="330" s="13" customFormat="1">
      <c r="A330" s="13"/>
      <c r="B330" s="231"/>
      <c r="C330" s="232"/>
      <c r="D330" s="233" t="s">
        <v>139</v>
      </c>
      <c r="E330" s="234" t="s">
        <v>1</v>
      </c>
      <c r="F330" s="235" t="s">
        <v>156</v>
      </c>
      <c r="G330" s="232"/>
      <c r="H330" s="236">
        <v>5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139</v>
      </c>
      <c r="AU330" s="242" t="s">
        <v>83</v>
      </c>
      <c r="AV330" s="13" t="s">
        <v>83</v>
      </c>
      <c r="AW330" s="13" t="s">
        <v>30</v>
      </c>
      <c r="AX330" s="13" t="s">
        <v>73</v>
      </c>
      <c r="AY330" s="242" t="s">
        <v>130</v>
      </c>
    </row>
    <row r="331" s="14" customFormat="1">
      <c r="A331" s="14"/>
      <c r="B331" s="243"/>
      <c r="C331" s="244"/>
      <c r="D331" s="233" t="s">
        <v>139</v>
      </c>
      <c r="E331" s="245" t="s">
        <v>1</v>
      </c>
      <c r="F331" s="246" t="s">
        <v>141</v>
      </c>
      <c r="G331" s="244"/>
      <c r="H331" s="247">
        <v>5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139</v>
      </c>
      <c r="AU331" s="253" t="s">
        <v>83</v>
      </c>
      <c r="AV331" s="14" t="s">
        <v>137</v>
      </c>
      <c r="AW331" s="14" t="s">
        <v>30</v>
      </c>
      <c r="AX331" s="14" t="s">
        <v>81</v>
      </c>
      <c r="AY331" s="253" t="s">
        <v>130</v>
      </c>
    </row>
    <row r="332" s="2" customFormat="1" ht="21.75" customHeight="1">
      <c r="A332" s="37"/>
      <c r="B332" s="38"/>
      <c r="C332" s="254" t="s">
        <v>480</v>
      </c>
      <c r="D332" s="254" t="s">
        <v>196</v>
      </c>
      <c r="E332" s="255" t="s">
        <v>481</v>
      </c>
      <c r="F332" s="256" t="s">
        <v>482</v>
      </c>
      <c r="G332" s="257" t="s">
        <v>404</v>
      </c>
      <c r="H332" s="258">
        <v>5</v>
      </c>
      <c r="I332" s="259"/>
      <c r="J332" s="260">
        <f>ROUND(I332*H332,2)</f>
        <v>0</v>
      </c>
      <c r="K332" s="256" t="s">
        <v>136</v>
      </c>
      <c r="L332" s="261"/>
      <c r="M332" s="262" t="s">
        <v>1</v>
      </c>
      <c r="N332" s="263" t="s">
        <v>38</v>
      </c>
      <c r="O332" s="90"/>
      <c r="P332" s="227">
        <f>O332*H332</f>
        <v>0</v>
      </c>
      <c r="Q332" s="227">
        <v>0.0025000000000000001</v>
      </c>
      <c r="R332" s="227">
        <f>Q332*H332</f>
        <v>0.012500000000000001</v>
      </c>
      <c r="S332" s="227">
        <v>0</v>
      </c>
      <c r="T332" s="228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9" t="s">
        <v>173</v>
      </c>
      <c r="AT332" s="229" t="s">
        <v>196</v>
      </c>
      <c r="AU332" s="229" t="s">
        <v>83</v>
      </c>
      <c r="AY332" s="16" t="s">
        <v>130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6" t="s">
        <v>81</v>
      </c>
      <c r="BK332" s="230">
        <f>ROUND(I332*H332,2)</f>
        <v>0</v>
      </c>
      <c r="BL332" s="16" t="s">
        <v>137</v>
      </c>
      <c r="BM332" s="229" t="s">
        <v>483</v>
      </c>
    </row>
    <row r="333" s="13" customFormat="1">
      <c r="A333" s="13"/>
      <c r="B333" s="231"/>
      <c r="C333" s="232"/>
      <c r="D333" s="233" t="s">
        <v>139</v>
      </c>
      <c r="E333" s="234" t="s">
        <v>1</v>
      </c>
      <c r="F333" s="235" t="s">
        <v>156</v>
      </c>
      <c r="G333" s="232"/>
      <c r="H333" s="236">
        <v>5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139</v>
      </c>
      <c r="AU333" s="242" t="s">
        <v>83</v>
      </c>
      <c r="AV333" s="13" t="s">
        <v>83</v>
      </c>
      <c r="AW333" s="13" t="s">
        <v>30</v>
      </c>
      <c r="AX333" s="13" t="s">
        <v>73</v>
      </c>
      <c r="AY333" s="242" t="s">
        <v>130</v>
      </c>
    </row>
    <row r="334" s="14" customFormat="1">
      <c r="A334" s="14"/>
      <c r="B334" s="243"/>
      <c r="C334" s="244"/>
      <c r="D334" s="233" t="s">
        <v>139</v>
      </c>
      <c r="E334" s="245" t="s">
        <v>1</v>
      </c>
      <c r="F334" s="246" t="s">
        <v>141</v>
      </c>
      <c r="G334" s="244"/>
      <c r="H334" s="247">
        <v>5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139</v>
      </c>
      <c r="AU334" s="253" t="s">
        <v>83</v>
      </c>
      <c r="AV334" s="14" t="s">
        <v>137</v>
      </c>
      <c r="AW334" s="14" t="s">
        <v>30</v>
      </c>
      <c r="AX334" s="14" t="s">
        <v>81</v>
      </c>
      <c r="AY334" s="253" t="s">
        <v>130</v>
      </c>
    </row>
    <row r="335" s="2" customFormat="1" ht="16.5" customHeight="1">
      <c r="A335" s="37"/>
      <c r="B335" s="38"/>
      <c r="C335" s="254" t="s">
        <v>484</v>
      </c>
      <c r="D335" s="254" t="s">
        <v>196</v>
      </c>
      <c r="E335" s="255" t="s">
        <v>485</v>
      </c>
      <c r="F335" s="256" t="s">
        <v>486</v>
      </c>
      <c r="G335" s="257" t="s">
        <v>404</v>
      </c>
      <c r="H335" s="258">
        <v>5</v>
      </c>
      <c r="I335" s="259"/>
      <c r="J335" s="260">
        <f>ROUND(I335*H335,2)</f>
        <v>0</v>
      </c>
      <c r="K335" s="256" t="s">
        <v>136</v>
      </c>
      <c r="L335" s="261"/>
      <c r="M335" s="262" t="s">
        <v>1</v>
      </c>
      <c r="N335" s="263" t="s">
        <v>38</v>
      </c>
      <c r="O335" s="90"/>
      <c r="P335" s="227">
        <f>O335*H335</f>
        <v>0</v>
      </c>
      <c r="Q335" s="227">
        <v>0.0030000000000000001</v>
      </c>
      <c r="R335" s="227">
        <f>Q335*H335</f>
        <v>0.014999999999999999</v>
      </c>
      <c r="S335" s="227">
        <v>0</v>
      </c>
      <c r="T335" s="228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9" t="s">
        <v>173</v>
      </c>
      <c r="AT335" s="229" t="s">
        <v>196</v>
      </c>
      <c r="AU335" s="229" t="s">
        <v>83</v>
      </c>
      <c r="AY335" s="16" t="s">
        <v>130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6" t="s">
        <v>81</v>
      </c>
      <c r="BK335" s="230">
        <f>ROUND(I335*H335,2)</f>
        <v>0</v>
      </c>
      <c r="BL335" s="16" t="s">
        <v>137</v>
      </c>
      <c r="BM335" s="229" t="s">
        <v>487</v>
      </c>
    </row>
    <row r="336" s="13" customFormat="1">
      <c r="A336" s="13"/>
      <c r="B336" s="231"/>
      <c r="C336" s="232"/>
      <c r="D336" s="233" t="s">
        <v>139</v>
      </c>
      <c r="E336" s="234" t="s">
        <v>1</v>
      </c>
      <c r="F336" s="235" t="s">
        <v>156</v>
      </c>
      <c r="G336" s="232"/>
      <c r="H336" s="236">
        <v>5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139</v>
      </c>
      <c r="AU336" s="242" t="s">
        <v>83</v>
      </c>
      <c r="AV336" s="13" t="s">
        <v>83</v>
      </c>
      <c r="AW336" s="13" t="s">
        <v>30</v>
      </c>
      <c r="AX336" s="13" t="s">
        <v>73</v>
      </c>
      <c r="AY336" s="242" t="s">
        <v>130</v>
      </c>
    </row>
    <row r="337" s="14" customFormat="1">
      <c r="A337" s="14"/>
      <c r="B337" s="243"/>
      <c r="C337" s="244"/>
      <c r="D337" s="233" t="s">
        <v>139</v>
      </c>
      <c r="E337" s="245" t="s">
        <v>1</v>
      </c>
      <c r="F337" s="246" t="s">
        <v>141</v>
      </c>
      <c r="G337" s="244"/>
      <c r="H337" s="247">
        <v>5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139</v>
      </c>
      <c r="AU337" s="253" t="s">
        <v>83</v>
      </c>
      <c r="AV337" s="14" t="s">
        <v>137</v>
      </c>
      <c r="AW337" s="14" t="s">
        <v>30</v>
      </c>
      <c r="AX337" s="14" t="s">
        <v>81</v>
      </c>
      <c r="AY337" s="253" t="s">
        <v>130</v>
      </c>
    </row>
    <row r="338" s="2" customFormat="1" ht="21.75" customHeight="1">
      <c r="A338" s="37"/>
      <c r="B338" s="38"/>
      <c r="C338" s="254" t="s">
        <v>488</v>
      </c>
      <c r="D338" s="254" t="s">
        <v>196</v>
      </c>
      <c r="E338" s="255" t="s">
        <v>489</v>
      </c>
      <c r="F338" s="256" t="s">
        <v>490</v>
      </c>
      <c r="G338" s="257" t="s">
        <v>404</v>
      </c>
      <c r="H338" s="258">
        <v>10</v>
      </c>
      <c r="I338" s="259"/>
      <c r="J338" s="260">
        <f>ROUND(I338*H338,2)</f>
        <v>0</v>
      </c>
      <c r="K338" s="256" t="s">
        <v>136</v>
      </c>
      <c r="L338" s="261"/>
      <c r="M338" s="262" t="s">
        <v>1</v>
      </c>
      <c r="N338" s="263" t="s">
        <v>38</v>
      </c>
      <c r="O338" s="90"/>
      <c r="P338" s="227">
        <f>O338*H338</f>
        <v>0</v>
      </c>
      <c r="Q338" s="227">
        <v>0.00035</v>
      </c>
      <c r="R338" s="227">
        <f>Q338*H338</f>
        <v>0.0035000000000000001</v>
      </c>
      <c r="S338" s="227">
        <v>0</v>
      </c>
      <c r="T338" s="228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9" t="s">
        <v>173</v>
      </c>
      <c r="AT338" s="229" t="s">
        <v>196</v>
      </c>
      <c r="AU338" s="229" t="s">
        <v>83</v>
      </c>
      <c r="AY338" s="16" t="s">
        <v>130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6" t="s">
        <v>81</v>
      </c>
      <c r="BK338" s="230">
        <f>ROUND(I338*H338,2)</f>
        <v>0</v>
      </c>
      <c r="BL338" s="16" t="s">
        <v>137</v>
      </c>
      <c r="BM338" s="229" t="s">
        <v>491</v>
      </c>
    </row>
    <row r="339" s="13" customFormat="1">
      <c r="A339" s="13"/>
      <c r="B339" s="231"/>
      <c r="C339" s="232"/>
      <c r="D339" s="233" t="s">
        <v>139</v>
      </c>
      <c r="E339" s="234" t="s">
        <v>1</v>
      </c>
      <c r="F339" s="235" t="s">
        <v>492</v>
      </c>
      <c r="G339" s="232"/>
      <c r="H339" s="236">
        <v>10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139</v>
      </c>
      <c r="AU339" s="242" t="s">
        <v>83</v>
      </c>
      <c r="AV339" s="13" t="s">
        <v>83</v>
      </c>
      <c r="AW339" s="13" t="s">
        <v>30</v>
      </c>
      <c r="AX339" s="13" t="s">
        <v>73</v>
      </c>
      <c r="AY339" s="242" t="s">
        <v>130</v>
      </c>
    </row>
    <row r="340" s="14" customFormat="1">
      <c r="A340" s="14"/>
      <c r="B340" s="243"/>
      <c r="C340" s="244"/>
      <c r="D340" s="233" t="s">
        <v>139</v>
      </c>
      <c r="E340" s="245" t="s">
        <v>1</v>
      </c>
      <c r="F340" s="246" t="s">
        <v>141</v>
      </c>
      <c r="G340" s="244"/>
      <c r="H340" s="247">
        <v>10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139</v>
      </c>
      <c r="AU340" s="253" t="s">
        <v>83</v>
      </c>
      <c r="AV340" s="14" t="s">
        <v>137</v>
      </c>
      <c r="AW340" s="14" t="s">
        <v>30</v>
      </c>
      <c r="AX340" s="14" t="s">
        <v>81</v>
      </c>
      <c r="AY340" s="253" t="s">
        <v>130</v>
      </c>
    </row>
    <row r="341" s="2" customFormat="1" ht="16.5" customHeight="1">
      <c r="A341" s="37"/>
      <c r="B341" s="38"/>
      <c r="C341" s="254" t="s">
        <v>390</v>
      </c>
      <c r="D341" s="254" t="s">
        <v>196</v>
      </c>
      <c r="E341" s="255" t="s">
        <v>493</v>
      </c>
      <c r="F341" s="256" t="s">
        <v>494</v>
      </c>
      <c r="G341" s="257" t="s">
        <v>404</v>
      </c>
      <c r="H341" s="258">
        <v>5</v>
      </c>
      <c r="I341" s="259"/>
      <c r="J341" s="260">
        <f>ROUND(I341*H341,2)</f>
        <v>0</v>
      </c>
      <c r="K341" s="256" t="s">
        <v>136</v>
      </c>
      <c r="L341" s="261"/>
      <c r="M341" s="262" t="s">
        <v>1</v>
      </c>
      <c r="N341" s="263" t="s">
        <v>38</v>
      </c>
      <c r="O341" s="90"/>
      <c r="P341" s="227">
        <f>O341*H341</f>
        <v>0</v>
      </c>
      <c r="Q341" s="227">
        <v>0.00010000000000000001</v>
      </c>
      <c r="R341" s="227">
        <f>Q341*H341</f>
        <v>0.00050000000000000001</v>
      </c>
      <c r="S341" s="227">
        <v>0</v>
      </c>
      <c r="T341" s="228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9" t="s">
        <v>173</v>
      </c>
      <c r="AT341" s="229" t="s">
        <v>196</v>
      </c>
      <c r="AU341" s="229" t="s">
        <v>83</v>
      </c>
      <c r="AY341" s="16" t="s">
        <v>130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6" t="s">
        <v>81</v>
      </c>
      <c r="BK341" s="230">
        <f>ROUND(I341*H341,2)</f>
        <v>0</v>
      </c>
      <c r="BL341" s="16" t="s">
        <v>137</v>
      </c>
      <c r="BM341" s="229" t="s">
        <v>495</v>
      </c>
    </row>
    <row r="342" s="2" customFormat="1" ht="24.15" customHeight="1">
      <c r="A342" s="37"/>
      <c r="B342" s="38"/>
      <c r="C342" s="218" t="s">
        <v>496</v>
      </c>
      <c r="D342" s="218" t="s">
        <v>132</v>
      </c>
      <c r="E342" s="219" t="s">
        <v>497</v>
      </c>
      <c r="F342" s="220" t="s">
        <v>498</v>
      </c>
      <c r="G342" s="221" t="s">
        <v>149</v>
      </c>
      <c r="H342" s="222">
        <v>20</v>
      </c>
      <c r="I342" s="223"/>
      <c r="J342" s="224">
        <f>ROUND(I342*H342,2)</f>
        <v>0</v>
      </c>
      <c r="K342" s="220" t="s">
        <v>136</v>
      </c>
      <c r="L342" s="43"/>
      <c r="M342" s="225" t="s">
        <v>1</v>
      </c>
      <c r="N342" s="226" t="s">
        <v>38</v>
      </c>
      <c r="O342" s="90"/>
      <c r="P342" s="227">
        <f>O342*H342</f>
        <v>0</v>
      </c>
      <c r="Q342" s="227">
        <v>0.00010000000000000001</v>
      </c>
      <c r="R342" s="227">
        <f>Q342*H342</f>
        <v>0.002</v>
      </c>
      <c r="S342" s="227">
        <v>0</v>
      </c>
      <c r="T342" s="228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9" t="s">
        <v>137</v>
      </c>
      <c r="AT342" s="229" t="s">
        <v>132</v>
      </c>
      <c r="AU342" s="229" t="s">
        <v>83</v>
      </c>
      <c r="AY342" s="16" t="s">
        <v>130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6" t="s">
        <v>81</v>
      </c>
      <c r="BK342" s="230">
        <f>ROUND(I342*H342,2)</f>
        <v>0</v>
      </c>
      <c r="BL342" s="16" t="s">
        <v>137</v>
      </c>
      <c r="BM342" s="229" t="s">
        <v>499</v>
      </c>
    </row>
    <row r="343" s="2" customFormat="1" ht="33" customHeight="1">
      <c r="A343" s="37"/>
      <c r="B343" s="38"/>
      <c r="C343" s="218" t="s">
        <v>500</v>
      </c>
      <c r="D343" s="218" t="s">
        <v>132</v>
      </c>
      <c r="E343" s="219" t="s">
        <v>501</v>
      </c>
      <c r="F343" s="220" t="s">
        <v>502</v>
      </c>
      <c r="G343" s="221" t="s">
        <v>149</v>
      </c>
      <c r="H343" s="222">
        <v>20</v>
      </c>
      <c r="I343" s="223"/>
      <c r="J343" s="224">
        <f>ROUND(I343*H343,2)</f>
        <v>0</v>
      </c>
      <c r="K343" s="220" t="s">
        <v>136</v>
      </c>
      <c r="L343" s="43"/>
      <c r="M343" s="225" t="s">
        <v>1</v>
      </c>
      <c r="N343" s="226" t="s">
        <v>38</v>
      </c>
      <c r="O343" s="90"/>
      <c r="P343" s="227">
        <f>O343*H343</f>
        <v>0</v>
      </c>
      <c r="Q343" s="227">
        <v>0.00033</v>
      </c>
      <c r="R343" s="227">
        <f>Q343*H343</f>
        <v>0.0066</v>
      </c>
      <c r="S343" s="227">
        <v>0</v>
      </c>
      <c r="T343" s="228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9" t="s">
        <v>137</v>
      </c>
      <c r="AT343" s="229" t="s">
        <v>132</v>
      </c>
      <c r="AU343" s="229" t="s">
        <v>83</v>
      </c>
      <c r="AY343" s="16" t="s">
        <v>130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6" t="s">
        <v>81</v>
      </c>
      <c r="BK343" s="230">
        <f>ROUND(I343*H343,2)</f>
        <v>0</v>
      </c>
      <c r="BL343" s="16" t="s">
        <v>137</v>
      </c>
      <c r="BM343" s="229" t="s">
        <v>503</v>
      </c>
    </row>
    <row r="344" s="2" customFormat="1" ht="33" customHeight="1">
      <c r="A344" s="37"/>
      <c r="B344" s="38"/>
      <c r="C344" s="218" t="s">
        <v>504</v>
      </c>
      <c r="D344" s="218" t="s">
        <v>132</v>
      </c>
      <c r="E344" s="219" t="s">
        <v>505</v>
      </c>
      <c r="F344" s="220" t="s">
        <v>506</v>
      </c>
      <c r="G344" s="221" t="s">
        <v>135</v>
      </c>
      <c r="H344" s="222">
        <v>6</v>
      </c>
      <c r="I344" s="223"/>
      <c r="J344" s="224">
        <f>ROUND(I344*H344,2)</f>
        <v>0</v>
      </c>
      <c r="K344" s="220" t="s">
        <v>136</v>
      </c>
      <c r="L344" s="43"/>
      <c r="M344" s="225" t="s">
        <v>1</v>
      </c>
      <c r="N344" s="226" t="s">
        <v>38</v>
      </c>
      <c r="O344" s="90"/>
      <c r="P344" s="227">
        <f>O344*H344</f>
        <v>0</v>
      </c>
      <c r="Q344" s="227">
        <v>0.0011999999999999999</v>
      </c>
      <c r="R344" s="227">
        <f>Q344*H344</f>
        <v>0.0071999999999999998</v>
      </c>
      <c r="S344" s="227">
        <v>0</v>
      </c>
      <c r="T344" s="228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9" t="s">
        <v>137</v>
      </c>
      <c r="AT344" s="229" t="s">
        <v>132</v>
      </c>
      <c r="AU344" s="229" t="s">
        <v>83</v>
      </c>
      <c r="AY344" s="16" t="s">
        <v>130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6" t="s">
        <v>81</v>
      </c>
      <c r="BK344" s="230">
        <f>ROUND(I344*H344,2)</f>
        <v>0</v>
      </c>
      <c r="BL344" s="16" t="s">
        <v>137</v>
      </c>
      <c r="BM344" s="229" t="s">
        <v>507</v>
      </c>
    </row>
    <row r="345" s="2" customFormat="1" ht="37.8" customHeight="1">
      <c r="A345" s="37"/>
      <c r="B345" s="38"/>
      <c r="C345" s="218" t="s">
        <v>508</v>
      </c>
      <c r="D345" s="218" t="s">
        <v>132</v>
      </c>
      <c r="E345" s="219" t="s">
        <v>509</v>
      </c>
      <c r="F345" s="220" t="s">
        <v>510</v>
      </c>
      <c r="G345" s="221" t="s">
        <v>135</v>
      </c>
      <c r="H345" s="222">
        <v>6</v>
      </c>
      <c r="I345" s="223"/>
      <c r="J345" s="224">
        <f>ROUND(I345*H345,2)</f>
        <v>0</v>
      </c>
      <c r="K345" s="220" t="s">
        <v>136</v>
      </c>
      <c r="L345" s="43"/>
      <c r="M345" s="225" t="s">
        <v>1</v>
      </c>
      <c r="N345" s="226" t="s">
        <v>38</v>
      </c>
      <c r="O345" s="90"/>
      <c r="P345" s="227">
        <f>O345*H345</f>
        <v>0</v>
      </c>
      <c r="Q345" s="227">
        <v>0.0025999999999999999</v>
      </c>
      <c r="R345" s="227">
        <f>Q345*H345</f>
        <v>0.015599999999999999</v>
      </c>
      <c r="S345" s="227">
        <v>0</v>
      </c>
      <c r="T345" s="228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9" t="s">
        <v>137</v>
      </c>
      <c r="AT345" s="229" t="s">
        <v>132</v>
      </c>
      <c r="AU345" s="229" t="s">
        <v>83</v>
      </c>
      <c r="AY345" s="16" t="s">
        <v>130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6" t="s">
        <v>81</v>
      </c>
      <c r="BK345" s="230">
        <f>ROUND(I345*H345,2)</f>
        <v>0</v>
      </c>
      <c r="BL345" s="16" t="s">
        <v>137</v>
      </c>
      <c r="BM345" s="229" t="s">
        <v>511</v>
      </c>
    </row>
    <row r="346" s="2" customFormat="1" ht="49.05" customHeight="1">
      <c r="A346" s="37"/>
      <c r="B346" s="38"/>
      <c r="C346" s="218" t="s">
        <v>512</v>
      </c>
      <c r="D346" s="218" t="s">
        <v>132</v>
      </c>
      <c r="E346" s="219" t="s">
        <v>513</v>
      </c>
      <c r="F346" s="220" t="s">
        <v>514</v>
      </c>
      <c r="G346" s="221" t="s">
        <v>149</v>
      </c>
      <c r="H346" s="222">
        <v>182</v>
      </c>
      <c r="I346" s="223"/>
      <c r="J346" s="224">
        <f>ROUND(I346*H346,2)</f>
        <v>0</v>
      </c>
      <c r="K346" s="220" t="s">
        <v>136</v>
      </c>
      <c r="L346" s="43"/>
      <c r="M346" s="225" t="s">
        <v>1</v>
      </c>
      <c r="N346" s="226" t="s">
        <v>38</v>
      </c>
      <c r="O346" s="90"/>
      <c r="P346" s="227">
        <f>O346*H346</f>
        <v>0</v>
      </c>
      <c r="Q346" s="227">
        <v>0.15540000000000001</v>
      </c>
      <c r="R346" s="227">
        <f>Q346*H346</f>
        <v>28.282800000000002</v>
      </c>
      <c r="S346" s="227">
        <v>0</v>
      </c>
      <c r="T346" s="228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9" t="s">
        <v>137</v>
      </c>
      <c r="AT346" s="229" t="s">
        <v>132</v>
      </c>
      <c r="AU346" s="229" t="s">
        <v>83</v>
      </c>
      <c r="AY346" s="16" t="s">
        <v>130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6" t="s">
        <v>81</v>
      </c>
      <c r="BK346" s="230">
        <f>ROUND(I346*H346,2)</f>
        <v>0</v>
      </c>
      <c r="BL346" s="16" t="s">
        <v>137</v>
      </c>
      <c r="BM346" s="229" t="s">
        <v>515</v>
      </c>
    </row>
    <row r="347" s="13" customFormat="1">
      <c r="A347" s="13"/>
      <c r="B347" s="231"/>
      <c r="C347" s="232"/>
      <c r="D347" s="233" t="s">
        <v>139</v>
      </c>
      <c r="E347" s="234" t="s">
        <v>1</v>
      </c>
      <c r="F347" s="235" t="s">
        <v>516</v>
      </c>
      <c r="G347" s="232"/>
      <c r="H347" s="236">
        <v>182</v>
      </c>
      <c r="I347" s="237"/>
      <c r="J347" s="232"/>
      <c r="K347" s="232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139</v>
      </c>
      <c r="AU347" s="242" t="s">
        <v>83</v>
      </c>
      <c r="AV347" s="13" t="s">
        <v>83</v>
      </c>
      <c r="AW347" s="13" t="s">
        <v>30</v>
      </c>
      <c r="AX347" s="13" t="s">
        <v>73</v>
      </c>
      <c r="AY347" s="242" t="s">
        <v>130</v>
      </c>
    </row>
    <row r="348" s="14" customFormat="1">
      <c r="A348" s="14"/>
      <c r="B348" s="243"/>
      <c r="C348" s="244"/>
      <c r="D348" s="233" t="s">
        <v>139</v>
      </c>
      <c r="E348" s="245" t="s">
        <v>1</v>
      </c>
      <c r="F348" s="246" t="s">
        <v>141</v>
      </c>
      <c r="G348" s="244"/>
      <c r="H348" s="247">
        <v>182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139</v>
      </c>
      <c r="AU348" s="253" t="s">
        <v>83</v>
      </c>
      <c r="AV348" s="14" t="s">
        <v>137</v>
      </c>
      <c r="AW348" s="14" t="s">
        <v>30</v>
      </c>
      <c r="AX348" s="14" t="s">
        <v>81</v>
      </c>
      <c r="AY348" s="253" t="s">
        <v>130</v>
      </c>
    </row>
    <row r="349" s="2" customFormat="1" ht="16.5" customHeight="1">
      <c r="A349" s="37"/>
      <c r="B349" s="38"/>
      <c r="C349" s="254" t="s">
        <v>517</v>
      </c>
      <c r="D349" s="254" t="s">
        <v>196</v>
      </c>
      <c r="E349" s="255" t="s">
        <v>518</v>
      </c>
      <c r="F349" s="256" t="s">
        <v>519</v>
      </c>
      <c r="G349" s="257" t="s">
        <v>149</v>
      </c>
      <c r="H349" s="258">
        <v>185.63999999999999</v>
      </c>
      <c r="I349" s="259"/>
      <c r="J349" s="260">
        <f>ROUND(I349*H349,2)</f>
        <v>0</v>
      </c>
      <c r="K349" s="256" t="s">
        <v>136</v>
      </c>
      <c r="L349" s="261"/>
      <c r="M349" s="262" t="s">
        <v>1</v>
      </c>
      <c r="N349" s="263" t="s">
        <v>38</v>
      </c>
      <c r="O349" s="90"/>
      <c r="P349" s="227">
        <f>O349*H349</f>
        <v>0</v>
      </c>
      <c r="Q349" s="227">
        <v>0.080000000000000002</v>
      </c>
      <c r="R349" s="227">
        <f>Q349*H349</f>
        <v>14.851199999999999</v>
      </c>
      <c r="S349" s="227">
        <v>0</v>
      </c>
      <c r="T349" s="228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9" t="s">
        <v>173</v>
      </c>
      <c r="AT349" s="229" t="s">
        <v>196</v>
      </c>
      <c r="AU349" s="229" t="s">
        <v>83</v>
      </c>
      <c r="AY349" s="16" t="s">
        <v>130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6" t="s">
        <v>81</v>
      </c>
      <c r="BK349" s="230">
        <f>ROUND(I349*H349,2)</f>
        <v>0</v>
      </c>
      <c r="BL349" s="16" t="s">
        <v>137</v>
      </c>
      <c r="BM349" s="229" t="s">
        <v>520</v>
      </c>
    </row>
    <row r="350" s="13" customFormat="1">
      <c r="A350" s="13"/>
      <c r="B350" s="231"/>
      <c r="C350" s="232"/>
      <c r="D350" s="233" t="s">
        <v>139</v>
      </c>
      <c r="E350" s="234" t="s">
        <v>1</v>
      </c>
      <c r="F350" s="235" t="s">
        <v>521</v>
      </c>
      <c r="G350" s="232"/>
      <c r="H350" s="236">
        <v>185.63999999999999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139</v>
      </c>
      <c r="AU350" s="242" t="s">
        <v>83</v>
      </c>
      <c r="AV350" s="13" t="s">
        <v>83</v>
      </c>
      <c r="AW350" s="13" t="s">
        <v>30</v>
      </c>
      <c r="AX350" s="13" t="s">
        <v>73</v>
      </c>
      <c r="AY350" s="242" t="s">
        <v>130</v>
      </c>
    </row>
    <row r="351" s="14" customFormat="1">
      <c r="A351" s="14"/>
      <c r="B351" s="243"/>
      <c r="C351" s="244"/>
      <c r="D351" s="233" t="s">
        <v>139</v>
      </c>
      <c r="E351" s="245" t="s">
        <v>1</v>
      </c>
      <c r="F351" s="246" t="s">
        <v>141</v>
      </c>
      <c r="G351" s="244"/>
      <c r="H351" s="247">
        <v>185.63999999999999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139</v>
      </c>
      <c r="AU351" s="253" t="s">
        <v>83</v>
      </c>
      <c r="AV351" s="14" t="s">
        <v>137</v>
      </c>
      <c r="AW351" s="14" t="s">
        <v>30</v>
      </c>
      <c r="AX351" s="14" t="s">
        <v>81</v>
      </c>
      <c r="AY351" s="253" t="s">
        <v>130</v>
      </c>
    </row>
    <row r="352" s="2" customFormat="1" ht="62.7" customHeight="1">
      <c r="A352" s="37"/>
      <c r="B352" s="38"/>
      <c r="C352" s="218" t="s">
        <v>522</v>
      </c>
      <c r="D352" s="218" t="s">
        <v>132</v>
      </c>
      <c r="E352" s="219" t="s">
        <v>523</v>
      </c>
      <c r="F352" s="220" t="s">
        <v>524</v>
      </c>
      <c r="G352" s="221" t="s">
        <v>149</v>
      </c>
      <c r="H352" s="222">
        <v>262</v>
      </c>
      <c r="I352" s="223"/>
      <c r="J352" s="224">
        <f>ROUND(I352*H352,2)</f>
        <v>0</v>
      </c>
      <c r="K352" s="220" t="s">
        <v>136</v>
      </c>
      <c r="L352" s="43"/>
      <c r="M352" s="225" t="s">
        <v>1</v>
      </c>
      <c r="N352" s="226" t="s">
        <v>38</v>
      </c>
      <c r="O352" s="90"/>
      <c r="P352" s="227">
        <f>O352*H352</f>
        <v>0</v>
      </c>
      <c r="Q352" s="227">
        <v>0.089779999999999999</v>
      </c>
      <c r="R352" s="227">
        <f>Q352*H352</f>
        <v>23.522359999999999</v>
      </c>
      <c r="S352" s="227">
        <v>0</v>
      </c>
      <c r="T352" s="228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29" t="s">
        <v>137</v>
      </c>
      <c r="AT352" s="229" t="s">
        <v>132</v>
      </c>
      <c r="AU352" s="229" t="s">
        <v>83</v>
      </c>
      <c r="AY352" s="16" t="s">
        <v>130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6" t="s">
        <v>81</v>
      </c>
      <c r="BK352" s="230">
        <f>ROUND(I352*H352,2)</f>
        <v>0</v>
      </c>
      <c r="BL352" s="16" t="s">
        <v>137</v>
      </c>
      <c r="BM352" s="229" t="s">
        <v>525</v>
      </c>
    </row>
    <row r="353" s="13" customFormat="1">
      <c r="A353" s="13"/>
      <c r="B353" s="231"/>
      <c r="C353" s="232"/>
      <c r="D353" s="233" t="s">
        <v>139</v>
      </c>
      <c r="E353" s="234" t="s">
        <v>1</v>
      </c>
      <c r="F353" s="235" t="s">
        <v>526</v>
      </c>
      <c r="G353" s="232"/>
      <c r="H353" s="236">
        <v>262</v>
      </c>
      <c r="I353" s="237"/>
      <c r="J353" s="232"/>
      <c r="K353" s="232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139</v>
      </c>
      <c r="AU353" s="242" t="s">
        <v>83</v>
      </c>
      <c r="AV353" s="13" t="s">
        <v>83</v>
      </c>
      <c r="AW353" s="13" t="s">
        <v>30</v>
      </c>
      <c r="AX353" s="13" t="s">
        <v>73</v>
      </c>
      <c r="AY353" s="242" t="s">
        <v>130</v>
      </c>
    </row>
    <row r="354" s="14" customFormat="1">
      <c r="A354" s="14"/>
      <c r="B354" s="243"/>
      <c r="C354" s="244"/>
      <c r="D354" s="233" t="s">
        <v>139</v>
      </c>
      <c r="E354" s="245" t="s">
        <v>1</v>
      </c>
      <c r="F354" s="246" t="s">
        <v>141</v>
      </c>
      <c r="G354" s="244"/>
      <c r="H354" s="247">
        <v>262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139</v>
      </c>
      <c r="AU354" s="253" t="s">
        <v>83</v>
      </c>
      <c r="AV354" s="14" t="s">
        <v>137</v>
      </c>
      <c r="AW354" s="14" t="s">
        <v>30</v>
      </c>
      <c r="AX354" s="14" t="s">
        <v>81</v>
      </c>
      <c r="AY354" s="253" t="s">
        <v>130</v>
      </c>
    </row>
    <row r="355" s="2" customFormat="1" ht="21.75" customHeight="1">
      <c r="A355" s="37"/>
      <c r="B355" s="38"/>
      <c r="C355" s="254" t="s">
        <v>527</v>
      </c>
      <c r="D355" s="254" t="s">
        <v>196</v>
      </c>
      <c r="E355" s="255" t="s">
        <v>528</v>
      </c>
      <c r="F355" s="256" t="s">
        <v>529</v>
      </c>
      <c r="G355" s="257" t="s">
        <v>135</v>
      </c>
      <c r="H355" s="258">
        <v>26.724</v>
      </c>
      <c r="I355" s="259"/>
      <c r="J355" s="260">
        <f>ROUND(I355*H355,2)</f>
        <v>0</v>
      </c>
      <c r="K355" s="256" t="s">
        <v>136</v>
      </c>
      <c r="L355" s="261"/>
      <c r="M355" s="262" t="s">
        <v>1</v>
      </c>
      <c r="N355" s="263" t="s">
        <v>38</v>
      </c>
      <c r="O355" s="90"/>
      <c r="P355" s="227">
        <f>O355*H355</f>
        <v>0</v>
      </c>
      <c r="Q355" s="227">
        <v>0.17599999999999999</v>
      </c>
      <c r="R355" s="227">
        <f>Q355*H355</f>
        <v>4.703424</v>
      </c>
      <c r="S355" s="227">
        <v>0</v>
      </c>
      <c r="T355" s="228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29" t="s">
        <v>173</v>
      </c>
      <c r="AT355" s="229" t="s">
        <v>196</v>
      </c>
      <c r="AU355" s="229" t="s">
        <v>83</v>
      </c>
      <c r="AY355" s="16" t="s">
        <v>130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6" t="s">
        <v>81</v>
      </c>
      <c r="BK355" s="230">
        <f>ROUND(I355*H355,2)</f>
        <v>0</v>
      </c>
      <c r="BL355" s="16" t="s">
        <v>137</v>
      </c>
      <c r="BM355" s="229" t="s">
        <v>530</v>
      </c>
    </row>
    <row r="356" s="13" customFormat="1">
      <c r="A356" s="13"/>
      <c r="B356" s="231"/>
      <c r="C356" s="232"/>
      <c r="D356" s="233" t="s">
        <v>139</v>
      </c>
      <c r="E356" s="234" t="s">
        <v>1</v>
      </c>
      <c r="F356" s="235" t="s">
        <v>531</v>
      </c>
      <c r="G356" s="232"/>
      <c r="H356" s="236">
        <v>26.724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139</v>
      </c>
      <c r="AU356" s="242" t="s">
        <v>83</v>
      </c>
      <c r="AV356" s="13" t="s">
        <v>83</v>
      </c>
      <c r="AW356" s="13" t="s">
        <v>30</v>
      </c>
      <c r="AX356" s="13" t="s">
        <v>73</v>
      </c>
      <c r="AY356" s="242" t="s">
        <v>130</v>
      </c>
    </row>
    <row r="357" s="14" customFormat="1">
      <c r="A357" s="14"/>
      <c r="B357" s="243"/>
      <c r="C357" s="244"/>
      <c r="D357" s="233" t="s">
        <v>139</v>
      </c>
      <c r="E357" s="245" t="s">
        <v>1</v>
      </c>
      <c r="F357" s="246" t="s">
        <v>141</v>
      </c>
      <c r="G357" s="244"/>
      <c r="H357" s="247">
        <v>26.724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139</v>
      </c>
      <c r="AU357" s="253" t="s">
        <v>83</v>
      </c>
      <c r="AV357" s="14" t="s">
        <v>137</v>
      </c>
      <c r="AW357" s="14" t="s">
        <v>30</v>
      </c>
      <c r="AX357" s="14" t="s">
        <v>81</v>
      </c>
      <c r="AY357" s="253" t="s">
        <v>130</v>
      </c>
    </row>
    <row r="358" s="2" customFormat="1" ht="49.05" customHeight="1">
      <c r="A358" s="37"/>
      <c r="B358" s="38"/>
      <c r="C358" s="218" t="s">
        <v>532</v>
      </c>
      <c r="D358" s="218" t="s">
        <v>132</v>
      </c>
      <c r="E358" s="219" t="s">
        <v>533</v>
      </c>
      <c r="F358" s="220" t="s">
        <v>534</v>
      </c>
      <c r="G358" s="221" t="s">
        <v>149</v>
      </c>
      <c r="H358" s="222">
        <v>23</v>
      </c>
      <c r="I358" s="223"/>
      <c r="J358" s="224">
        <f>ROUND(I358*H358,2)</f>
        <v>0</v>
      </c>
      <c r="K358" s="220" t="s">
        <v>136</v>
      </c>
      <c r="L358" s="43"/>
      <c r="M358" s="225" t="s">
        <v>1</v>
      </c>
      <c r="N358" s="226" t="s">
        <v>38</v>
      </c>
      <c r="O358" s="90"/>
      <c r="P358" s="227">
        <f>O358*H358</f>
        <v>0</v>
      </c>
      <c r="Q358" s="227">
        <v>0.16849</v>
      </c>
      <c r="R358" s="227">
        <f>Q358*H358</f>
        <v>3.87527</v>
      </c>
      <c r="S358" s="227">
        <v>0</v>
      </c>
      <c r="T358" s="228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9" t="s">
        <v>137</v>
      </c>
      <c r="AT358" s="229" t="s">
        <v>132</v>
      </c>
      <c r="AU358" s="229" t="s">
        <v>83</v>
      </c>
      <c r="AY358" s="16" t="s">
        <v>130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6" t="s">
        <v>81</v>
      </c>
      <c r="BK358" s="230">
        <f>ROUND(I358*H358,2)</f>
        <v>0</v>
      </c>
      <c r="BL358" s="16" t="s">
        <v>137</v>
      </c>
      <c r="BM358" s="229" t="s">
        <v>535</v>
      </c>
    </row>
    <row r="359" s="13" customFormat="1">
      <c r="A359" s="13"/>
      <c r="B359" s="231"/>
      <c r="C359" s="232"/>
      <c r="D359" s="233" t="s">
        <v>139</v>
      </c>
      <c r="E359" s="234" t="s">
        <v>1</v>
      </c>
      <c r="F359" s="235" t="s">
        <v>247</v>
      </c>
      <c r="G359" s="232"/>
      <c r="H359" s="236">
        <v>23</v>
      </c>
      <c r="I359" s="237"/>
      <c r="J359" s="232"/>
      <c r="K359" s="232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139</v>
      </c>
      <c r="AU359" s="242" t="s">
        <v>83</v>
      </c>
      <c r="AV359" s="13" t="s">
        <v>83</v>
      </c>
      <c r="AW359" s="13" t="s">
        <v>30</v>
      </c>
      <c r="AX359" s="13" t="s">
        <v>73</v>
      </c>
      <c r="AY359" s="242" t="s">
        <v>130</v>
      </c>
    </row>
    <row r="360" s="14" customFormat="1">
      <c r="A360" s="14"/>
      <c r="B360" s="243"/>
      <c r="C360" s="244"/>
      <c r="D360" s="233" t="s">
        <v>139</v>
      </c>
      <c r="E360" s="245" t="s">
        <v>1</v>
      </c>
      <c r="F360" s="246" t="s">
        <v>141</v>
      </c>
      <c r="G360" s="244"/>
      <c r="H360" s="247">
        <v>23</v>
      </c>
      <c r="I360" s="248"/>
      <c r="J360" s="244"/>
      <c r="K360" s="244"/>
      <c r="L360" s="249"/>
      <c r="M360" s="250"/>
      <c r="N360" s="251"/>
      <c r="O360" s="251"/>
      <c r="P360" s="251"/>
      <c r="Q360" s="251"/>
      <c r="R360" s="251"/>
      <c r="S360" s="251"/>
      <c r="T360" s="25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3" t="s">
        <v>139</v>
      </c>
      <c r="AU360" s="253" t="s">
        <v>83</v>
      </c>
      <c r="AV360" s="14" t="s">
        <v>137</v>
      </c>
      <c r="AW360" s="14" t="s">
        <v>30</v>
      </c>
      <c r="AX360" s="14" t="s">
        <v>81</v>
      </c>
      <c r="AY360" s="253" t="s">
        <v>130</v>
      </c>
    </row>
    <row r="361" s="2" customFormat="1" ht="16.5" customHeight="1">
      <c r="A361" s="37"/>
      <c r="B361" s="38"/>
      <c r="C361" s="254" t="s">
        <v>536</v>
      </c>
      <c r="D361" s="254" t="s">
        <v>196</v>
      </c>
      <c r="E361" s="255" t="s">
        <v>537</v>
      </c>
      <c r="F361" s="256" t="s">
        <v>538</v>
      </c>
      <c r="G361" s="257" t="s">
        <v>149</v>
      </c>
      <c r="H361" s="258">
        <v>23.460000000000001</v>
      </c>
      <c r="I361" s="259"/>
      <c r="J361" s="260">
        <f>ROUND(I361*H361,2)</f>
        <v>0</v>
      </c>
      <c r="K361" s="256" t="s">
        <v>136</v>
      </c>
      <c r="L361" s="261"/>
      <c r="M361" s="262" t="s">
        <v>1</v>
      </c>
      <c r="N361" s="263" t="s">
        <v>38</v>
      </c>
      <c r="O361" s="90"/>
      <c r="P361" s="227">
        <f>O361*H361</f>
        <v>0</v>
      </c>
      <c r="Q361" s="227">
        <v>0.125</v>
      </c>
      <c r="R361" s="227">
        <f>Q361*H361</f>
        <v>2.9325000000000001</v>
      </c>
      <c r="S361" s="227">
        <v>0</v>
      </c>
      <c r="T361" s="228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9" t="s">
        <v>173</v>
      </c>
      <c r="AT361" s="229" t="s">
        <v>196</v>
      </c>
      <c r="AU361" s="229" t="s">
        <v>83</v>
      </c>
      <c r="AY361" s="16" t="s">
        <v>130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6" t="s">
        <v>81</v>
      </c>
      <c r="BK361" s="230">
        <f>ROUND(I361*H361,2)</f>
        <v>0</v>
      </c>
      <c r="BL361" s="16" t="s">
        <v>137</v>
      </c>
      <c r="BM361" s="229" t="s">
        <v>539</v>
      </c>
    </row>
    <row r="362" s="13" customFormat="1">
      <c r="A362" s="13"/>
      <c r="B362" s="231"/>
      <c r="C362" s="232"/>
      <c r="D362" s="233" t="s">
        <v>139</v>
      </c>
      <c r="E362" s="234" t="s">
        <v>1</v>
      </c>
      <c r="F362" s="235" t="s">
        <v>540</v>
      </c>
      <c r="G362" s="232"/>
      <c r="H362" s="236">
        <v>23.460000000000001</v>
      </c>
      <c r="I362" s="237"/>
      <c r="J362" s="232"/>
      <c r="K362" s="232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139</v>
      </c>
      <c r="AU362" s="242" t="s">
        <v>83</v>
      </c>
      <c r="AV362" s="13" t="s">
        <v>83</v>
      </c>
      <c r="AW362" s="13" t="s">
        <v>30</v>
      </c>
      <c r="AX362" s="13" t="s">
        <v>81</v>
      </c>
      <c r="AY362" s="242" t="s">
        <v>130</v>
      </c>
    </row>
    <row r="363" s="2" customFormat="1" ht="49.05" customHeight="1">
      <c r="A363" s="37"/>
      <c r="B363" s="38"/>
      <c r="C363" s="218" t="s">
        <v>541</v>
      </c>
      <c r="D363" s="218" t="s">
        <v>132</v>
      </c>
      <c r="E363" s="219" t="s">
        <v>542</v>
      </c>
      <c r="F363" s="220" t="s">
        <v>543</v>
      </c>
      <c r="G363" s="221" t="s">
        <v>149</v>
      </c>
      <c r="H363" s="222">
        <v>150</v>
      </c>
      <c r="I363" s="223"/>
      <c r="J363" s="224">
        <f>ROUND(I363*H363,2)</f>
        <v>0</v>
      </c>
      <c r="K363" s="220" t="s">
        <v>136</v>
      </c>
      <c r="L363" s="43"/>
      <c r="M363" s="225" t="s">
        <v>1</v>
      </c>
      <c r="N363" s="226" t="s">
        <v>38</v>
      </c>
      <c r="O363" s="90"/>
      <c r="P363" s="227">
        <f>O363*H363</f>
        <v>0</v>
      </c>
      <c r="Q363" s="227">
        <v>0.1295</v>
      </c>
      <c r="R363" s="227">
        <f>Q363*H363</f>
        <v>19.425000000000001</v>
      </c>
      <c r="S363" s="227">
        <v>0</v>
      </c>
      <c r="T363" s="228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29" t="s">
        <v>137</v>
      </c>
      <c r="AT363" s="229" t="s">
        <v>132</v>
      </c>
      <c r="AU363" s="229" t="s">
        <v>83</v>
      </c>
      <c r="AY363" s="16" t="s">
        <v>130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6" t="s">
        <v>81</v>
      </c>
      <c r="BK363" s="230">
        <f>ROUND(I363*H363,2)</f>
        <v>0</v>
      </c>
      <c r="BL363" s="16" t="s">
        <v>137</v>
      </c>
      <c r="BM363" s="229" t="s">
        <v>544</v>
      </c>
    </row>
    <row r="364" s="13" customFormat="1">
      <c r="A364" s="13"/>
      <c r="B364" s="231"/>
      <c r="C364" s="232"/>
      <c r="D364" s="233" t="s">
        <v>139</v>
      </c>
      <c r="E364" s="234" t="s">
        <v>1</v>
      </c>
      <c r="F364" s="235" t="s">
        <v>545</v>
      </c>
      <c r="G364" s="232"/>
      <c r="H364" s="236">
        <v>150</v>
      </c>
      <c r="I364" s="237"/>
      <c r="J364" s="232"/>
      <c r="K364" s="232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139</v>
      </c>
      <c r="AU364" s="242" t="s">
        <v>83</v>
      </c>
      <c r="AV364" s="13" t="s">
        <v>83</v>
      </c>
      <c r="AW364" s="13" t="s">
        <v>30</v>
      </c>
      <c r="AX364" s="13" t="s">
        <v>73</v>
      </c>
      <c r="AY364" s="242" t="s">
        <v>130</v>
      </c>
    </row>
    <row r="365" s="14" customFormat="1">
      <c r="A365" s="14"/>
      <c r="B365" s="243"/>
      <c r="C365" s="244"/>
      <c r="D365" s="233" t="s">
        <v>139</v>
      </c>
      <c r="E365" s="245" t="s">
        <v>1</v>
      </c>
      <c r="F365" s="246" t="s">
        <v>141</v>
      </c>
      <c r="G365" s="244"/>
      <c r="H365" s="247">
        <v>150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139</v>
      </c>
      <c r="AU365" s="253" t="s">
        <v>83</v>
      </c>
      <c r="AV365" s="14" t="s">
        <v>137</v>
      </c>
      <c r="AW365" s="14" t="s">
        <v>30</v>
      </c>
      <c r="AX365" s="14" t="s">
        <v>81</v>
      </c>
      <c r="AY365" s="253" t="s">
        <v>130</v>
      </c>
    </row>
    <row r="366" s="2" customFormat="1" ht="16.5" customHeight="1">
      <c r="A366" s="37"/>
      <c r="B366" s="38"/>
      <c r="C366" s="254" t="s">
        <v>546</v>
      </c>
      <c r="D366" s="254" t="s">
        <v>196</v>
      </c>
      <c r="E366" s="255" t="s">
        <v>547</v>
      </c>
      <c r="F366" s="256" t="s">
        <v>548</v>
      </c>
      <c r="G366" s="257" t="s">
        <v>149</v>
      </c>
      <c r="H366" s="258">
        <v>153</v>
      </c>
      <c r="I366" s="259"/>
      <c r="J366" s="260">
        <f>ROUND(I366*H366,2)</f>
        <v>0</v>
      </c>
      <c r="K366" s="256" t="s">
        <v>136</v>
      </c>
      <c r="L366" s="261"/>
      <c r="M366" s="262" t="s">
        <v>1</v>
      </c>
      <c r="N366" s="263" t="s">
        <v>38</v>
      </c>
      <c r="O366" s="90"/>
      <c r="P366" s="227">
        <f>O366*H366</f>
        <v>0</v>
      </c>
      <c r="Q366" s="227">
        <v>0.044999999999999998</v>
      </c>
      <c r="R366" s="227">
        <f>Q366*H366</f>
        <v>6.8849999999999998</v>
      </c>
      <c r="S366" s="227">
        <v>0</v>
      </c>
      <c r="T366" s="228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29" t="s">
        <v>173</v>
      </c>
      <c r="AT366" s="229" t="s">
        <v>196</v>
      </c>
      <c r="AU366" s="229" t="s">
        <v>83</v>
      </c>
      <c r="AY366" s="16" t="s">
        <v>130</v>
      </c>
      <c r="BE366" s="230">
        <f>IF(N366="základní",J366,0)</f>
        <v>0</v>
      </c>
      <c r="BF366" s="230">
        <f>IF(N366="snížená",J366,0)</f>
        <v>0</v>
      </c>
      <c r="BG366" s="230">
        <f>IF(N366="zákl. přenesená",J366,0)</f>
        <v>0</v>
      </c>
      <c r="BH366" s="230">
        <f>IF(N366="sníž. přenesená",J366,0)</f>
        <v>0</v>
      </c>
      <c r="BI366" s="230">
        <f>IF(N366="nulová",J366,0)</f>
        <v>0</v>
      </c>
      <c r="BJ366" s="16" t="s">
        <v>81</v>
      </c>
      <c r="BK366" s="230">
        <f>ROUND(I366*H366,2)</f>
        <v>0</v>
      </c>
      <c r="BL366" s="16" t="s">
        <v>137</v>
      </c>
      <c r="BM366" s="229" t="s">
        <v>549</v>
      </c>
    </row>
    <row r="367" s="13" customFormat="1">
      <c r="A367" s="13"/>
      <c r="B367" s="231"/>
      <c r="C367" s="232"/>
      <c r="D367" s="233" t="s">
        <v>139</v>
      </c>
      <c r="E367" s="234" t="s">
        <v>1</v>
      </c>
      <c r="F367" s="235" t="s">
        <v>550</v>
      </c>
      <c r="G367" s="232"/>
      <c r="H367" s="236">
        <v>153</v>
      </c>
      <c r="I367" s="237"/>
      <c r="J367" s="232"/>
      <c r="K367" s="232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139</v>
      </c>
      <c r="AU367" s="242" t="s">
        <v>83</v>
      </c>
      <c r="AV367" s="13" t="s">
        <v>83</v>
      </c>
      <c r="AW367" s="13" t="s">
        <v>30</v>
      </c>
      <c r="AX367" s="13" t="s">
        <v>73</v>
      </c>
      <c r="AY367" s="242" t="s">
        <v>130</v>
      </c>
    </row>
    <row r="368" s="14" customFormat="1">
      <c r="A368" s="14"/>
      <c r="B368" s="243"/>
      <c r="C368" s="244"/>
      <c r="D368" s="233" t="s">
        <v>139</v>
      </c>
      <c r="E368" s="245" t="s">
        <v>1</v>
      </c>
      <c r="F368" s="246" t="s">
        <v>141</v>
      </c>
      <c r="G368" s="244"/>
      <c r="H368" s="247">
        <v>153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139</v>
      </c>
      <c r="AU368" s="253" t="s">
        <v>83</v>
      </c>
      <c r="AV368" s="14" t="s">
        <v>137</v>
      </c>
      <c r="AW368" s="14" t="s">
        <v>30</v>
      </c>
      <c r="AX368" s="14" t="s">
        <v>81</v>
      </c>
      <c r="AY368" s="253" t="s">
        <v>130</v>
      </c>
    </row>
    <row r="369" s="2" customFormat="1" ht="33" customHeight="1">
      <c r="A369" s="37"/>
      <c r="B369" s="38"/>
      <c r="C369" s="218" t="s">
        <v>551</v>
      </c>
      <c r="D369" s="218" t="s">
        <v>132</v>
      </c>
      <c r="E369" s="219" t="s">
        <v>552</v>
      </c>
      <c r="F369" s="220" t="s">
        <v>553</v>
      </c>
      <c r="G369" s="221" t="s">
        <v>149</v>
      </c>
      <c r="H369" s="222">
        <v>90</v>
      </c>
      <c r="I369" s="223"/>
      <c r="J369" s="224">
        <f>ROUND(I369*H369,2)</f>
        <v>0</v>
      </c>
      <c r="K369" s="220" t="s">
        <v>136</v>
      </c>
      <c r="L369" s="43"/>
      <c r="M369" s="225" t="s">
        <v>1</v>
      </c>
      <c r="N369" s="226" t="s">
        <v>38</v>
      </c>
      <c r="O369" s="90"/>
      <c r="P369" s="227">
        <f>O369*H369</f>
        <v>0</v>
      </c>
      <c r="Q369" s="227">
        <v>0.24127000000000001</v>
      </c>
      <c r="R369" s="227">
        <f>Q369*H369</f>
        <v>21.714300000000001</v>
      </c>
      <c r="S369" s="227">
        <v>0</v>
      </c>
      <c r="T369" s="228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9" t="s">
        <v>137</v>
      </c>
      <c r="AT369" s="229" t="s">
        <v>132</v>
      </c>
      <c r="AU369" s="229" t="s">
        <v>83</v>
      </c>
      <c r="AY369" s="16" t="s">
        <v>130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6" t="s">
        <v>81</v>
      </c>
      <c r="BK369" s="230">
        <f>ROUND(I369*H369,2)</f>
        <v>0</v>
      </c>
      <c r="BL369" s="16" t="s">
        <v>137</v>
      </c>
      <c r="BM369" s="229" t="s">
        <v>554</v>
      </c>
    </row>
    <row r="370" s="13" customFormat="1">
      <c r="A370" s="13"/>
      <c r="B370" s="231"/>
      <c r="C370" s="232"/>
      <c r="D370" s="233" t="s">
        <v>139</v>
      </c>
      <c r="E370" s="234" t="s">
        <v>1</v>
      </c>
      <c r="F370" s="235" t="s">
        <v>555</v>
      </c>
      <c r="G370" s="232"/>
      <c r="H370" s="236">
        <v>90</v>
      </c>
      <c r="I370" s="237"/>
      <c r="J370" s="232"/>
      <c r="K370" s="232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139</v>
      </c>
      <c r="AU370" s="242" t="s">
        <v>83</v>
      </c>
      <c r="AV370" s="13" t="s">
        <v>83</v>
      </c>
      <c r="AW370" s="13" t="s">
        <v>30</v>
      </c>
      <c r="AX370" s="13" t="s">
        <v>73</v>
      </c>
      <c r="AY370" s="242" t="s">
        <v>130</v>
      </c>
    </row>
    <row r="371" s="14" customFormat="1">
      <c r="A371" s="14"/>
      <c r="B371" s="243"/>
      <c r="C371" s="244"/>
      <c r="D371" s="233" t="s">
        <v>139</v>
      </c>
      <c r="E371" s="245" t="s">
        <v>1</v>
      </c>
      <c r="F371" s="246" t="s">
        <v>141</v>
      </c>
      <c r="G371" s="244"/>
      <c r="H371" s="247">
        <v>90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139</v>
      </c>
      <c r="AU371" s="253" t="s">
        <v>83</v>
      </c>
      <c r="AV371" s="14" t="s">
        <v>137</v>
      </c>
      <c r="AW371" s="14" t="s">
        <v>30</v>
      </c>
      <c r="AX371" s="14" t="s">
        <v>81</v>
      </c>
      <c r="AY371" s="253" t="s">
        <v>130</v>
      </c>
    </row>
    <row r="372" s="2" customFormat="1" ht="24.15" customHeight="1">
      <c r="A372" s="37"/>
      <c r="B372" s="38"/>
      <c r="C372" s="254" t="s">
        <v>556</v>
      </c>
      <c r="D372" s="254" t="s">
        <v>196</v>
      </c>
      <c r="E372" s="255" t="s">
        <v>557</v>
      </c>
      <c r="F372" s="256" t="s">
        <v>558</v>
      </c>
      <c r="G372" s="257" t="s">
        <v>404</v>
      </c>
      <c r="H372" s="258">
        <v>524.63699999999994</v>
      </c>
      <c r="I372" s="259"/>
      <c r="J372" s="260">
        <f>ROUND(I372*H372,2)</f>
        <v>0</v>
      </c>
      <c r="K372" s="256" t="s">
        <v>136</v>
      </c>
      <c r="L372" s="261"/>
      <c r="M372" s="262" t="s">
        <v>1</v>
      </c>
      <c r="N372" s="263" t="s">
        <v>38</v>
      </c>
      <c r="O372" s="90"/>
      <c r="P372" s="227">
        <f>O372*H372</f>
        <v>0</v>
      </c>
      <c r="Q372" s="227">
        <v>0.050500000000000003</v>
      </c>
      <c r="R372" s="227">
        <f>Q372*H372</f>
        <v>26.494168499999997</v>
      </c>
      <c r="S372" s="227">
        <v>0</v>
      </c>
      <c r="T372" s="228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29" t="s">
        <v>173</v>
      </c>
      <c r="AT372" s="229" t="s">
        <v>196</v>
      </c>
      <c r="AU372" s="229" t="s">
        <v>83</v>
      </c>
      <c r="AY372" s="16" t="s">
        <v>130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16" t="s">
        <v>81</v>
      </c>
      <c r="BK372" s="230">
        <f>ROUND(I372*H372,2)</f>
        <v>0</v>
      </c>
      <c r="BL372" s="16" t="s">
        <v>137</v>
      </c>
      <c r="BM372" s="229" t="s">
        <v>559</v>
      </c>
    </row>
    <row r="373" s="13" customFormat="1">
      <c r="A373" s="13"/>
      <c r="B373" s="231"/>
      <c r="C373" s="232"/>
      <c r="D373" s="233" t="s">
        <v>139</v>
      </c>
      <c r="E373" s="234" t="s">
        <v>1</v>
      </c>
      <c r="F373" s="235" t="s">
        <v>560</v>
      </c>
      <c r="G373" s="232"/>
      <c r="H373" s="236">
        <v>524.63699999999994</v>
      </c>
      <c r="I373" s="237"/>
      <c r="J373" s="232"/>
      <c r="K373" s="232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139</v>
      </c>
      <c r="AU373" s="242" t="s">
        <v>83</v>
      </c>
      <c r="AV373" s="13" t="s">
        <v>83</v>
      </c>
      <c r="AW373" s="13" t="s">
        <v>30</v>
      </c>
      <c r="AX373" s="13" t="s">
        <v>73</v>
      </c>
      <c r="AY373" s="242" t="s">
        <v>130</v>
      </c>
    </row>
    <row r="374" s="14" customFormat="1">
      <c r="A374" s="14"/>
      <c r="B374" s="243"/>
      <c r="C374" s="244"/>
      <c r="D374" s="233" t="s">
        <v>139</v>
      </c>
      <c r="E374" s="245" t="s">
        <v>1</v>
      </c>
      <c r="F374" s="246" t="s">
        <v>141</v>
      </c>
      <c r="G374" s="244"/>
      <c r="H374" s="247">
        <v>524.63699999999994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139</v>
      </c>
      <c r="AU374" s="253" t="s">
        <v>83</v>
      </c>
      <c r="AV374" s="14" t="s">
        <v>137</v>
      </c>
      <c r="AW374" s="14" t="s">
        <v>30</v>
      </c>
      <c r="AX374" s="14" t="s">
        <v>81</v>
      </c>
      <c r="AY374" s="253" t="s">
        <v>130</v>
      </c>
    </row>
    <row r="375" s="2" customFormat="1" ht="24.15" customHeight="1">
      <c r="A375" s="37"/>
      <c r="B375" s="38"/>
      <c r="C375" s="218" t="s">
        <v>555</v>
      </c>
      <c r="D375" s="218" t="s">
        <v>132</v>
      </c>
      <c r="E375" s="219" t="s">
        <v>561</v>
      </c>
      <c r="F375" s="220" t="s">
        <v>562</v>
      </c>
      <c r="G375" s="221" t="s">
        <v>149</v>
      </c>
      <c r="H375" s="222">
        <v>41.5</v>
      </c>
      <c r="I375" s="223"/>
      <c r="J375" s="224">
        <f>ROUND(I375*H375,2)</f>
        <v>0</v>
      </c>
      <c r="K375" s="220" t="s">
        <v>136</v>
      </c>
      <c r="L375" s="43"/>
      <c r="M375" s="225" t="s">
        <v>1</v>
      </c>
      <c r="N375" s="226" t="s">
        <v>38</v>
      </c>
      <c r="O375" s="90"/>
      <c r="P375" s="227">
        <f>O375*H375</f>
        <v>0</v>
      </c>
      <c r="Q375" s="227">
        <v>0.12064</v>
      </c>
      <c r="R375" s="227">
        <f>Q375*H375</f>
        <v>5.0065599999999995</v>
      </c>
      <c r="S375" s="227">
        <v>0</v>
      </c>
      <c r="T375" s="228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29" t="s">
        <v>137</v>
      </c>
      <c r="AT375" s="229" t="s">
        <v>132</v>
      </c>
      <c r="AU375" s="229" t="s">
        <v>83</v>
      </c>
      <c r="AY375" s="16" t="s">
        <v>130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6" t="s">
        <v>81</v>
      </c>
      <c r="BK375" s="230">
        <f>ROUND(I375*H375,2)</f>
        <v>0</v>
      </c>
      <c r="BL375" s="16" t="s">
        <v>137</v>
      </c>
      <c r="BM375" s="229" t="s">
        <v>563</v>
      </c>
    </row>
    <row r="376" s="13" customFormat="1">
      <c r="A376" s="13"/>
      <c r="B376" s="231"/>
      <c r="C376" s="232"/>
      <c r="D376" s="233" t="s">
        <v>139</v>
      </c>
      <c r="E376" s="234" t="s">
        <v>1</v>
      </c>
      <c r="F376" s="235" t="s">
        <v>564</v>
      </c>
      <c r="G376" s="232"/>
      <c r="H376" s="236">
        <v>41.5</v>
      </c>
      <c r="I376" s="237"/>
      <c r="J376" s="232"/>
      <c r="K376" s="232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139</v>
      </c>
      <c r="AU376" s="242" t="s">
        <v>83</v>
      </c>
      <c r="AV376" s="13" t="s">
        <v>83</v>
      </c>
      <c r="AW376" s="13" t="s">
        <v>30</v>
      </c>
      <c r="AX376" s="13" t="s">
        <v>81</v>
      </c>
      <c r="AY376" s="242" t="s">
        <v>130</v>
      </c>
    </row>
    <row r="377" s="2" customFormat="1" ht="24.15" customHeight="1">
      <c r="A377" s="37"/>
      <c r="B377" s="38"/>
      <c r="C377" s="254" t="s">
        <v>565</v>
      </c>
      <c r="D377" s="254" t="s">
        <v>196</v>
      </c>
      <c r="E377" s="255" t="s">
        <v>566</v>
      </c>
      <c r="F377" s="256" t="s">
        <v>567</v>
      </c>
      <c r="G377" s="257" t="s">
        <v>404</v>
      </c>
      <c r="H377" s="258">
        <v>384.77999999999997</v>
      </c>
      <c r="I377" s="259"/>
      <c r="J377" s="260">
        <f>ROUND(I377*H377,2)</f>
        <v>0</v>
      </c>
      <c r="K377" s="256" t="s">
        <v>136</v>
      </c>
      <c r="L377" s="261"/>
      <c r="M377" s="262" t="s">
        <v>1</v>
      </c>
      <c r="N377" s="263" t="s">
        <v>38</v>
      </c>
      <c r="O377" s="90"/>
      <c r="P377" s="227">
        <f>O377*H377</f>
        <v>0</v>
      </c>
      <c r="Q377" s="227">
        <v>0.010999999999999999</v>
      </c>
      <c r="R377" s="227">
        <f>Q377*H377</f>
        <v>4.2325799999999996</v>
      </c>
      <c r="S377" s="227">
        <v>0</v>
      </c>
      <c r="T377" s="228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9" t="s">
        <v>173</v>
      </c>
      <c r="AT377" s="229" t="s">
        <v>196</v>
      </c>
      <c r="AU377" s="229" t="s">
        <v>83</v>
      </c>
      <c r="AY377" s="16" t="s">
        <v>130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6" t="s">
        <v>81</v>
      </c>
      <c r="BK377" s="230">
        <f>ROUND(I377*H377,2)</f>
        <v>0</v>
      </c>
      <c r="BL377" s="16" t="s">
        <v>137</v>
      </c>
      <c r="BM377" s="229" t="s">
        <v>568</v>
      </c>
    </row>
    <row r="378" s="13" customFormat="1">
      <c r="A378" s="13"/>
      <c r="B378" s="231"/>
      <c r="C378" s="232"/>
      <c r="D378" s="233" t="s">
        <v>139</v>
      </c>
      <c r="E378" s="234" t="s">
        <v>1</v>
      </c>
      <c r="F378" s="235" t="s">
        <v>569</v>
      </c>
      <c r="G378" s="232"/>
      <c r="H378" s="236">
        <v>384.77999999999997</v>
      </c>
      <c r="I378" s="237"/>
      <c r="J378" s="232"/>
      <c r="K378" s="232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139</v>
      </c>
      <c r="AU378" s="242" t="s">
        <v>83</v>
      </c>
      <c r="AV378" s="13" t="s">
        <v>83</v>
      </c>
      <c r="AW378" s="13" t="s">
        <v>30</v>
      </c>
      <c r="AX378" s="13" t="s">
        <v>73</v>
      </c>
      <c r="AY378" s="242" t="s">
        <v>130</v>
      </c>
    </row>
    <row r="379" s="14" customFormat="1">
      <c r="A379" s="14"/>
      <c r="B379" s="243"/>
      <c r="C379" s="244"/>
      <c r="D379" s="233" t="s">
        <v>139</v>
      </c>
      <c r="E379" s="245" t="s">
        <v>1</v>
      </c>
      <c r="F379" s="246" t="s">
        <v>141</v>
      </c>
      <c r="G379" s="244"/>
      <c r="H379" s="247">
        <v>384.77999999999997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139</v>
      </c>
      <c r="AU379" s="253" t="s">
        <v>83</v>
      </c>
      <c r="AV379" s="14" t="s">
        <v>137</v>
      </c>
      <c r="AW379" s="14" t="s">
        <v>30</v>
      </c>
      <c r="AX379" s="14" t="s">
        <v>81</v>
      </c>
      <c r="AY379" s="253" t="s">
        <v>130</v>
      </c>
    </row>
    <row r="380" s="2" customFormat="1" ht="16.5" customHeight="1">
      <c r="A380" s="37"/>
      <c r="B380" s="38"/>
      <c r="C380" s="218" t="s">
        <v>570</v>
      </c>
      <c r="D380" s="218" t="s">
        <v>132</v>
      </c>
      <c r="E380" s="219" t="s">
        <v>571</v>
      </c>
      <c r="F380" s="220" t="s">
        <v>572</v>
      </c>
      <c r="G380" s="221" t="s">
        <v>149</v>
      </c>
      <c r="H380" s="222">
        <v>13</v>
      </c>
      <c r="I380" s="223"/>
      <c r="J380" s="224">
        <f>ROUND(I380*H380,2)</f>
        <v>0</v>
      </c>
      <c r="K380" s="220" t="s">
        <v>136</v>
      </c>
      <c r="L380" s="43"/>
      <c r="M380" s="225" t="s">
        <v>1</v>
      </c>
      <c r="N380" s="226" t="s">
        <v>38</v>
      </c>
      <c r="O380" s="90"/>
      <c r="P380" s="227">
        <f>O380*H380</f>
        <v>0</v>
      </c>
      <c r="Q380" s="227">
        <v>0.040079999999999998</v>
      </c>
      <c r="R380" s="227">
        <f>Q380*H380</f>
        <v>0.52103999999999995</v>
      </c>
      <c r="S380" s="227">
        <v>0</v>
      </c>
      <c r="T380" s="228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9" t="s">
        <v>137</v>
      </c>
      <c r="AT380" s="229" t="s">
        <v>132</v>
      </c>
      <c r="AU380" s="229" t="s">
        <v>83</v>
      </c>
      <c r="AY380" s="16" t="s">
        <v>130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6" t="s">
        <v>81</v>
      </c>
      <c r="BK380" s="230">
        <f>ROUND(I380*H380,2)</f>
        <v>0</v>
      </c>
      <c r="BL380" s="16" t="s">
        <v>137</v>
      </c>
      <c r="BM380" s="229" t="s">
        <v>573</v>
      </c>
    </row>
    <row r="381" s="13" customFormat="1">
      <c r="A381" s="13"/>
      <c r="B381" s="231"/>
      <c r="C381" s="232"/>
      <c r="D381" s="233" t="s">
        <v>139</v>
      </c>
      <c r="E381" s="234" t="s">
        <v>1</v>
      </c>
      <c r="F381" s="235" t="s">
        <v>574</v>
      </c>
      <c r="G381" s="232"/>
      <c r="H381" s="236">
        <v>13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139</v>
      </c>
      <c r="AU381" s="242" t="s">
        <v>83</v>
      </c>
      <c r="AV381" s="13" t="s">
        <v>83</v>
      </c>
      <c r="AW381" s="13" t="s">
        <v>30</v>
      </c>
      <c r="AX381" s="13" t="s">
        <v>73</v>
      </c>
      <c r="AY381" s="242" t="s">
        <v>130</v>
      </c>
    </row>
    <row r="382" s="14" customFormat="1">
      <c r="A382" s="14"/>
      <c r="B382" s="243"/>
      <c r="C382" s="244"/>
      <c r="D382" s="233" t="s">
        <v>139</v>
      </c>
      <c r="E382" s="245" t="s">
        <v>1</v>
      </c>
      <c r="F382" s="246" t="s">
        <v>141</v>
      </c>
      <c r="G382" s="244"/>
      <c r="H382" s="247">
        <v>13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139</v>
      </c>
      <c r="AU382" s="253" t="s">
        <v>83</v>
      </c>
      <c r="AV382" s="14" t="s">
        <v>137</v>
      </c>
      <c r="AW382" s="14" t="s">
        <v>30</v>
      </c>
      <c r="AX382" s="14" t="s">
        <v>81</v>
      </c>
      <c r="AY382" s="253" t="s">
        <v>130</v>
      </c>
    </row>
    <row r="383" s="2" customFormat="1" ht="16.5" customHeight="1">
      <c r="A383" s="37"/>
      <c r="B383" s="38"/>
      <c r="C383" s="254" t="s">
        <v>575</v>
      </c>
      <c r="D383" s="254" t="s">
        <v>196</v>
      </c>
      <c r="E383" s="255" t="s">
        <v>576</v>
      </c>
      <c r="F383" s="256" t="s">
        <v>577</v>
      </c>
      <c r="G383" s="257" t="s">
        <v>149</v>
      </c>
      <c r="H383" s="258">
        <v>13</v>
      </c>
      <c r="I383" s="259"/>
      <c r="J383" s="260">
        <f>ROUND(I383*H383,2)</f>
        <v>0</v>
      </c>
      <c r="K383" s="256" t="s">
        <v>136</v>
      </c>
      <c r="L383" s="261"/>
      <c r="M383" s="262" t="s">
        <v>1</v>
      </c>
      <c r="N383" s="263" t="s">
        <v>38</v>
      </c>
      <c r="O383" s="90"/>
      <c r="P383" s="227">
        <f>O383*H383</f>
        <v>0</v>
      </c>
      <c r="Q383" s="227">
        <v>0.0061999999999999998</v>
      </c>
      <c r="R383" s="227">
        <f>Q383*H383</f>
        <v>0.080599999999999991</v>
      </c>
      <c r="S383" s="227">
        <v>0</v>
      </c>
      <c r="T383" s="228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9" t="s">
        <v>173</v>
      </c>
      <c r="AT383" s="229" t="s">
        <v>196</v>
      </c>
      <c r="AU383" s="229" t="s">
        <v>83</v>
      </c>
      <c r="AY383" s="16" t="s">
        <v>130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6" t="s">
        <v>81</v>
      </c>
      <c r="BK383" s="230">
        <f>ROUND(I383*H383,2)</f>
        <v>0</v>
      </c>
      <c r="BL383" s="16" t="s">
        <v>137</v>
      </c>
      <c r="BM383" s="229" t="s">
        <v>578</v>
      </c>
    </row>
    <row r="384" s="13" customFormat="1">
      <c r="A384" s="13"/>
      <c r="B384" s="231"/>
      <c r="C384" s="232"/>
      <c r="D384" s="233" t="s">
        <v>139</v>
      </c>
      <c r="E384" s="234" t="s">
        <v>1</v>
      </c>
      <c r="F384" s="235" t="s">
        <v>195</v>
      </c>
      <c r="G384" s="232"/>
      <c r="H384" s="236">
        <v>13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139</v>
      </c>
      <c r="AU384" s="242" t="s">
        <v>83</v>
      </c>
      <c r="AV384" s="13" t="s">
        <v>83</v>
      </c>
      <c r="AW384" s="13" t="s">
        <v>30</v>
      </c>
      <c r="AX384" s="13" t="s">
        <v>73</v>
      </c>
      <c r="AY384" s="242" t="s">
        <v>130</v>
      </c>
    </row>
    <row r="385" s="14" customFormat="1">
      <c r="A385" s="14"/>
      <c r="B385" s="243"/>
      <c r="C385" s="244"/>
      <c r="D385" s="233" t="s">
        <v>139</v>
      </c>
      <c r="E385" s="245" t="s">
        <v>1</v>
      </c>
      <c r="F385" s="246" t="s">
        <v>141</v>
      </c>
      <c r="G385" s="244"/>
      <c r="H385" s="247">
        <v>13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139</v>
      </c>
      <c r="AU385" s="253" t="s">
        <v>83</v>
      </c>
      <c r="AV385" s="14" t="s">
        <v>137</v>
      </c>
      <c r="AW385" s="14" t="s">
        <v>30</v>
      </c>
      <c r="AX385" s="14" t="s">
        <v>81</v>
      </c>
      <c r="AY385" s="253" t="s">
        <v>130</v>
      </c>
    </row>
    <row r="386" s="2" customFormat="1" ht="62.7" customHeight="1">
      <c r="A386" s="37"/>
      <c r="B386" s="38"/>
      <c r="C386" s="218" t="s">
        <v>579</v>
      </c>
      <c r="D386" s="218" t="s">
        <v>132</v>
      </c>
      <c r="E386" s="219" t="s">
        <v>580</v>
      </c>
      <c r="F386" s="220" t="s">
        <v>581</v>
      </c>
      <c r="G386" s="221" t="s">
        <v>149</v>
      </c>
      <c r="H386" s="222">
        <v>20</v>
      </c>
      <c r="I386" s="223"/>
      <c r="J386" s="224">
        <f>ROUND(I386*H386,2)</f>
        <v>0</v>
      </c>
      <c r="K386" s="220" t="s">
        <v>136</v>
      </c>
      <c r="L386" s="43"/>
      <c r="M386" s="225" t="s">
        <v>1</v>
      </c>
      <c r="N386" s="226" t="s">
        <v>38</v>
      </c>
      <c r="O386" s="90"/>
      <c r="P386" s="227">
        <f>O386*H386</f>
        <v>0</v>
      </c>
      <c r="Q386" s="227">
        <v>0.00060999999999999997</v>
      </c>
      <c r="R386" s="227">
        <f>Q386*H386</f>
        <v>0.012199999999999999</v>
      </c>
      <c r="S386" s="227">
        <v>0</v>
      </c>
      <c r="T386" s="228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9" t="s">
        <v>137</v>
      </c>
      <c r="AT386" s="229" t="s">
        <v>132</v>
      </c>
      <c r="AU386" s="229" t="s">
        <v>83</v>
      </c>
      <c r="AY386" s="16" t="s">
        <v>130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6" t="s">
        <v>81</v>
      </c>
      <c r="BK386" s="230">
        <f>ROUND(I386*H386,2)</f>
        <v>0</v>
      </c>
      <c r="BL386" s="16" t="s">
        <v>137</v>
      </c>
      <c r="BM386" s="229" t="s">
        <v>582</v>
      </c>
    </row>
    <row r="387" s="2" customFormat="1" ht="24.15" customHeight="1">
      <c r="A387" s="37"/>
      <c r="B387" s="38"/>
      <c r="C387" s="218" t="s">
        <v>583</v>
      </c>
      <c r="D387" s="218" t="s">
        <v>132</v>
      </c>
      <c r="E387" s="219" t="s">
        <v>584</v>
      </c>
      <c r="F387" s="220" t="s">
        <v>585</v>
      </c>
      <c r="G387" s="221" t="s">
        <v>149</v>
      </c>
      <c r="H387" s="222">
        <v>20</v>
      </c>
      <c r="I387" s="223"/>
      <c r="J387" s="224">
        <f>ROUND(I387*H387,2)</f>
        <v>0</v>
      </c>
      <c r="K387" s="220" t="s">
        <v>136</v>
      </c>
      <c r="L387" s="43"/>
      <c r="M387" s="225" t="s">
        <v>1</v>
      </c>
      <c r="N387" s="226" t="s">
        <v>38</v>
      </c>
      <c r="O387" s="90"/>
      <c r="P387" s="227">
        <f>O387*H387</f>
        <v>0</v>
      </c>
      <c r="Q387" s="227">
        <v>0</v>
      </c>
      <c r="R387" s="227">
        <f>Q387*H387</f>
        <v>0</v>
      </c>
      <c r="S387" s="227">
        <v>0</v>
      </c>
      <c r="T387" s="228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9" t="s">
        <v>137</v>
      </c>
      <c r="AT387" s="229" t="s">
        <v>132</v>
      </c>
      <c r="AU387" s="229" t="s">
        <v>83</v>
      </c>
      <c r="AY387" s="16" t="s">
        <v>130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6" t="s">
        <v>81</v>
      </c>
      <c r="BK387" s="230">
        <f>ROUND(I387*H387,2)</f>
        <v>0</v>
      </c>
      <c r="BL387" s="16" t="s">
        <v>137</v>
      </c>
      <c r="BM387" s="229" t="s">
        <v>586</v>
      </c>
    </row>
    <row r="388" s="2" customFormat="1" ht="16.5" customHeight="1">
      <c r="A388" s="37"/>
      <c r="B388" s="38"/>
      <c r="C388" s="218" t="s">
        <v>587</v>
      </c>
      <c r="D388" s="218" t="s">
        <v>132</v>
      </c>
      <c r="E388" s="219" t="s">
        <v>588</v>
      </c>
      <c r="F388" s="220" t="s">
        <v>589</v>
      </c>
      <c r="G388" s="221" t="s">
        <v>590</v>
      </c>
      <c r="H388" s="222">
        <v>1</v>
      </c>
      <c r="I388" s="223"/>
      <c r="J388" s="224">
        <f>ROUND(I388*H388,2)</f>
        <v>0</v>
      </c>
      <c r="K388" s="220" t="s">
        <v>1</v>
      </c>
      <c r="L388" s="43"/>
      <c r="M388" s="225" t="s">
        <v>1</v>
      </c>
      <c r="N388" s="226" t="s">
        <v>38</v>
      </c>
      <c r="O388" s="90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9" t="s">
        <v>137</v>
      </c>
      <c r="AT388" s="229" t="s">
        <v>132</v>
      </c>
      <c r="AU388" s="229" t="s">
        <v>83</v>
      </c>
      <c r="AY388" s="16" t="s">
        <v>130</v>
      </c>
      <c r="BE388" s="230">
        <f>IF(N388="základní",J388,0)</f>
        <v>0</v>
      </c>
      <c r="BF388" s="230">
        <f>IF(N388="snížená",J388,0)</f>
        <v>0</v>
      </c>
      <c r="BG388" s="230">
        <f>IF(N388="zákl. přenesená",J388,0)</f>
        <v>0</v>
      </c>
      <c r="BH388" s="230">
        <f>IF(N388="sníž. přenesená",J388,0)</f>
        <v>0</v>
      </c>
      <c r="BI388" s="230">
        <f>IF(N388="nulová",J388,0)</f>
        <v>0</v>
      </c>
      <c r="BJ388" s="16" t="s">
        <v>81</v>
      </c>
      <c r="BK388" s="230">
        <f>ROUND(I388*H388,2)</f>
        <v>0</v>
      </c>
      <c r="BL388" s="16" t="s">
        <v>137</v>
      </c>
      <c r="BM388" s="229" t="s">
        <v>591</v>
      </c>
    </row>
    <row r="389" s="2" customFormat="1" ht="16.5" customHeight="1">
      <c r="A389" s="37"/>
      <c r="B389" s="38"/>
      <c r="C389" s="218" t="s">
        <v>592</v>
      </c>
      <c r="D389" s="218" t="s">
        <v>132</v>
      </c>
      <c r="E389" s="219" t="s">
        <v>593</v>
      </c>
      <c r="F389" s="220" t="s">
        <v>594</v>
      </c>
      <c r="G389" s="221" t="s">
        <v>590</v>
      </c>
      <c r="H389" s="222">
        <v>1</v>
      </c>
      <c r="I389" s="223"/>
      <c r="J389" s="224">
        <f>ROUND(I389*H389,2)</f>
        <v>0</v>
      </c>
      <c r="K389" s="220" t="s">
        <v>1</v>
      </c>
      <c r="L389" s="43"/>
      <c r="M389" s="225" t="s">
        <v>1</v>
      </c>
      <c r="N389" s="226" t="s">
        <v>38</v>
      </c>
      <c r="O389" s="90"/>
      <c r="P389" s="227">
        <f>O389*H389</f>
        <v>0</v>
      </c>
      <c r="Q389" s="227">
        <v>0</v>
      </c>
      <c r="R389" s="227">
        <f>Q389*H389</f>
        <v>0</v>
      </c>
      <c r="S389" s="227">
        <v>0</v>
      </c>
      <c r="T389" s="228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29" t="s">
        <v>137</v>
      </c>
      <c r="AT389" s="229" t="s">
        <v>132</v>
      </c>
      <c r="AU389" s="229" t="s">
        <v>83</v>
      </c>
      <c r="AY389" s="16" t="s">
        <v>130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6" t="s">
        <v>81</v>
      </c>
      <c r="BK389" s="230">
        <f>ROUND(I389*H389,2)</f>
        <v>0</v>
      </c>
      <c r="BL389" s="16" t="s">
        <v>137</v>
      </c>
      <c r="BM389" s="229" t="s">
        <v>595</v>
      </c>
    </row>
    <row r="390" s="12" customFormat="1" ht="22.8" customHeight="1">
      <c r="A390" s="12"/>
      <c r="B390" s="202"/>
      <c r="C390" s="203"/>
      <c r="D390" s="204" t="s">
        <v>72</v>
      </c>
      <c r="E390" s="216" t="s">
        <v>596</v>
      </c>
      <c r="F390" s="216" t="s">
        <v>597</v>
      </c>
      <c r="G390" s="203"/>
      <c r="H390" s="203"/>
      <c r="I390" s="206"/>
      <c r="J390" s="217">
        <f>BK390</f>
        <v>0</v>
      </c>
      <c r="K390" s="203"/>
      <c r="L390" s="208"/>
      <c r="M390" s="209"/>
      <c r="N390" s="210"/>
      <c r="O390" s="210"/>
      <c r="P390" s="211">
        <f>SUM(P391:P392)</f>
        <v>0</v>
      </c>
      <c r="Q390" s="210"/>
      <c r="R390" s="211">
        <f>SUM(R391:R392)</f>
        <v>0</v>
      </c>
      <c r="S390" s="210"/>
      <c r="T390" s="212">
        <f>SUM(T391:T392)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13" t="s">
        <v>81</v>
      </c>
      <c r="AT390" s="214" t="s">
        <v>72</v>
      </c>
      <c r="AU390" s="214" t="s">
        <v>81</v>
      </c>
      <c r="AY390" s="213" t="s">
        <v>130</v>
      </c>
      <c r="BK390" s="215">
        <f>SUM(BK391:BK392)</f>
        <v>0</v>
      </c>
    </row>
    <row r="391" s="2" customFormat="1" ht="44.25" customHeight="1">
      <c r="A391" s="37"/>
      <c r="B391" s="38"/>
      <c r="C391" s="218" t="s">
        <v>598</v>
      </c>
      <c r="D391" s="218" t="s">
        <v>132</v>
      </c>
      <c r="E391" s="219" t="s">
        <v>599</v>
      </c>
      <c r="F391" s="220" t="s">
        <v>600</v>
      </c>
      <c r="G391" s="221" t="s">
        <v>199</v>
      </c>
      <c r="H391" s="222">
        <v>213.68100000000001</v>
      </c>
      <c r="I391" s="223"/>
      <c r="J391" s="224">
        <f>ROUND(I391*H391,2)</f>
        <v>0</v>
      </c>
      <c r="K391" s="220" t="s">
        <v>136</v>
      </c>
      <c r="L391" s="43"/>
      <c r="M391" s="225" t="s">
        <v>1</v>
      </c>
      <c r="N391" s="226" t="s">
        <v>38</v>
      </c>
      <c r="O391" s="90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29" t="s">
        <v>137</v>
      </c>
      <c r="AT391" s="229" t="s">
        <v>132</v>
      </c>
      <c r="AU391" s="229" t="s">
        <v>83</v>
      </c>
      <c r="AY391" s="16" t="s">
        <v>130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6" t="s">
        <v>81</v>
      </c>
      <c r="BK391" s="230">
        <f>ROUND(I391*H391,2)</f>
        <v>0</v>
      </c>
      <c r="BL391" s="16" t="s">
        <v>137</v>
      </c>
      <c r="BM391" s="229" t="s">
        <v>601</v>
      </c>
    </row>
    <row r="392" s="2" customFormat="1">
      <c r="A392" s="37"/>
      <c r="B392" s="38"/>
      <c r="C392" s="39"/>
      <c r="D392" s="233" t="s">
        <v>261</v>
      </c>
      <c r="E392" s="39"/>
      <c r="F392" s="264" t="s">
        <v>602</v>
      </c>
      <c r="G392" s="39"/>
      <c r="H392" s="39"/>
      <c r="I392" s="265"/>
      <c r="J392" s="39"/>
      <c r="K392" s="39"/>
      <c r="L392" s="43"/>
      <c r="M392" s="266"/>
      <c r="N392" s="267"/>
      <c r="O392" s="90"/>
      <c r="P392" s="90"/>
      <c r="Q392" s="90"/>
      <c r="R392" s="90"/>
      <c r="S392" s="90"/>
      <c r="T392" s="91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6" t="s">
        <v>261</v>
      </c>
      <c r="AU392" s="16" t="s">
        <v>83</v>
      </c>
    </row>
    <row r="393" s="12" customFormat="1" ht="22.8" customHeight="1">
      <c r="A393" s="12"/>
      <c r="B393" s="202"/>
      <c r="C393" s="203"/>
      <c r="D393" s="204" t="s">
        <v>72</v>
      </c>
      <c r="E393" s="216" t="s">
        <v>603</v>
      </c>
      <c r="F393" s="216" t="s">
        <v>604</v>
      </c>
      <c r="G393" s="203"/>
      <c r="H393" s="203"/>
      <c r="I393" s="206"/>
      <c r="J393" s="217">
        <f>BK393</f>
        <v>0</v>
      </c>
      <c r="K393" s="203"/>
      <c r="L393" s="208"/>
      <c r="M393" s="209"/>
      <c r="N393" s="210"/>
      <c r="O393" s="210"/>
      <c r="P393" s="211">
        <f>P394</f>
        <v>0</v>
      </c>
      <c r="Q393" s="210"/>
      <c r="R393" s="211">
        <f>R394</f>
        <v>0</v>
      </c>
      <c r="S393" s="210"/>
      <c r="T393" s="212">
        <f>T394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13" t="s">
        <v>81</v>
      </c>
      <c r="AT393" s="214" t="s">
        <v>72</v>
      </c>
      <c r="AU393" s="214" t="s">
        <v>81</v>
      </c>
      <c r="AY393" s="213" t="s">
        <v>130</v>
      </c>
      <c r="BK393" s="215">
        <f>BK394</f>
        <v>0</v>
      </c>
    </row>
    <row r="394" s="2" customFormat="1" ht="44.25" customHeight="1">
      <c r="A394" s="37"/>
      <c r="B394" s="38"/>
      <c r="C394" s="218" t="s">
        <v>605</v>
      </c>
      <c r="D394" s="218" t="s">
        <v>132</v>
      </c>
      <c r="E394" s="219" t="s">
        <v>606</v>
      </c>
      <c r="F394" s="220" t="s">
        <v>607</v>
      </c>
      <c r="G394" s="221" t="s">
        <v>199</v>
      </c>
      <c r="H394" s="222">
        <v>1091.252</v>
      </c>
      <c r="I394" s="223"/>
      <c r="J394" s="224">
        <f>ROUND(I394*H394,2)</f>
        <v>0</v>
      </c>
      <c r="K394" s="220" t="s">
        <v>136</v>
      </c>
      <c r="L394" s="43"/>
      <c r="M394" s="225" t="s">
        <v>1</v>
      </c>
      <c r="N394" s="226" t="s">
        <v>38</v>
      </c>
      <c r="O394" s="90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9" t="s">
        <v>137</v>
      </c>
      <c r="AT394" s="229" t="s">
        <v>132</v>
      </c>
      <c r="AU394" s="229" t="s">
        <v>83</v>
      </c>
      <c r="AY394" s="16" t="s">
        <v>130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6" t="s">
        <v>81</v>
      </c>
      <c r="BK394" s="230">
        <f>ROUND(I394*H394,2)</f>
        <v>0</v>
      </c>
      <c r="BL394" s="16" t="s">
        <v>137</v>
      </c>
      <c r="BM394" s="229" t="s">
        <v>608</v>
      </c>
    </row>
    <row r="395" s="12" customFormat="1" ht="25.92" customHeight="1">
      <c r="A395" s="12"/>
      <c r="B395" s="202"/>
      <c r="C395" s="203"/>
      <c r="D395" s="204" t="s">
        <v>72</v>
      </c>
      <c r="E395" s="205" t="s">
        <v>609</v>
      </c>
      <c r="F395" s="205" t="s">
        <v>610</v>
      </c>
      <c r="G395" s="203"/>
      <c r="H395" s="203"/>
      <c r="I395" s="206"/>
      <c r="J395" s="207">
        <f>BK395</f>
        <v>0</v>
      </c>
      <c r="K395" s="203"/>
      <c r="L395" s="208"/>
      <c r="M395" s="209"/>
      <c r="N395" s="210"/>
      <c r="O395" s="210"/>
      <c r="P395" s="211">
        <f>P396+P401+P405</f>
        <v>0</v>
      </c>
      <c r="Q395" s="210"/>
      <c r="R395" s="211">
        <f>R396+R401+R405</f>
        <v>0</v>
      </c>
      <c r="S395" s="210"/>
      <c r="T395" s="212">
        <f>T396+T401+T405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3" t="s">
        <v>156</v>
      </c>
      <c r="AT395" s="214" t="s">
        <v>72</v>
      </c>
      <c r="AU395" s="214" t="s">
        <v>73</v>
      </c>
      <c r="AY395" s="213" t="s">
        <v>130</v>
      </c>
      <c r="BK395" s="215">
        <f>BK396+BK401+BK405</f>
        <v>0</v>
      </c>
    </row>
    <row r="396" s="12" customFormat="1" ht="22.8" customHeight="1">
      <c r="A396" s="12"/>
      <c r="B396" s="202"/>
      <c r="C396" s="203"/>
      <c r="D396" s="204" t="s">
        <v>72</v>
      </c>
      <c r="E396" s="216" t="s">
        <v>611</v>
      </c>
      <c r="F396" s="216" t="s">
        <v>612</v>
      </c>
      <c r="G396" s="203"/>
      <c r="H396" s="203"/>
      <c r="I396" s="206"/>
      <c r="J396" s="217">
        <f>BK396</f>
        <v>0</v>
      </c>
      <c r="K396" s="203"/>
      <c r="L396" s="208"/>
      <c r="M396" s="209"/>
      <c r="N396" s="210"/>
      <c r="O396" s="210"/>
      <c r="P396" s="211">
        <f>SUM(P397:P400)</f>
        <v>0</v>
      </c>
      <c r="Q396" s="210"/>
      <c r="R396" s="211">
        <f>SUM(R397:R400)</f>
        <v>0</v>
      </c>
      <c r="S396" s="210"/>
      <c r="T396" s="212">
        <f>SUM(T397:T400)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3" t="s">
        <v>156</v>
      </c>
      <c r="AT396" s="214" t="s">
        <v>72</v>
      </c>
      <c r="AU396" s="214" t="s">
        <v>81</v>
      </c>
      <c r="AY396" s="213" t="s">
        <v>130</v>
      </c>
      <c r="BK396" s="215">
        <f>SUM(BK397:BK400)</f>
        <v>0</v>
      </c>
    </row>
    <row r="397" s="2" customFormat="1" ht="16.5" customHeight="1">
      <c r="A397" s="37"/>
      <c r="B397" s="38"/>
      <c r="C397" s="218" t="s">
        <v>155</v>
      </c>
      <c r="D397" s="218" t="s">
        <v>132</v>
      </c>
      <c r="E397" s="219" t="s">
        <v>613</v>
      </c>
      <c r="F397" s="220" t="s">
        <v>614</v>
      </c>
      <c r="G397" s="221" t="s">
        <v>399</v>
      </c>
      <c r="H397" s="222">
        <v>1</v>
      </c>
      <c r="I397" s="223"/>
      <c r="J397" s="224">
        <f>ROUND(I397*H397,2)</f>
        <v>0</v>
      </c>
      <c r="K397" s="220" t="s">
        <v>1</v>
      </c>
      <c r="L397" s="43"/>
      <c r="M397" s="225" t="s">
        <v>1</v>
      </c>
      <c r="N397" s="226" t="s">
        <v>38</v>
      </c>
      <c r="O397" s="90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9" t="s">
        <v>615</v>
      </c>
      <c r="AT397" s="229" t="s">
        <v>132</v>
      </c>
      <c r="AU397" s="229" t="s">
        <v>83</v>
      </c>
      <c r="AY397" s="16" t="s">
        <v>130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6" t="s">
        <v>81</v>
      </c>
      <c r="BK397" s="230">
        <f>ROUND(I397*H397,2)</f>
        <v>0</v>
      </c>
      <c r="BL397" s="16" t="s">
        <v>615</v>
      </c>
      <c r="BM397" s="229" t="s">
        <v>616</v>
      </c>
    </row>
    <row r="398" s="2" customFormat="1" ht="16.5" customHeight="1">
      <c r="A398" s="37"/>
      <c r="B398" s="38"/>
      <c r="C398" s="218" t="s">
        <v>78</v>
      </c>
      <c r="D398" s="218" t="s">
        <v>132</v>
      </c>
      <c r="E398" s="219" t="s">
        <v>617</v>
      </c>
      <c r="F398" s="220" t="s">
        <v>618</v>
      </c>
      <c r="G398" s="221" t="s">
        <v>399</v>
      </c>
      <c r="H398" s="222">
        <v>1</v>
      </c>
      <c r="I398" s="223"/>
      <c r="J398" s="224">
        <f>ROUND(I398*H398,2)</f>
        <v>0</v>
      </c>
      <c r="K398" s="220" t="s">
        <v>1</v>
      </c>
      <c r="L398" s="43"/>
      <c r="M398" s="225" t="s">
        <v>1</v>
      </c>
      <c r="N398" s="226" t="s">
        <v>38</v>
      </c>
      <c r="O398" s="90"/>
      <c r="P398" s="227">
        <f>O398*H398</f>
        <v>0</v>
      </c>
      <c r="Q398" s="227">
        <v>0</v>
      </c>
      <c r="R398" s="227">
        <f>Q398*H398</f>
        <v>0</v>
      </c>
      <c r="S398" s="227">
        <v>0</v>
      </c>
      <c r="T398" s="228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29" t="s">
        <v>615</v>
      </c>
      <c r="AT398" s="229" t="s">
        <v>132</v>
      </c>
      <c r="AU398" s="229" t="s">
        <v>83</v>
      </c>
      <c r="AY398" s="16" t="s">
        <v>130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6" t="s">
        <v>81</v>
      </c>
      <c r="BK398" s="230">
        <f>ROUND(I398*H398,2)</f>
        <v>0</v>
      </c>
      <c r="BL398" s="16" t="s">
        <v>615</v>
      </c>
      <c r="BM398" s="229" t="s">
        <v>619</v>
      </c>
    </row>
    <row r="399" s="2" customFormat="1">
      <c r="A399" s="37"/>
      <c r="B399" s="38"/>
      <c r="C399" s="39"/>
      <c r="D399" s="233" t="s">
        <v>261</v>
      </c>
      <c r="E399" s="39"/>
      <c r="F399" s="264" t="s">
        <v>620</v>
      </c>
      <c r="G399" s="39"/>
      <c r="H399" s="39"/>
      <c r="I399" s="265"/>
      <c r="J399" s="39"/>
      <c r="K399" s="39"/>
      <c r="L399" s="43"/>
      <c r="M399" s="266"/>
      <c r="N399" s="267"/>
      <c r="O399" s="90"/>
      <c r="P399" s="90"/>
      <c r="Q399" s="90"/>
      <c r="R399" s="90"/>
      <c r="S399" s="90"/>
      <c r="T399" s="91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16" t="s">
        <v>261</v>
      </c>
      <c r="AU399" s="16" t="s">
        <v>83</v>
      </c>
    </row>
    <row r="400" s="2" customFormat="1" ht="16.5" customHeight="1">
      <c r="A400" s="37"/>
      <c r="B400" s="38"/>
      <c r="C400" s="218" t="s">
        <v>621</v>
      </c>
      <c r="D400" s="218" t="s">
        <v>132</v>
      </c>
      <c r="E400" s="219" t="s">
        <v>622</v>
      </c>
      <c r="F400" s="220" t="s">
        <v>623</v>
      </c>
      <c r="G400" s="221" t="s">
        <v>399</v>
      </c>
      <c r="H400" s="222">
        <v>1</v>
      </c>
      <c r="I400" s="223"/>
      <c r="J400" s="224">
        <f>ROUND(I400*H400,2)</f>
        <v>0</v>
      </c>
      <c r="K400" s="220" t="s">
        <v>1</v>
      </c>
      <c r="L400" s="43"/>
      <c r="M400" s="225" t="s">
        <v>1</v>
      </c>
      <c r="N400" s="226" t="s">
        <v>38</v>
      </c>
      <c r="O400" s="90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29" t="s">
        <v>615</v>
      </c>
      <c r="AT400" s="229" t="s">
        <v>132</v>
      </c>
      <c r="AU400" s="229" t="s">
        <v>83</v>
      </c>
      <c r="AY400" s="16" t="s">
        <v>130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6" t="s">
        <v>81</v>
      </c>
      <c r="BK400" s="230">
        <f>ROUND(I400*H400,2)</f>
        <v>0</v>
      </c>
      <c r="BL400" s="16" t="s">
        <v>615</v>
      </c>
      <c r="BM400" s="229" t="s">
        <v>624</v>
      </c>
    </row>
    <row r="401" s="12" customFormat="1" ht="22.8" customHeight="1">
      <c r="A401" s="12"/>
      <c r="B401" s="202"/>
      <c r="C401" s="203"/>
      <c r="D401" s="204" t="s">
        <v>72</v>
      </c>
      <c r="E401" s="216" t="s">
        <v>625</v>
      </c>
      <c r="F401" s="216" t="s">
        <v>626</v>
      </c>
      <c r="G401" s="203"/>
      <c r="H401" s="203"/>
      <c r="I401" s="206"/>
      <c r="J401" s="217">
        <f>BK401</f>
        <v>0</v>
      </c>
      <c r="K401" s="203"/>
      <c r="L401" s="208"/>
      <c r="M401" s="209"/>
      <c r="N401" s="210"/>
      <c r="O401" s="210"/>
      <c r="P401" s="211">
        <f>SUM(P402:P404)</f>
        <v>0</v>
      </c>
      <c r="Q401" s="210"/>
      <c r="R401" s="211">
        <f>SUM(R402:R404)</f>
        <v>0</v>
      </c>
      <c r="S401" s="210"/>
      <c r="T401" s="212">
        <f>SUM(T402:T404)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3" t="s">
        <v>156</v>
      </c>
      <c r="AT401" s="214" t="s">
        <v>72</v>
      </c>
      <c r="AU401" s="214" t="s">
        <v>81</v>
      </c>
      <c r="AY401" s="213" t="s">
        <v>130</v>
      </c>
      <c r="BK401" s="215">
        <f>SUM(BK402:BK404)</f>
        <v>0</v>
      </c>
    </row>
    <row r="402" s="2" customFormat="1" ht="16.5" customHeight="1">
      <c r="A402" s="37"/>
      <c r="B402" s="38"/>
      <c r="C402" s="218" t="s">
        <v>627</v>
      </c>
      <c r="D402" s="218" t="s">
        <v>132</v>
      </c>
      <c r="E402" s="219" t="s">
        <v>628</v>
      </c>
      <c r="F402" s="220" t="s">
        <v>626</v>
      </c>
      <c r="G402" s="221" t="s">
        <v>399</v>
      </c>
      <c r="H402" s="222">
        <v>1</v>
      </c>
      <c r="I402" s="223"/>
      <c r="J402" s="224">
        <f>ROUND(I402*H402,2)</f>
        <v>0</v>
      </c>
      <c r="K402" s="220" t="s">
        <v>1</v>
      </c>
      <c r="L402" s="43"/>
      <c r="M402" s="225" t="s">
        <v>1</v>
      </c>
      <c r="N402" s="226" t="s">
        <v>38</v>
      </c>
      <c r="O402" s="90"/>
      <c r="P402" s="227">
        <f>O402*H402</f>
        <v>0</v>
      </c>
      <c r="Q402" s="227">
        <v>0</v>
      </c>
      <c r="R402" s="227">
        <f>Q402*H402</f>
        <v>0</v>
      </c>
      <c r="S402" s="227">
        <v>0</v>
      </c>
      <c r="T402" s="228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29" t="s">
        <v>615</v>
      </c>
      <c r="AT402" s="229" t="s">
        <v>132</v>
      </c>
      <c r="AU402" s="229" t="s">
        <v>83</v>
      </c>
      <c r="AY402" s="16" t="s">
        <v>130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6" t="s">
        <v>81</v>
      </c>
      <c r="BK402" s="230">
        <f>ROUND(I402*H402,2)</f>
        <v>0</v>
      </c>
      <c r="BL402" s="16" t="s">
        <v>615</v>
      </c>
      <c r="BM402" s="229" t="s">
        <v>629</v>
      </c>
    </row>
    <row r="403" s="2" customFormat="1" ht="24.15" customHeight="1">
      <c r="A403" s="37"/>
      <c r="B403" s="38"/>
      <c r="C403" s="218" t="s">
        <v>630</v>
      </c>
      <c r="D403" s="218" t="s">
        <v>132</v>
      </c>
      <c r="E403" s="219" t="s">
        <v>631</v>
      </c>
      <c r="F403" s="220" t="s">
        <v>632</v>
      </c>
      <c r="G403" s="221" t="s">
        <v>633</v>
      </c>
      <c r="H403" s="222">
        <v>1</v>
      </c>
      <c r="I403" s="223"/>
      <c r="J403" s="224">
        <f>ROUND(I403*H403,2)</f>
        <v>0</v>
      </c>
      <c r="K403" s="220" t="s">
        <v>1</v>
      </c>
      <c r="L403" s="43"/>
      <c r="M403" s="225" t="s">
        <v>1</v>
      </c>
      <c r="N403" s="226" t="s">
        <v>38</v>
      </c>
      <c r="O403" s="90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29" t="s">
        <v>615</v>
      </c>
      <c r="AT403" s="229" t="s">
        <v>132</v>
      </c>
      <c r="AU403" s="229" t="s">
        <v>83</v>
      </c>
      <c r="AY403" s="16" t="s">
        <v>130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6" t="s">
        <v>81</v>
      </c>
      <c r="BK403" s="230">
        <f>ROUND(I403*H403,2)</f>
        <v>0</v>
      </c>
      <c r="BL403" s="16" t="s">
        <v>615</v>
      </c>
      <c r="BM403" s="229" t="s">
        <v>634</v>
      </c>
    </row>
    <row r="404" s="2" customFormat="1" ht="16.5" customHeight="1">
      <c r="A404" s="37"/>
      <c r="B404" s="38"/>
      <c r="C404" s="218" t="s">
        <v>635</v>
      </c>
      <c r="D404" s="218" t="s">
        <v>132</v>
      </c>
      <c r="E404" s="219" t="s">
        <v>636</v>
      </c>
      <c r="F404" s="220" t="s">
        <v>637</v>
      </c>
      <c r="G404" s="221" t="s">
        <v>399</v>
      </c>
      <c r="H404" s="222">
        <v>1</v>
      </c>
      <c r="I404" s="223"/>
      <c r="J404" s="224">
        <f>ROUND(I404*H404,2)</f>
        <v>0</v>
      </c>
      <c r="K404" s="220" t="s">
        <v>1</v>
      </c>
      <c r="L404" s="43"/>
      <c r="M404" s="225" t="s">
        <v>1</v>
      </c>
      <c r="N404" s="226" t="s">
        <v>38</v>
      </c>
      <c r="O404" s="90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29" t="s">
        <v>615</v>
      </c>
      <c r="AT404" s="229" t="s">
        <v>132</v>
      </c>
      <c r="AU404" s="229" t="s">
        <v>83</v>
      </c>
      <c r="AY404" s="16" t="s">
        <v>130</v>
      </c>
      <c r="BE404" s="230">
        <f>IF(N404="základní",J404,0)</f>
        <v>0</v>
      </c>
      <c r="BF404" s="230">
        <f>IF(N404="snížená",J404,0)</f>
        <v>0</v>
      </c>
      <c r="BG404" s="230">
        <f>IF(N404="zákl. přenesená",J404,0)</f>
        <v>0</v>
      </c>
      <c r="BH404" s="230">
        <f>IF(N404="sníž. přenesená",J404,0)</f>
        <v>0</v>
      </c>
      <c r="BI404" s="230">
        <f>IF(N404="nulová",J404,0)</f>
        <v>0</v>
      </c>
      <c r="BJ404" s="16" t="s">
        <v>81</v>
      </c>
      <c r="BK404" s="230">
        <f>ROUND(I404*H404,2)</f>
        <v>0</v>
      </c>
      <c r="BL404" s="16" t="s">
        <v>615</v>
      </c>
      <c r="BM404" s="229" t="s">
        <v>638</v>
      </c>
    </row>
    <row r="405" s="12" customFormat="1" ht="22.8" customHeight="1">
      <c r="A405" s="12"/>
      <c r="B405" s="202"/>
      <c r="C405" s="203"/>
      <c r="D405" s="204" t="s">
        <v>72</v>
      </c>
      <c r="E405" s="216" t="s">
        <v>639</v>
      </c>
      <c r="F405" s="216" t="s">
        <v>640</v>
      </c>
      <c r="G405" s="203"/>
      <c r="H405" s="203"/>
      <c r="I405" s="206"/>
      <c r="J405" s="217">
        <f>BK405</f>
        <v>0</v>
      </c>
      <c r="K405" s="203"/>
      <c r="L405" s="208"/>
      <c r="M405" s="209"/>
      <c r="N405" s="210"/>
      <c r="O405" s="210"/>
      <c r="P405" s="211">
        <f>P406</f>
        <v>0</v>
      </c>
      <c r="Q405" s="210"/>
      <c r="R405" s="211">
        <f>R406</f>
        <v>0</v>
      </c>
      <c r="S405" s="210"/>
      <c r="T405" s="212">
        <f>T406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13" t="s">
        <v>156</v>
      </c>
      <c r="AT405" s="214" t="s">
        <v>72</v>
      </c>
      <c r="AU405" s="214" t="s">
        <v>81</v>
      </c>
      <c r="AY405" s="213" t="s">
        <v>130</v>
      </c>
      <c r="BK405" s="215">
        <f>BK406</f>
        <v>0</v>
      </c>
    </row>
    <row r="406" s="2" customFormat="1" ht="24.15" customHeight="1">
      <c r="A406" s="37"/>
      <c r="B406" s="38"/>
      <c r="C406" s="218" t="s">
        <v>641</v>
      </c>
      <c r="D406" s="218" t="s">
        <v>132</v>
      </c>
      <c r="E406" s="219" t="s">
        <v>642</v>
      </c>
      <c r="F406" s="220" t="s">
        <v>643</v>
      </c>
      <c r="G406" s="221" t="s">
        <v>590</v>
      </c>
      <c r="H406" s="222">
        <v>1</v>
      </c>
      <c r="I406" s="223"/>
      <c r="J406" s="224">
        <f>ROUND(I406*H406,2)</f>
        <v>0</v>
      </c>
      <c r="K406" s="220" t="s">
        <v>1</v>
      </c>
      <c r="L406" s="43"/>
      <c r="M406" s="268" t="s">
        <v>1</v>
      </c>
      <c r="N406" s="269" t="s">
        <v>38</v>
      </c>
      <c r="O406" s="270"/>
      <c r="P406" s="271">
        <f>O406*H406</f>
        <v>0</v>
      </c>
      <c r="Q406" s="271">
        <v>0</v>
      </c>
      <c r="R406" s="271">
        <f>Q406*H406</f>
        <v>0</v>
      </c>
      <c r="S406" s="271">
        <v>0</v>
      </c>
      <c r="T406" s="272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29" t="s">
        <v>615</v>
      </c>
      <c r="AT406" s="229" t="s">
        <v>132</v>
      </c>
      <c r="AU406" s="229" t="s">
        <v>83</v>
      </c>
      <c r="AY406" s="16" t="s">
        <v>130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6" t="s">
        <v>81</v>
      </c>
      <c r="BK406" s="230">
        <f>ROUND(I406*H406,2)</f>
        <v>0</v>
      </c>
      <c r="BL406" s="16" t="s">
        <v>615</v>
      </c>
      <c r="BM406" s="229" t="s">
        <v>644</v>
      </c>
    </row>
    <row r="407" s="2" customFormat="1" ht="6.96" customHeight="1">
      <c r="A407" s="37"/>
      <c r="B407" s="65"/>
      <c r="C407" s="66"/>
      <c r="D407" s="66"/>
      <c r="E407" s="66"/>
      <c r="F407" s="66"/>
      <c r="G407" s="66"/>
      <c r="H407" s="66"/>
      <c r="I407" s="66"/>
      <c r="J407" s="66"/>
      <c r="K407" s="66"/>
      <c r="L407" s="43"/>
      <c r="M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</row>
  </sheetData>
  <sheetProtection sheet="1" autoFilter="0" formatColumns="0" formatRows="0" objects="1" scenarios="1" spinCount="100000" saltValue="53bIU+pcg6MtOmNbM0iHOeYWQtSpX7/1Pe0rIyEb6sDV5ViUcSXeBQiGmaBf/RSyXIFUY/+WY7zJYsLi+/kOYA==" hashValue="nGzUZogRBSZUe0MVO2ejuSF+4eEzJn29nfr0aGsvd7ULLgsH3WaYmp2pqwOzde0FpkYxBBEgLVS8A9KZTZjxYA==" algorithmName="SHA-512" password="CC35"/>
  <autoFilter ref="C128:K406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83</v>
      </c>
    </row>
    <row r="4" s="1" customFormat="1" ht="24.96" customHeight="1">
      <c r="B4" s="19"/>
      <c r="D4" s="138" t="s">
        <v>92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Klatovy - parkoviště vnitroblok Koldinova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645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25. 8. 2023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tr">
        <f>IF('Rekapitulace stavby'!E11="","",'Rekapitulace stavby'!E11)</f>
        <v xml:space="preserve"> </v>
      </c>
      <c r="F15" s="37"/>
      <c r="G15" s="37"/>
      <c r="H15" s="37"/>
      <c r="I15" s="140" t="s">
        <v>26</v>
      </c>
      <c r="J15" s="143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27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29</v>
      </c>
      <c r="E20" s="37"/>
      <c r="F20" s="37"/>
      <c r="G20" s="37"/>
      <c r="H20" s="37"/>
      <c r="I20" s="140" t="s">
        <v>25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26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31</v>
      </c>
      <c r="E23" s="37"/>
      <c r="F23" s="37"/>
      <c r="G23" s="37"/>
      <c r="H23" s="37"/>
      <c r="I23" s="140" t="s">
        <v>25</v>
      </c>
      <c r="J23" s="143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tr">
        <f>IF('Rekapitulace stavby'!E20="","",'Rekapitulace stavby'!E20)</f>
        <v xml:space="preserve"> </v>
      </c>
      <c r="F24" s="37"/>
      <c r="G24" s="37"/>
      <c r="H24" s="37"/>
      <c r="I24" s="140" t="s">
        <v>26</v>
      </c>
      <c r="J24" s="143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33</v>
      </c>
      <c r="E30" s="37"/>
      <c r="F30" s="37"/>
      <c r="G30" s="37"/>
      <c r="H30" s="37"/>
      <c r="I30" s="37"/>
      <c r="J30" s="151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35</v>
      </c>
      <c r="G32" s="37"/>
      <c r="H32" s="37"/>
      <c r="I32" s="152" t="s">
        <v>34</v>
      </c>
      <c r="J32" s="152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37</v>
      </c>
      <c r="E33" s="140" t="s">
        <v>38</v>
      </c>
      <c r="F33" s="154">
        <f>ROUND((SUM(BE116:BE177)),  2)</f>
        <v>0</v>
      </c>
      <c r="G33" s="37"/>
      <c r="H33" s="37"/>
      <c r="I33" s="155">
        <v>0.20999999999999999</v>
      </c>
      <c r="J33" s="154">
        <f>ROUND(((SUM(BE116:BE177))*I33),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39</v>
      </c>
      <c r="F34" s="154">
        <f>ROUND((SUM(BF116:BF177)),  2)</f>
        <v>0</v>
      </c>
      <c r="G34" s="37"/>
      <c r="H34" s="37"/>
      <c r="I34" s="155">
        <v>0.12</v>
      </c>
      <c r="J34" s="154">
        <f>ROUND(((SUM(BF116:BF177))*I34),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40</v>
      </c>
      <c r="F35" s="154">
        <f>ROUND((SUM(BG116:BG177)),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41</v>
      </c>
      <c r="F36" s="154">
        <f>ROUND((SUM(BH116:BH177)),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42</v>
      </c>
      <c r="F37" s="154">
        <f>ROUND((SUM(BI116:BI177)),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Klatovy - parkoviště vnitroblok Koldinova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SO401 - Veřejné osvětlení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25. 8. 2023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98</v>
      </c>
      <c r="D94" s="176"/>
      <c r="E94" s="176"/>
      <c r="F94" s="176"/>
      <c r="G94" s="176"/>
      <c r="H94" s="176"/>
      <c r="I94" s="176"/>
      <c r="J94" s="177" t="s">
        <v>99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100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101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115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4" t="str">
        <f>E7</f>
        <v>Klatovy - parkoviště vnitroblok Koldinova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95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SO401 - Veřejné osvětlení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25. 8. 2023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29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27</v>
      </c>
      <c r="D113" s="39"/>
      <c r="E113" s="39"/>
      <c r="F113" s="26" t="str">
        <f>IF(E18="","",E18)</f>
        <v>Vyplň údaj</v>
      </c>
      <c r="G113" s="39"/>
      <c r="H113" s="39"/>
      <c r="I113" s="31" t="s">
        <v>31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1"/>
      <c r="B115" s="192"/>
      <c r="C115" s="193" t="s">
        <v>116</v>
      </c>
      <c r="D115" s="194" t="s">
        <v>58</v>
      </c>
      <c r="E115" s="194" t="s">
        <v>54</v>
      </c>
      <c r="F115" s="194" t="s">
        <v>55</v>
      </c>
      <c r="G115" s="194" t="s">
        <v>117</v>
      </c>
      <c r="H115" s="194" t="s">
        <v>118</v>
      </c>
      <c r="I115" s="194" t="s">
        <v>119</v>
      </c>
      <c r="J115" s="194" t="s">
        <v>99</v>
      </c>
      <c r="K115" s="195" t="s">
        <v>120</v>
      </c>
      <c r="L115" s="196"/>
      <c r="M115" s="99" t="s">
        <v>1</v>
      </c>
      <c r="N115" s="100" t="s">
        <v>37</v>
      </c>
      <c r="O115" s="100" t="s">
        <v>121</v>
      </c>
      <c r="P115" s="100" t="s">
        <v>122</v>
      </c>
      <c r="Q115" s="100" t="s">
        <v>123</v>
      </c>
      <c r="R115" s="100" t="s">
        <v>124</v>
      </c>
      <c r="S115" s="100" t="s">
        <v>125</v>
      </c>
      <c r="T115" s="101" t="s">
        <v>126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7"/>
      <c r="B116" s="38"/>
      <c r="C116" s="106" t="s">
        <v>127</v>
      </c>
      <c r="D116" s="39"/>
      <c r="E116" s="39"/>
      <c r="F116" s="39"/>
      <c r="G116" s="39"/>
      <c r="H116" s="39"/>
      <c r="I116" s="39"/>
      <c r="J116" s="197">
        <f>BK116</f>
        <v>0</v>
      </c>
      <c r="K116" s="39"/>
      <c r="L116" s="43"/>
      <c r="M116" s="102"/>
      <c r="N116" s="198"/>
      <c r="O116" s="103"/>
      <c r="P116" s="199">
        <f>SUM(P117:P177)</f>
        <v>0</v>
      </c>
      <c r="Q116" s="103"/>
      <c r="R116" s="199">
        <f>SUM(R117:R177)</f>
        <v>0</v>
      </c>
      <c r="S116" s="103"/>
      <c r="T116" s="200">
        <f>SUM(T117:T177)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72</v>
      </c>
      <c r="AU116" s="16" t="s">
        <v>101</v>
      </c>
      <c r="BK116" s="201">
        <f>SUM(BK117:BK177)</f>
        <v>0</v>
      </c>
    </row>
    <row r="117" s="2" customFormat="1" ht="24.15" customHeight="1">
      <c r="A117" s="37"/>
      <c r="B117" s="38"/>
      <c r="C117" s="218" t="s">
        <v>81</v>
      </c>
      <c r="D117" s="218" t="s">
        <v>132</v>
      </c>
      <c r="E117" s="219" t="s">
        <v>81</v>
      </c>
      <c r="F117" s="220" t="s">
        <v>646</v>
      </c>
      <c r="G117" s="221" t="s">
        <v>647</v>
      </c>
      <c r="H117" s="222">
        <v>4</v>
      </c>
      <c r="I117" s="223"/>
      <c r="J117" s="224">
        <f>ROUND(I117*H117,2)</f>
        <v>0</v>
      </c>
      <c r="K117" s="220" t="s">
        <v>1</v>
      </c>
      <c r="L117" s="43"/>
      <c r="M117" s="225" t="s">
        <v>1</v>
      </c>
      <c r="N117" s="226" t="s">
        <v>38</v>
      </c>
      <c r="O117" s="90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9" t="s">
        <v>137</v>
      </c>
      <c r="AT117" s="229" t="s">
        <v>132</v>
      </c>
      <c r="AU117" s="229" t="s">
        <v>73</v>
      </c>
      <c r="AY117" s="16" t="s">
        <v>130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16" t="s">
        <v>81</v>
      </c>
      <c r="BK117" s="230">
        <f>ROUND(I117*H117,2)</f>
        <v>0</v>
      </c>
      <c r="BL117" s="16" t="s">
        <v>137</v>
      </c>
      <c r="BM117" s="229" t="s">
        <v>83</v>
      </c>
    </row>
    <row r="118" s="2" customFormat="1" ht="24.15" customHeight="1">
      <c r="A118" s="37"/>
      <c r="B118" s="38"/>
      <c r="C118" s="218" t="s">
        <v>83</v>
      </c>
      <c r="D118" s="218" t="s">
        <v>132</v>
      </c>
      <c r="E118" s="219" t="s">
        <v>648</v>
      </c>
      <c r="F118" s="220" t="s">
        <v>649</v>
      </c>
      <c r="G118" s="221" t="s">
        <v>650</v>
      </c>
      <c r="H118" s="222">
        <v>0.86399999999999999</v>
      </c>
      <c r="I118" s="223"/>
      <c r="J118" s="224">
        <f>ROUND(I118*H118,2)</f>
        <v>0</v>
      </c>
      <c r="K118" s="220" t="s">
        <v>1</v>
      </c>
      <c r="L118" s="43"/>
      <c r="M118" s="225" t="s">
        <v>1</v>
      </c>
      <c r="N118" s="226" t="s">
        <v>38</v>
      </c>
      <c r="O118" s="90"/>
      <c r="P118" s="227">
        <f>O118*H118</f>
        <v>0</v>
      </c>
      <c r="Q118" s="227">
        <v>0</v>
      </c>
      <c r="R118" s="227">
        <f>Q118*H118</f>
        <v>0</v>
      </c>
      <c r="S118" s="227">
        <v>0</v>
      </c>
      <c r="T118" s="228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9" t="s">
        <v>137</v>
      </c>
      <c r="AT118" s="229" t="s">
        <v>132</v>
      </c>
      <c r="AU118" s="229" t="s">
        <v>73</v>
      </c>
      <c r="AY118" s="16" t="s">
        <v>130</v>
      </c>
      <c r="BE118" s="230">
        <f>IF(N118="základní",J118,0)</f>
        <v>0</v>
      </c>
      <c r="BF118" s="230">
        <f>IF(N118="snížená",J118,0)</f>
        <v>0</v>
      </c>
      <c r="BG118" s="230">
        <f>IF(N118="zákl. přenesená",J118,0)</f>
        <v>0</v>
      </c>
      <c r="BH118" s="230">
        <f>IF(N118="sníž. přenesená",J118,0)</f>
        <v>0</v>
      </c>
      <c r="BI118" s="230">
        <f>IF(N118="nulová",J118,0)</f>
        <v>0</v>
      </c>
      <c r="BJ118" s="16" t="s">
        <v>81</v>
      </c>
      <c r="BK118" s="230">
        <f>ROUND(I118*H118,2)</f>
        <v>0</v>
      </c>
      <c r="BL118" s="16" t="s">
        <v>137</v>
      </c>
      <c r="BM118" s="229" t="s">
        <v>137</v>
      </c>
    </row>
    <row r="119" s="2" customFormat="1" ht="16.5" customHeight="1">
      <c r="A119" s="37"/>
      <c r="B119" s="38"/>
      <c r="C119" s="218" t="s">
        <v>146</v>
      </c>
      <c r="D119" s="218" t="s">
        <v>132</v>
      </c>
      <c r="E119" s="219" t="s">
        <v>651</v>
      </c>
      <c r="F119" s="220" t="s">
        <v>652</v>
      </c>
      <c r="G119" s="221" t="s">
        <v>196</v>
      </c>
      <c r="H119" s="222">
        <v>120</v>
      </c>
      <c r="I119" s="223"/>
      <c r="J119" s="224">
        <f>ROUND(I119*H119,2)</f>
        <v>0</v>
      </c>
      <c r="K119" s="220" t="s">
        <v>1</v>
      </c>
      <c r="L119" s="43"/>
      <c r="M119" s="225" t="s">
        <v>1</v>
      </c>
      <c r="N119" s="226" t="s">
        <v>38</v>
      </c>
      <c r="O119" s="90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9" t="s">
        <v>137</v>
      </c>
      <c r="AT119" s="229" t="s">
        <v>132</v>
      </c>
      <c r="AU119" s="229" t="s">
        <v>73</v>
      </c>
      <c r="AY119" s="16" t="s">
        <v>130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6" t="s">
        <v>81</v>
      </c>
      <c r="BK119" s="230">
        <f>ROUND(I119*H119,2)</f>
        <v>0</v>
      </c>
      <c r="BL119" s="16" t="s">
        <v>137</v>
      </c>
      <c r="BM119" s="229" t="s">
        <v>415</v>
      </c>
    </row>
    <row r="120" s="2" customFormat="1" ht="16.5" customHeight="1">
      <c r="A120" s="37"/>
      <c r="B120" s="38"/>
      <c r="C120" s="254" t="s">
        <v>137</v>
      </c>
      <c r="D120" s="254" t="s">
        <v>196</v>
      </c>
      <c r="E120" s="255" t="s">
        <v>653</v>
      </c>
      <c r="F120" s="256" t="s">
        <v>654</v>
      </c>
      <c r="G120" s="257" t="s">
        <v>655</v>
      </c>
      <c r="H120" s="258">
        <v>101.40000000000001</v>
      </c>
      <c r="I120" s="259"/>
      <c r="J120" s="260">
        <f>ROUND(I120*H120,2)</f>
        <v>0</v>
      </c>
      <c r="K120" s="256" t="s">
        <v>1</v>
      </c>
      <c r="L120" s="261"/>
      <c r="M120" s="262" t="s">
        <v>1</v>
      </c>
      <c r="N120" s="263" t="s">
        <v>38</v>
      </c>
      <c r="O120" s="90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9" t="s">
        <v>173</v>
      </c>
      <c r="AT120" s="229" t="s">
        <v>196</v>
      </c>
      <c r="AU120" s="229" t="s">
        <v>73</v>
      </c>
      <c r="AY120" s="16" t="s">
        <v>130</v>
      </c>
      <c r="BE120" s="230">
        <f>IF(N120="základní",J120,0)</f>
        <v>0</v>
      </c>
      <c r="BF120" s="230">
        <f>IF(N120="snížená",J120,0)</f>
        <v>0</v>
      </c>
      <c r="BG120" s="230">
        <f>IF(N120="zákl. přenesená",J120,0)</f>
        <v>0</v>
      </c>
      <c r="BH120" s="230">
        <f>IF(N120="sníž. přenesená",J120,0)</f>
        <v>0</v>
      </c>
      <c r="BI120" s="230">
        <f>IF(N120="nulová",J120,0)</f>
        <v>0</v>
      </c>
      <c r="BJ120" s="16" t="s">
        <v>81</v>
      </c>
      <c r="BK120" s="230">
        <f>ROUND(I120*H120,2)</f>
        <v>0</v>
      </c>
      <c r="BL120" s="16" t="s">
        <v>137</v>
      </c>
      <c r="BM120" s="229" t="s">
        <v>423</v>
      </c>
    </row>
    <row r="121" s="2" customFormat="1" ht="16.5" customHeight="1">
      <c r="A121" s="37"/>
      <c r="B121" s="38"/>
      <c r="C121" s="254" t="s">
        <v>156</v>
      </c>
      <c r="D121" s="254" t="s">
        <v>196</v>
      </c>
      <c r="E121" s="255" t="s">
        <v>656</v>
      </c>
      <c r="F121" s="256" t="s">
        <v>657</v>
      </c>
      <c r="G121" s="257" t="s">
        <v>655</v>
      </c>
      <c r="H121" s="258">
        <v>101.40000000000001</v>
      </c>
      <c r="I121" s="259"/>
      <c r="J121" s="260">
        <f>ROUND(I121*H121,2)</f>
        <v>0</v>
      </c>
      <c r="K121" s="256" t="s">
        <v>1</v>
      </c>
      <c r="L121" s="261"/>
      <c r="M121" s="262" t="s">
        <v>1</v>
      </c>
      <c r="N121" s="263" t="s">
        <v>38</v>
      </c>
      <c r="O121" s="90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9" t="s">
        <v>173</v>
      </c>
      <c r="AT121" s="229" t="s">
        <v>196</v>
      </c>
      <c r="AU121" s="229" t="s">
        <v>73</v>
      </c>
      <c r="AY121" s="16" t="s">
        <v>130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6" t="s">
        <v>81</v>
      </c>
      <c r="BK121" s="230">
        <f>ROUND(I121*H121,2)</f>
        <v>0</v>
      </c>
      <c r="BL121" s="16" t="s">
        <v>137</v>
      </c>
      <c r="BM121" s="229" t="s">
        <v>431</v>
      </c>
    </row>
    <row r="122" s="2" customFormat="1" ht="16.5" customHeight="1">
      <c r="A122" s="37"/>
      <c r="B122" s="38"/>
      <c r="C122" s="218" t="s">
        <v>161</v>
      </c>
      <c r="D122" s="218" t="s">
        <v>132</v>
      </c>
      <c r="E122" s="219" t="s">
        <v>658</v>
      </c>
      <c r="F122" s="220" t="s">
        <v>659</v>
      </c>
      <c r="G122" s="221" t="s">
        <v>647</v>
      </c>
      <c r="H122" s="222">
        <v>2</v>
      </c>
      <c r="I122" s="223"/>
      <c r="J122" s="224">
        <f>ROUND(I122*H122,2)</f>
        <v>0</v>
      </c>
      <c r="K122" s="220" t="s">
        <v>1</v>
      </c>
      <c r="L122" s="43"/>
      <c r="M122" s="225" t="s">
        <v>1</v>
      </c>
      <c r="N122" s="226" t="s">
        <v>38</v>
      </c>
      <c r="O122" s="90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9" t="s">
        <v>137</v>
      </c>
      <c r="AT122" s="229" t="s">
        <v>132</v>
      </c>
      <c r="AU122" s="229" t="s">
        <v>73</v>
      </c>
      <c r="AY122" s="16" t="s">
        <v>130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6" t="s">
        <v>81</v>
      </c>
      <c r="BK122" s="230">
        <f>ROUND(I122*H122,2)</f>
        <v>0</v>
      </c>
      <c r="BL122" s="16" t="s">
        <v>137</v>
      </c>
      <c r="BM122" s="229" t="s">
        <v>439</v>
      </c>
    </row>
    <row r="123" s="2" customFormat="1" ht="16.5" customHeight="1">
      <c r="A123" s="37"/>
      <c r="B123" s="38"/>
      <c r="C123" s="254" t="s">
        <v>167</v>
      </c>
      <c r="D123" s="254" t="s">
        <v>196</v>
      </c>
      <c r="E123" s="255" t="s">
        <v>653</v>
      </c>
      <c r="F123" s="256" t="s">
        <v>654</v>
      </c>
      <c r="G123" s="257" t="s">
        <v>655</v>
      </c>
      <c r="H123" s="258">
        <v>6</v>
      </c>
      <c r="I123" s="259"/>
      <c r="J123" s="260">
        <f>ROUND(I123*H123,2)</f>
        <v>0</v>
      </c>
      <c r="K123" s="256" t="s">
        <v>1</v>
      </c>
      <c r="L123" s="261"/>
      <c r="M123" s="262" t="s">
        <v>1</v>
      </c>
      <c r="N123" s="263" t="s">
        <v>38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173</v>
      </c>
      <c r="AT123" s="229" t="s">
        <v>196</v>
      </c>
      <c r="AU123" s="229" t="s">
        <v>73</v>
      </c>
      <c r="AY123" s="16" t="s">
        <v>130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81</v>
      </c>
      <c r="BK123" s="230">
        <f>ROUND(I123*H123,2)</f>
        <v>0</v>
      </c>
      <c r="BL123" s="16" t="s">
        <v>137</v>
      </c>
      <c r="BM123" s="229" t="s">
        <v>447</v>
      </c>
    </row>
    <row r="124" s="2" customFormat="1" ht="16.5" customHeight="1">
      <c r="A124" s="37"/>
      <c r="B124" s="38"/>
      <c r="C124" s="254" t="s">
        <v>173</v>
      </c>
      <c r="D124" s="254" t="s">
        <v>196</v>
      </c>
      <c r="E124" s="255" t="s">
        <v>660</v>
      </c>
      <c r="F124" s="256" t="s">
        <v>661</v>
      </c>
      <c r="G124" s="257" t="s">
        <v>655</v>
      </c>
      <c r="H124" s="258">
        <v>14.926</v>
      </c>
      <c r="I124" s="259"/>
      <c r="J124" s="260">
        <f>ROUND(I124*H124,2)</f>
        <v>0</v>
      </c>
      <c r="K124" s="256" t="s">
        <v>1</v>
      </c>
      <c r="L124" s="261"/>
      <c r="M124" s="262" t="s">
        <v>1</v>
      </c>
      <c r="N124" s="263" t="s">
        <v>38</v>
      </c>
      <c r="O124" s="90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9" t="s">
        <v>173</v>
      </c>
      <c r="AT124" s="229" t="s">
        <v>196</v>
      </c>
      <c r="AU124" s="229" t="s">
        <v>73</v>
      </c>
      <c r="AY124" s="16" t="s">
        <v>130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6" t="s">
        <v>81</v>
      </c>
      <c r="BK124" s="230">
        <f>ROUND(I124*H124,2)</f>
        <v>0</v>
      </c>
      <c r="BL124" s="16" t="s">
        <v>137</v>
      </c>
      <c r="BM124" s="229" t="s">
        <v>455</v>
      </c>
    </row>
    <row r="125" s="2" customFormat="1" ht="16.5" customHeight="1">
      <c r="A125" s="37"/>
      <c r="B125" s="38"/>
      <c r="C125" s="218" t="s">
        <v>178</v>
      </c>
      <c r="D125" s="218" t="s">
        <v>132</v>
      </c>
      <c r="E125" s="219" t="s">
        <v>662</v>
      </c>
      <c r="F125" s="220" t="s">
        <v>663</v>
      </c>
      <c r="G125" s="221" t="s">
        <v>196</v>
      </c>
      <c r="H125" s="222">
        <v>10</v>
      </c>
      <c r="I125" s="223"/>
      <c r="J125" s="224">
        <f>ROUND(I125*H125,2)</f>
        <v>0</v>
      </c>
      <c r="K125" s="220" t="s">
        <v>1</v>
      </c>
      <c r="L125" s="43"/>
      <c r="M125" s="225" t="s">
        <v>1</v>
      </c>
      <c r="N125" s="226" t="s">
        <v>38</v>
      </c>
      <c r="O125" s="90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9" t="s">
        <v>137</v>
      </c>
      <c r="AT125" s="229" t="s">
        <v>132</v>
      </c>
      <c r="AU125" s="229" t="s">
        <v>73</v>
      </c>
      <c r="AY125" s="16" t="s">
        <v>130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6" t="s">
        <v>81</v>
      </c>
      <c r="BK125" s="230">
        <f>ROUND(I125*H125,2)</f>
        <v>0</v>
      </c>
      <c r="BL125" s="16" t="s">
        <v>137</v>
      </c>
      <c r="BM125" s="229" t="s">
        <v>472</v>
      </c>
    </row>
    <row r="126" s="2" customFormat="1" ht="16.5" customHeight="1">
      <c r="A126" s="37"/>
      <c r="B126" s="38"/>
      <c r="C126" s="254" t="s">
        <v>160</v>
      </c>
      <c r="D126" s="254" t="s">
        <v>196</v>
      </c>
      <c r="E126" s="255" t="s">
        <v>664</v>
      </c>
      <c r="F126" s="256" t="s">
        <v>665</v>
      </c>
      <c r="G126" s="257" t="s">
        <v>196</v>
      </c>
      <c r="H126" s="258">
        <v>8.9000000000000004</v>
      </c>
      <c r="I126" s="259"/>
      <c r="J126" s="260">
        <f>ROUND(I126*H126,2)</f>
        <v>0</v>
      </c>
      <c r="K126" s="256" t="s">
        <v>1</v>
      </c>
      <c r="L126" s="261"/>
      <c r="M126" s="262" t="s">
        <v>1</v>
      </c>
      <c r="N126" s="263" t="s">
        <v>38</v>
      </c>
      <c r="O126" s="90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173</v>
      </c>
      <c r="AT126" s="229" t="s">
        <v>196</v>
      </c>
      <c r="AU126" s="229" t="s">
        <v>73</v>
      </c>
      <c r="AY126" s="16" t="s">
        <v>130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6" t="s">
        <v>81</v>
      </c>
      <c r="BK126" s="230">
        <f>ROUND(I126*H126,2)</f>
        <v>0</v>
      </c>
      <c r="BL126" s="16" t="s">
        <v>137</v>
      </c>
      <c r="BM126" s="229" t="s">
        <v>480</v>
      </c>
    </row>
    <row r="127" s="2" customFormat="1" ht="16.5" customHeight="1">
      <c r="A127" s="37"/>
      <c r="B127" s="38"/>
      <c r="C127" s="218" t="s">
        <v>186</v>
      </c>
      <c r="D127" s="218" t="s">
        <v>132</v>
      </c>
      <c r="E127" s="219" t="s">
        <v>666</v>
      </c>
      <c r="F127" s="220" t="s">
        <v>667</v>
      </c>
      <c r="G127" s="221" t="s">
        <v>196</v>
      </c>
      <c r="H127" s="222">
        <v>155</v>
      </c>
      <c r="I127" s="223"/>
      <c r="J127" s="224">
        <f>ROUND(I127*H127,2)</f>
        <v>0</v>
      </c>
      <c r="K127" s="220" t="s">
        <v>1</v>
      </c>
      <c r="L127" s="43"/>
      <c r="M127" s="225" t="s">
        <v>1</v>
      </c>
      <c r="N127" s="226" t="s">
        <v>38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137</v>
      </c>
      <c r="AT127" s="229" t="s">
        <v>132</v>
      </c>
      <c r="AU127" s="229" t="s">
        <v>73</v>
      </c>
      <c r="AY127" s="16" t="s">
        <v>130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81</v>
      </c>
      <c r="BK127" s="230">
        <f>ROUND(I127*H127,2)</f>
        <v>0</v>
      </c>
      <c r="BL127" s="16" t="s">
        <v>137</v>
      </c>
      <c r="BM127" s="229" t="s">
        <v>488</v>
      </c>
    </row>
    <row r="128" s="2" customFormat="1" ht="16.5" customHeight="1">
      <c r="A128" s="37"/>
      <c r="B128" s="38"/>
      <c r="C128" s="254" t="s">
        <v>8</v>
      </c>
      <c r="D128" s="254" t="s">
        <v>196</v>
      </c>
      <c r="E128" s="255" t="s">
        <v>668</v>
      </c>
      <c r="F128" s="256" t="s">
        <v>669</v>
      </c>
      <c r="G128" s="257" t="s">
        <v>196</v>
      </c>
      <c r="H128" s="258">
        <v>162.75</v>
      </c>
      <c r="I128" s="259"/>
      <c r="J128" s="260">
        <f>ROUND(I128*H128,2)</f>
        <v>0</v>
      </c>
      <c r="K128" s="256" t="s">
        <v>1</v>
      </c>
      <c r="L128" s="261"/>
      <c r="M128" s="262" t="s">
        <v>1</v>
      </c>
      <c r="N128" s="263" t="s">
        <v>38</v>
      </c>
      <c r="O128" s="90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9" t="s">
        <v>173</v>
      </c>
      <c r="AT128" s="229" t="s">
        <v>196</v>
      </c>
      <c r="AU128" s="229" t="s">
        <v>73</v>
      </c>
      <c r="AY128" s="16" t="s">
        <v>130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6" t="s">
        <v>81</v>
      </c>
      <c r="BK128" s="230">
        <f>ROUND(I128*H128,2)</f>
        <v>0</v>
      </c>
      <c r="BL128" s="16" t="s">
        <v>137</v>
      </c>
      <c r="BM128" s="229" t="s">
        <v>496</v>
      </c>
    </row>
    <row r="129" s="2" customFormat="1" ht="16.5" customHeight="1">
      <c r="A129" s="37"/>
      <c r="B129" s="38"/>
      <c r="C129" s="218" t="s">
        <v>195</v>
      </c>
      <c r="D129" s="218" t="s">
        <v>132</v>
      </c>
      <c r="E129" s="219" t="s">
        <v>83</v>
      </c>
      <c r="F129" s="220" t="s">
        <v>670</v>
      </c>
      <c r="G129" s="221" t="s">
        <v>647</v>
      </c>
      <c r="H129" s="222">
        <v>4</v>
      </c>
      <c r="I129" s="223"/>
      <c r="J129" s="224">
        <f>ROUND(I129*H129,2)</f>
        <v>0</v>
      </c>
      <c r="K129" s="220" t="s">
        <v>1</v>
      </c>
      <c r="L129" s="43"/>
      <c r="M129" s="225" t="s">
        <v>1</v>
      </c>
      <c r="N129" s="226" t="s">
        <v>38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137</v>
      </c>
      <c r="AT129" s="229" t="s">
        <v>132</v>
      </c>
      <c r="AU129" s="229" t="s">
        <v>73</v>
      </c>
      <c r="AY129" s="16" t="s">
        <v>130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81</v>
      </c>
      <c r="BK129" s="230">
        <f>ROUND(I129*H129,2)</f>
        <v>0</v>
      </c>
      <c r="BL129" s="16" t="s">
        <v>137</v>
      </c>
      <c r="BM129" s="229" t="s">
        <v>504</v>
      </c>
    </row>
    <row r="130" s="2" customFormat="1" ht="16.5" customHeight="1">
      <c r="A130" s="37"/>
      <c r="B130" s="38"/>
      <c r="C130" s="218" t="s">
        <v>202</v>
      </c>
      <c r="D130" s="218" t="s">
        <v>132</v>
      </c>
      <c r="E130" s="219" t="s">
        <v>146</v>
      </c>
      <c r="F130" s="220" t="s">
        <v>671</v>
      </c>
      <c r="G130" s="221" t="s">
        <v>647</v>
      </c>
      <c r="H130" s="222">
        <v>4</v>
      </c>
      <c r="I130" s="223"/>
      <c r="J130" s="224">
        <f>ROUND(I130*H130,2)</f>
        <v>0</v>
      </c>
      <c r="K130" s="220" t="s">
        <v>1</v>
      </c>
      <c r="L130" s="43"/>
      <c r="M130" s="225" t="s">
        <v>1</v>
      </c>
      <c r="N130" s="226" t="s">
        <v>38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137</v>
      </c>
      <c r="AT130" s="229" t="s">
        <v>132</v>
      </c>
      <c r="AU130" s="229" t="s">
        <v>73</v>
      </c>
      <c r="AY130" s="16" t="s">
        <v>130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81</v>
      </c>
      <c r="BK130" s="230">
        <f>ROUND(I130*H130,2)</f>
        <v>0</v>
      </c>
      <c r="BL130" s="16" t="s">
        <v>137</v>
      </c>
      <c r="BM130" s="229" t="s">
        <v>512</v>
      </c>
    </row>
    <row r="131" s="2" customFormat="1" ht="16.5" customHeight="1">
      <c r="A131" s="37"/>
      <c r="B131" s="38"/>
      <c r="C131" s="218" t="s">
        <v>207</v>
      </c>
      <c r="D131" s="218" t="s">
        <v>132</v>
      </c>
      <c r="E131" s="219" t="s">
        <v>137</v>
      </c>
      <c r="F131" s="220" t="s">
        <v>672</v>
      </c>
      <c r="G131" s="221" t="s">
        <v>196</v>
      </c>
      <c r="H131" s="222">
        <v>100</v>
      </c>
      <c r="I131" s="223"/>
      <c r="J131" s="224">
        <f>ROUND(I131*H131,2)</f>
        <v>0</v>
      </c>
      <c r="K131" s="220" t="s">
        <v>1</v>
      </c>
      <c r="L131" s="43"/>
      <c r="M131" s="225" t="s">
        <v>1</v>
      </c>
      <c r="N131" s="226" t="s">
        <v>38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137</v>
      </c>
      <c r="AT131" s="229" t="s">
        <v>132</v>
      </c>
      <c r="AU131" s="229" t="s">
        <v>73</v>
      </c>
      <c r="AY131" s="16" t="s">
        <v>130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81</v>
      </c>
      <c r="BK131" s="230">
        <f>ROUND(I131*H131,2)</f>
        <v>0</v>
      </c>
      <c r="BL131" s="16" t="s">
        <v>137</v>
      </c>
      <c r="BM131" s="229" t="s">
        <v>522</v>
      </c>
    </row>
    <row r="132" s="2" customFormat="1" ht="16.5" customHeight="1">
      <c r="A132" s="37"/>
      <c r="B132" s="38"/>
      <c r="C132" s="254" t="s">
        <v>212</v>
      </c>
      <c r="D132" s="254" t="s">
        <v>196</v>
      </c>
      <c r="E132" s="255" t="s">
        <v>673</v>
      </c>
      <c r="F132" s="256" t="s">
        <v>674</v>
      </c>
      <c r="G132" s="257" t="s">
        <v>647</v>
      </c>
      <c r="H132" s="258">
        <v>4</v>
      </c>
      <c r="I132" s="259"/>
      <c r="J132" s="260">
        <f>ROUND(I132*H132,2)</f>
        <v>0</v>
      </c>
      <c r="K132" s="256" t="s">
        <v>1</v>
      </c>
      <c r="L132" s="261"/>
      <c r="M132" s="262" t="s">
        <v>1</v>
      </c>
      <c r="N132" s="263" t="s">
        <v>38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173</v>
      </c>
      <c r="AT132" s="229" t="s">
        <v>196</v>
      </c>
      <c r="AU132" s="229" t="s">
        <v>73</v>
      </c>
      <c r="AY132" s="16" t="s">
        <v>130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81</v>
      </c>
      <c r="BK132" s="230">
        <f>ROUND(I132*H132,2)</f>
        <v>0</v>
      </c>
      <c r="BL132" s="16" t="s">
        <v>137</v>
      </c>
      <c r="BM132" s="229" t="s">
        <v>532</v>
      </c>
    </row>
    <row r="133" s="2" customFormat="1" ht="16.5" customHeight="1">
      <c r="A133" s="37"/>
      <c r="B133" s="38"/>
      <c r="C133" s="254" t="s">
        <v>217</v>
      </c>
      <c r="D133" s="254" t="s">
        <v>196</v>
      </c>
      <c r="E133" s="255" t="s">
        <v>675</v>
      </c>
      <c r="F133" s="256" t="s">
        <v>676</v>
      </c>
      <c r="G133" s="257" t="s">
        <v>677</v>
      </c>
      <c r="H133" s="258">
        <v>85.799999999999997</v>
      </c>
      <c r="I133" s="259"/>
      <c r="J133" s="260">
        <f>ROUND(I133*H133,2)</f>
        <v>0</v>
      </c>
      <c r="K133" s="256" t="s">
        <v>1</v>
      </c>
      <c r="L133" s="261"/>
      <c r="M133" s="262" t="s">
        <v>1</v>
      </c>
      <c r="N133" s="263" t="s">
        <v>38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173</v>
      </c>
      <c r="AT133" s="229" t="s">
        <v>196</v>
      </c>
      <c r="AU133" s="229" t="s">
        <v>73</v>
      </c>
      <c r="AY133" s="16" t="s">
        <v>130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81</v>
      </c>
      <c r="BK133" s="230">
        <f>ROUND(I133*H133,2)</f>
        <v>0</v>
      </c>
      <c r="BL133" s="16" t="s">
        <v>137</v>
      </c>
      <c r="BM133" s="229" t="s">
        <v>541</v>
      </c>
    </row>
    <row r="134" s="2" customFormat="1" ht="16.5" customHeight="1">
      <c r="A134" s="37"/>
      <c r="B134" s="38"/>
      <c r="C134" s="218" t="s">
        <v>222</v>
      </c>
      <c r="D134" s="218" t="s">
        <v>132</v>
      </c>
      <c r="E134" s="219" t="s">
        <v>678</v>
      </c>
      <c r="F134" s="220" t="s">
        <v>679</v>
      </c>
      <c r="G134" s="221" t="s">
        <v>647</v>
      </c>
      <c r="H134" s="222">
        <v>12</v>
      </c>
      <c r="I134" s="223"/>
      <c r="J134" s="224">
        <f>ROUND(I134*H134,2)</f>
        <v>0</v>
      </c>
      <c r="K134" s="220" t="s">
        <v>1</v>
      </c>
      <c r="L134" s="43"/>
      <c r="M134" s="225" t="s">
        <v>1</v>
      </c>
      <c r="N134" s="226" t="s">
        <v>38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137</v>
      </c>
      <c r="AT134" s="229" t="s">
        <v>132</v>
      </c>
      <c r="AU134" s="229" t="s">
        <v>73</v>
      </c>
      <c r="AY134" s="16" t="s">
        <v>130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81</v>
      </c>
      <c r="BK134" s="230">
        <f>ROUND(I134*H134,2)</f>
        <v>0</v>
      </c>
      <c r="BL134" s="16" t="s">
        <v>137</v>
      </c>
      <c r="BM134" s="229" t="s">
        <v>551</v>
      </c>
    </row>
    <row r="135" s="2" customFormat="1" ht="16.5" customHeight="1">
      <c r="A135" s="37"/>
      <c r="B135" s="38"/>
      <c r="C135" s="254" t="s">
        <v>226</v>
      </c>
      <c r="D135" s="254" t="s">
        <v>196</v>
      </c>
      <c r="E135" s="255" t="s">
        <v>680</v>
      </c>
      <c r="F135" s="256" t="s">
        <v>681</v>
      </c>
      <c r="G135" s="257" t="s">
        <v>647</v>
      </c>
      <c r="H135" s="258">
        <v>12</v>
      </c>
      <c r="I135" s="259"/>
      <c r="J135" s="260">
        <f>ROUND(I135*H135,2)</f>
        <v>0</v>
      </c>
      <c r="K135" s="256" t="s">
        <v>1</v>
      </c>
      <c r="L135" s="261"/>
      <c r="M135" s="262" t="s">
        <v>1</v>
      </c>
      <c r="N135" s="263" t="s">
        <v>38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173</v>
      </c>
      <c r="AT135" s="229" t="s">
        <v>196</v>
      </c>
      <c r="AU135" s="229" t="s">
        <v>73</v>
      </c>
      <c r="AY135" s="16" t="s">
        <v>130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81</v>
      </c>
      <c r="BK135" s="230">
        <f>ROUND(I135*H135,2)</f>
        <v>0</v>
      </c>
      <c r="BL135" s="16" t="s">
        <v>137</v>
      </c>
      <c r="BM135" s="229" t="s">
        <v>555</v>
      </c>
    </row>
    <row r="136" s="2" customFormat="1" ht="21.75" customHeight="1">
      <c r="A136" s="37"/>
      <c r="B136" s="38"/>
      <c r="C136" s="218" t="s">
        <v>232</v>
      </c>
      <c r="D136" s="218" t="s">
        <v>132</v>
      </c>
      <c r="E136" s="219" t="s">
        <v>682</v>
      </c>
      <c r="F136" s="220" t="s">
        <v>683</v>
      </c>
      <c r="G136" s="221" t="s">
        <v>196</v>
      </c>
      <c r="H136" s="222">
        <v>15</v>
      </c>
      <c r="I136" s="223"/>
      <c r="J136" s="224">
        <f>ROUND(I136*H136,2)</f>
        <v>0</v>
      </c>
      <c r="K136" s="220" t="s">
        <v>1</v>
      </c>
      <c r="L136" s="43"/>
      <c r="M136" s="225" t="s">
        <v>1</v>
      </c>
      <c r="N136" s="226" t="s">
        <v>38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137</v>
      </c>
      <c r="AT136" s="229" t="s">
        <v>132</v>
      </c>
      <c r="AU136" s="229" t="s">
        <v>73</v>
      </c>
      <c r="AY136" s="16" t="s">
        <v>130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81</v>
      </c>
      <c r="BK136" s="230">
        <f>ROUND(I136*H136,2)</f>
        <v>0</v>
      </c>
      <c r="BL136" s="16" t="s">
        <v>137</v>
      </c>
      <c r="BM136" s="229" t="s">
        <v>587</v>
      </c>
    </row>
    <row r="137" s="2" customFormat="1" ht="21.75" customHeight="1">
      <c r="A137" s="37"/>
      <c r="B137" s="38"/>
      <c r="C137" s="254" t="s">
        <v>7</v>
      </c>
      <c r="D137" s="254" t="s">
        <v>196</v>
      </c>
      <c r="E137" s="255" t="s">
        <v>684</v>
      </c>
      <c r="F137" s="256" t="s">
        <v>685</v>
      </c>
      <c r="G137" s="257" t="s">
        <v>196</v>
      </c>
      <c r="H137" s="258">
        <v>15.75</v>
      </c>
      <c r="I137" s="259"/>
      <c r="J137" s="260">
        <f>ROUND(I137*H137,2)</f>
        <v>0</v>
      </c>
      <c r="K137" s="256" t="s">
        <v>1</v>
      </c>
      <c r="L137" s="261"/>
      <c r="M137" s="262" t="s">
        <v>1</v>
      </c>
      <c r="N137" s="263" t="s">
        <v>38</v>
      </c>
      <c r="O137" s="90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173</v>
      </c>
      <c r="AT137" s="229" t="s">
        <v>196</v>
      </c>
      <c r="AU137" s="229" t="s">
        <v>73</v>
      </c>
      <c r="AY137" s="16" t="s">
        <v>130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81</v>
      </c>
      <c r="BK137" s="230">
        <f>ROUND(I137*H137,2)</f>
        <v>0</v>
      </c>
      <c r="BL137" s="16" t="s">
        <v>137</v>
      </c>
      <c r="BM137" s="229" t="s">
        <v>598</v>
      </c>
    </row>
    <row r="138" s="2" customFormat="1" ht="21.75" customHeight="1">
      <c r="A138" s="37"/>
      <c r="B138" s="38"/>
      <c r="C138" s="254" t="s">
        <v>241</v>
      </c>
      <c r="D138" s="254" t="s">
        <v>196</v>
      </c>
      <c r="E138" s="255" t="s">
        <v>686</v>
      </c>
      <c r="F138" s="256" t="s">
        <v>687</v>
      </c>
      <c r="G138" s="257" t="s">
        <v>647</v>
      </c>
      <c r="H138" s="258">
        <v>4</v>
      </c>
      <c r="I138" s="259"/>
      <c r="J138" s="260">
        <f>ROUND(I138*H138,2)</f>
        <v>0</v>
      </c>
      <c r="K138" s="256" t="s">
        <v>1</v>
      </c>
      <c r="L138" s="261"/>
      <c r="M138" s="262" t="s">
        <v>1</v>
      </c>
      <c r="N138" s="263" t="s">
        <v>38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173</v>
      </c>
      <c r="AT138" s="229" t="s">
        <v>196</v>
      </c>
      <c r="AU138" s="229" t="s">
        <v>73</v>
      </c>
      <c r="AY138" s="16" t="s">
        <v>130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81</v>
      </c>
      <c r="BK138" s="230">
        <f>ROUND(I138*H138,2)</f>
        <v>0</v>
      </c>
      <c r="BL138" s="16" t="s">
        <v>137</v>
      </c>
      <c r="BM138" s="229" t="s">
        <v>641</v>
      </c>
    </row>
    <row r="139" s="2" customFormat="1" ht="16.5" customHeight="1">
      <c r="A139" s="37"/>
      <c r="B139" s="38"/>
      <c r="C139" s="254" t="s">
        <v>247</v>
      </c>
      <c r="D139" s="254" t="s">
        <v>196</v>
      </c>
      <c r="E139" s="255" t="s">
        <v>688</v>
      </c>
      <c r="F139" s="256" t="s">
        <v>689</v>
      </c>
      <c r="G139" s="257" t="s">
        <v>647</v>
      </c>
      <c r="H139" s="258">
        <v>4</v>
      </c>
      <c r="I139" s="259"/>
      <c r="J139" s="260">
        <f>ROUND(I139*H139,2)</f>
        <v>0</v>
      </c>
      <c r="K139" s="256" t="s">
        <v>1</v>
      </c>
      <c r="L139" s="261"/>
      <c r="M139" s="262" t="s">
        <v>1</v>
      </c>
      <c r="N139" s="263" t="s">
        <v>38</v>
      </c>
      <c r="O139" s="90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173</v>
      </c>
      <c r="AT139" s="229" t="s">
        <v>196</v>
      </c>
      <c r="AU139" s="229" t="s">
        <v>73</v>
      </c>
      <c r="AY139" s="16" t="s">
        <v>130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81</v>
      </c>
      <c r="BK139" s="230">
        <f>ROUND(I139*H139,2)</f>
        <v>0</v>
      </c>
      <c r="BL139" s="16" t="s">
        <v>137</v>
      </c>
      <c r="BM139" s="229" t="s">
        <v>690</v>
      </c>
    </row>
    <row r="140" s="2" customFormat="1" ht="16.5" customHeight="1">
      <c r="A140" s="37"/>
      <c r="B140" s="38"/>
      <c r="C140" s="254" t="s">
        <v>252</v>
      </c>
      <c r="D140" s="254" t="s">
        <v>196</v>
      </c>
      <c r="E140" s="255" t="s">
        <v>691</v>
      </c>
      <c r="F140" s="256" t="s">
        <v>692</v>
      </c>
      <c r="G140" s="257" t="s">
        <v>647</v>
      </c>
      <c r="H140" s="258">
        <v>4</v>
      </c>
      <c r="I140" s="259"/>
      <c r="J140" s="260">
        <f>ROUND(I140*H140,2)</f>
        <v>0</v>
      </c>
      <c r="K140" s="256" t="s">
        <v>1</v>
      </c>
      <c r="L140" s="261"/>
      <c r="M140" s="262" t="s">
        <v>1</v>
      </c>
      <c r="N140" s="263" t="s">
        <v>38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173</v>
      </c>
      <c r="AT140" s="229" t="s">
        <v>196</v>
      </c>
      <c r="AU140" s="229" t="s">
        <v>73</v>
      </c>
      <c r="AY140" s="16" t="s">
        <v>130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81</v>
      </c>
      <c r="BK140" s="230">
        <f>ROUND(I140*H140,2)</f>
        <v>0</v>
      </c>
      <c r="BL140" s="16" t="s">
        <v>137</v>
      </c>
      <c r="BM140" s="229" t="s">
        <v>251</v>
      </c>
    </row>
    <row r="141" s="2" customFormat="1" ht="16.5" customHeight="1">
      <c r="A141" s="37"/>
      <c r="B141" s="38"/>
      <c r="C141" s="254" t="s">
        <v>257</v>
      </c>
      <c r="D141" s="254" t="s">
        <v>196</v>
      </c>
      <c r="E141" s="255" t="s">
        <v>693</v>
      </c>
      <c r="F141" s="256" t="s">
        <v>694</v>
      </c>
      <c r="G141" s="257" t="s">
        <v>647</v>
      </c>
      <c r="H141" s="258">
        <v>4</v>
      </c>
      <c r="I141" s="259"/>
      <c r="J141" s="260">
        <f>ROUND(I141*H141,2)</f>
        <v>0</v>
      </c>
      <c r="K141" s="256" t="s">
        <v>1</v>
      </c>
      <c r="L141" s="261"/>
      <c r="M141" s="262" t="s">
        <v>1</v>
      </c>
      <c r="N141" s="263" t="s">
        <v>38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173</v>
      </c>
      <c r="AT141" s="229" t="s">
        <v>196</v>
      </c>
      <c r="AU141" s="229" t="s">
        <v>73</v>
      </c>
      <c r="AY141" s="16" t="s">
        <v>130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81</v>
      </c>
      <c r="BK141" s="230">
        <f>ROUND(I141*H141,2)</f>
        <v>0</v>
      </c>
      <c r="BL141" s="16" t="s">
        <v>137</v>
      </c>
      <c r="BM141" s="229" t="s">
        <v>695</v>
      </c>
    </row>
    <row r="142" s="2" customFormat="1" ht="16.5" customHeight="1">
      <c r="A142" s="37"/>
      <c r="B142" s="38"/>
      <c r="C142" s="254" t="s">
        <v>264</v>
      </c>
      <c r="D142" s="254" t="s">
        <v>196</v>
      </c>
      <c r="E142" s="255" t="s">
        <v>696</v>
      </c>
      <c r="F142" s="256" t="s">
        <v>697</v>
      </c>
      <c r="G142" s="257" t="s">
        <v>647</v>
      </c>
      <c r="H142" s="258">
        <v>4</v>
      </c>
      <c r="I142" s="259"/>
      <c r="J142" s="260">
        <f>ROUND(I142*H142,2)</f>
        <v>0</v>
      </c>
      <c r="K142" s="256" t="s">
        <v>1</v>
      </c>
      <c r="L142" s="261"/>
      <c r="M142" s="262" t="s">
        <v>1</v>
      </c>
      <c r="N142" s="263" t="s">
        <v>38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173</v>
      </c>
      <c r="AT142" s="229" t="s">
        <v>196</v>
      </c>
      <c r="AU142" s="229" t="s">
        <v>73</v>
      </c>
      <c r="AY142" s="16" t="s">
        <v>130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81</v>
      </c>
      <c r="BK142" s="230">
        <f>ROUND(I142*H142,2)</f>
        <v>0</v>
      </c>
      <c r="BL142" s="16" t="s">
        <v>137</v>
      </c>
      <c r="BM142" s="229" t="s">
        <v>698</v>
      </c>
    </row>
    <row r="143" s="2" customFormat="1" ht="16.5" customHeight="1">
      <c r="A143" s="37"/>
      <c r="B143" s="38"/>
      <c r="C143" s="254" t="s">
        <v>269</v>
      </c>
      <c r="D143" s="254" t="s">
        <v>196</v>
      </c>
      <c r="E143" s="255" t="s">
        <v>699</v>
      </c>
      <c r="F143" s="256" t="s">
        <v>700</v>
      </c>
      <c r="G143" s="257" t="s">
        <v>647</v>
      </c>
      <c r="H143" s="258">
        <v>8</v>
      </c>
      <c r="I143" s="259"/>
      <c r="J143" s="260">
        <f>ROUND(I143*H143,2)</f>
        <v>0</v>
      </c>
      <c r="K143" s="256" t="s">
        <v>1</v>
      </c>
      <c r="L143" s="261"/>
      <c r="M143" s="262" t="s">
        <v>1</v>
      </c>
      <c r="N143" s="263" t="s">
        <v>38</v>
      </c>
      <c r="O143" s="90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173</v>
      </c>
      <c r="AT143" s="229" t="s">
        <v>196</v>
      </c>
      <c r="AU143" s="229" t="s">
        <v>73</v>
      </c>
      <c r="AY143" s="16" t="s">
        <v>130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81</v>
      </c>
      <c r="BK143" s="230">
        <f>ROUND(I143*H143,2)</f>
        <v>0</v>
      </c>
      <c r="BL143" s="16" t="s">
        <v>137</v>
      </c>
      <c r="BM143" s="229" t="s">
        <v>701</v>
      </c>
    </row>
    <row r="144" s="2" customFormat="1" ht="16.5" customHeight="1">
      <c r="A144" s="37"/>
      <c r="B144" s="38"/>
      <c r="C144" s="218" t="s">
        <v>274</v>
      </c>
      <c r="D144" s="218" t="s">
        <v>132</v>
      </c>
      <c r="E144" s="219" t="s">
        <v>156</v>
      </c>
      <c r="F144" s="220" t="s">
        <v>702</v>
      </c>
      <c r="G144" s="221" t="s">
        <v>703</v>
      </c>
      <c r="H144" s="222">
        <v>238</v>
      </c>
      <c r="I144" s="223"/>
      <c r="J144" s="224">
        <f>ROUND(I144*H144,2)</f>
        <v>0</v>
      </c>
      <c r="K144" s="220" t="s">
        <v>1</v>
      </c>
      <c r="L144" s="43"/>
      <c r="M144" s="225" t="s">
        <v>1</v>
      </c>
      <c r="N144" s="226" t="s">
        <v>38</v>
      </c>
      <c r="O144" s="90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137</v>
      </c>
      <c r="AT144" s="229" t="s">
        <v>132</v>
      </c>
      <c r="AU144" s="229" t="s">
        <v>73</v>
      </c>
      <c r="AY144" s="16" t="s">
        <v>130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81</v>
      </c>
      <c r="BK144" s="230">
        <f>ROUND(I144*H144,2)</f>
        <v>0</v>
      </c>
      <c r="BL144" s="16" t="s">
        <v>137</v>
      </c>
      <c r="BM144" s="229" t="s">
        <v>704</v>
      </c>
    </row>
    <row r="145" s="2" customFormat="1" ht="16.5" customHeight="1">
      <c r="A145" s="37"/>
      <c r="B145" s="38"/>
      <c r="C145" s="218" t="s">
        <v>279</v>
      </c>
      <c r="D145" s="218" t="s">
        <v>132</v>
      </c>
      <c r="E145" s="219" t="s">
        <v>167</v>
      </c>
      <c r="F145" s="220" t="s">
        <v>705</v>
      </c>
      <c r="G145" s="221" t="s">
        <v>706</v>
      </c>
      <c r="H145" s="222">
        <v>4</v>
      </c>
      <c r="I145" s="223"/>
      <c r="J145" s="224">
        <f>ROUND(I145*H145,2)</f>
        <v>0</v>
      </c>
      <c r="K145" s="220" t="s">
        <v>1</v>
      </c>
      <c r="L145" s="43"/>
      <c r="M145" s="225" t="s">
        <v>1</v>
      </c>
      <c r="N145" s="226" t="s">
        <v>38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137</v>
      </c>
      <c r="AT145" s="229" t="s">
        <v>132</v>
      </c>
      <c r="AU145" s="229" t="s">
        <v>73</v>
      </c>
      <c r="AY145" s="16" t="s">
        <v>130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81</v>
      </c>
      <c r="BK145" s="230">
        <f>ROUND(I145*H145,2)</f>
        <v>0</v>
      </c>
      <c r="BL145" s="16" t="s">
        <v>137</v>
      </c>
      <c r="BM145" s="229" t="s">
        <v>707</v>
      </c>
    </row>
    <row r="146" s="2" customFormat="1" ht="16.5" customHeight="1">
      <c r="A146" s="37"/>
      <c r="B146" s="38"/>
      <c r="C146" s="218" t="s">
        <v>285</v>
      </c>
      <c r="D146" s="218" t="s">
        <v>132</v>
      </c>
      <c r="E146" s="219" t="s">
        <v>173</v>
      </c>
      <c r="F146" s="220" t="s">
        <v>708</v>
      </c>
      <c r="G146" s="221" t="s">
        <v>709</v>
      </c>
      <c r="H146" s="222">
        <v>40.081000000000003</v>
      </c>
      <c r="I146" s="223"/>
      <c r="J146" s="224">
        <f>ROUND(I146*H146,2)</f>
        <v>0</v>
      </c>
      <c r="K146" s="220" t="s">
        <v>1</v>
      </c>
      <c r="L146" s="43"/>
      <c r="M146" s="225" t="s">
        <v>1</v>
      </c>
      <c r="N146" s="226" t="s">
        <v>38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137</v>
      </c>
      <c r="AT146" s="229" t="s">
        <v>132</v>
      </c>
      <c r="AU146" s="229" t="s">
        <v>73</v>
      </c>
      <c r="AY146" s="16" t="s">
        <v>130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81</v>
      </c>
      <c r="BK146" s="230">
        <f>ROUND(I146*H146,2)</f>
        <v>0</v>
      </c>
      <c r="BL146" s="16" t="s">
        <v>137</v>
      </c>
      <c r="BM146" s="229" t="s">
        <v>710</v>
      </c>
    </row>
    <row r="147" s="2" customFormat="1" ht="16.5" customHeight="1">
      <c r="A147" s="37"/>
      <c r="B147" s="38"/>
      <c r="C147" s="218" t="s">
        <v>291</v>
      </c>
      <c r="D147" s="218" t="s">
        <v>132</v>
      </c>
      <c r="E147" s="219" t="s">
        <v>711</v>
      </c>
      <c r="F147" s="220" t="s">
        <v>712</v>
      </c>
      <c r="G147" s="221" t="s">
        <v>706</v>
      </c>
      <c r="H147" s="222">
        <v>30</v>
      </c>
      <c r="I147" s="223"/>
      <c r="J147" s="224">
        <f>ROUND(I147*H147,2)</f>
        <v>0</v>
      </c>
      <c r="K147" s="220" t="s">
        <v>1</v>
      </c>
      <c r="L147" s="43"/>
      <c r="M147" s="225" t="s">
        <v>1</v>
      </c>
      <c r="N147" s="226" t="s">
        <v>38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137</v>
      </c>
      <c r="AT147" s="229" t="s">
        <v>132</v>
      </c>
      <c r="AU147" s="229" t="s">
        <v>73</v>
      </c>
      <c r="AY147" s="16" t="s">
        <v>130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81</v>
      </c>
      <c r="BK147" s="230">
        <f>ROUND(I147*H147,2)</f>
        <v>0</v>
      </c>
      <c r="BL147" s="16" t="s">
        <v>137</v>
      </c>
      <c r="BM147" s="229" t="s">
        <v>713</v>
      </c>
    </row>
    <row r="148" s="2" customFormat="1" ht="16.5" customHeight="1">
      <c r="A148" s="37"/>
      <c r="B148" s="38"/>
      <c r="C148" s="218" t="s">
        <v>298</v>
      </c>
      <c r="D148" s="218" t="s">
        <v>132</v>
      </c>
      <c r="E148" s="219" t="s">
        <v>714</v>
      </c>
      <c r="F148" s="220" t="s">
        <v>715</v>
      </c>
      <c r="G148" s="221" t="s">
        <v>196</v>
      </c>
      <c r="H148" s="222">
        <v>143</v>
      </c>
      <c r="I148" s="223"/>
      <c r="J148" s="224">
        <f>ROUND(I148*H148,2)</f>
        <v>0</v>
      </c>
      <c r="K148" s="220" t="s">
        <v>1</v>
      </c>
      <c r="L148" s="43"/>
      <c r="M148" s="225" t="s">
        <v>1</v>
      </c>
      <c r="N148" s="226" t="s">
        <v>38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137</v>
      </c>
      <c r="AT148" s="229" t="s">
        <v>132</v>
      </c>
      <c r="AU148" s="229" t="s">
        <v>73</v>
      </c>
      <c r="AY148" s="16" t="s">
        <v>130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81</v>
      </c>
      <c r="BK148" s="230">
        <f>ROUND(I148*H148,2)</f>
        <v>0</v>
      </c>
      <c r="BL148" s="16" t="s">
        <v>137</v>
      </c>
      <c r="BM148" s="229" t="s">
        <v>716</v>
      </c>
    </row>
    <row r="149" s="2" customFormat="1" ht="16.5" customHeight="1">
      <c r="A149" s="37"/>
      <c r="B149" s="38"/>
      <c r="C149" s="218" t="s">
        <v>302</v>
      </c>
      <c r="D149" s="218" t="s">
        <v>132</v>
      </c>
      <c r="E149" s="219" t="s">
        <v>717</v>
      </c>
      <c r="F149" s="220" t="s">
        <v>718</v>
      </c>
      <c r="G149" s="221" t="s">
        <v>647</v>
      </c>
      <c r="H149" s="222">
        <v>3</v>
      </c>
      <c r="I149" s="223"/>
      <c r="J149" s="224">
        <f>ROUND(I149*H149,2)</f>
        <v>0</v>
      </c>
      <c r="K149" s="220" t="s">
        <v>1</v>
      </c>
      <c r="L149" s="43"/>
      <c r="M149" s="225" t="s">
        <v>1</v>
      </c>
      <c r="N149" s="226" t="s">
        <v>38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137</v>
      </c>
      <c r="AT149" s="229" t="s">
        <v>132</v>
      </c>
      <c r="AU149" s="229" t="s">
        <v>73</v>
      </c>
      <c r="AY149" s="16" t="s">
        <v>130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81</v>
      </c>
      <c r="BK149" s="230">
        <f>ROUND(I149*H149,2)</f>
        <v>0</v>
      </c>
      <c r="BL149" s="16" t="s">
        <v>137</v>
      </c>
      <c r="BM149" s="229" t="s">
        <v>719</v>
      </c>
    </row>
    <row r="150" s="2" customFormat="1" ht="16.5" customHeight="1">
      <c r="A150" s="37"/>
      <c r="B150" s="38"/>
      <c r="C150" s="254" t="s">
        <v>306</v>
      </c>
      <c r="D150" s="254" t="s">
        <v>196</v>
      </c>
      <c r="E150" s="255" t="s">
        <v>720</v>
      </c>
      <c r="F150" s="256" t="s">
        <v>721</v>
      </c>
      <c r="G150" s="257" t="s">
        <v>647</v>
      </c>
      <c r="H150" s="258">
        <v>4</v>
      </c>
      <c r="I150" s="259"/>
      <c r="J150" s="260">
        <f>ROUND(I150*H150,2)</f>
        <v>0</v>
      </c>
      <c r="K150" s="256" t="s">
        <v>1</v>
      </c>
      <c r="L150" s="261"/>
      <c r="M150" s="262" t="s">
        <v>1</v>
      </c>
      <c r="N150" s="263" t="s">
        <v>38</v>
      </c>
      <c r="O150" s="90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9" t="s">
        <v>173</v>
      </c>
      <c r="AT150" s="229" t="s">
        <v>196</v>
      </c>
      <c r="AU150" s="229" t="s">
        <v>73</v>
      </c>
      <c r="AY150" s="16" t="s">
        <v>130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6" t="s">
        <v>81</v>
      </c>
      <c r="BK150" s="230">
        <f>ROUND(I150*H150,2)</f>
        <v>0</v>
      </c>
      <c r="BL150" s="16" t="s">
        <v>137</v>
      </c>
      <c r="BM150" s="229" t="s">
        <v>722</v>
      </c>
    </row>
    <row r="151" s="2" customFormat="1" ht="16.5" customHeight="1">
      <c r="A151" s="37"/>
      <c r="B151" s="38"/>
      <c r="C151" s="218" t="s">
        <v>310</v>
      </c>
      <c r="D151" s="218" t="s">
        <v>132</v>
      </c>
      <c r="E151" s="219" t="s">
        <v>178</v>
      </c>
      <c r="F151" s="220" t="s">
        <v>723</v>
      </c>
      <c r="G151" s="221" t="s">
        <v>196</v>
      </c>
      <c r="H151" s="222">
        <v>135</v>
      </c>
      <c r="I151" s="223"/>
      <c r="J151" s="224">
        <f>ROUND(I151*H151,2)</f>
        <v>0</v>
      </c>
      <c r="K151" s="220" t="s">
        <v>1</v>
      </c>
      <c r="L151" s="43"/>
      <c r="M151" s="225" t="s">
        <v>1</v>
      </c>
      <c r="N151" s="226" t="s">
        <v>38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137</v>
      </c>
      <c r="AT151" s="229" t="s">
        <v>132</v>
      </c>
      <c r="AU151" s="229" t="s">
        <v>73</v>
      </c>
      <c r="AY151" s="16" t="s">
        <v>130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81</v>
      </c>
      <c r="BK151" s="230">
        <f>ROUND(I151*H151,2)</f>
        <v>0</v>
      </c>
      <c r="BL151" s="16" t="s">
        <v>137</v>
      </c>
      <c r="BM151" s="229" t="s">
        <v>724</v>
      </c>
    </row>
    <row r="152" s="2" customFormat="1" ht="16.5" customHeight="1">
      <c r="A152" s="37"/>
      <c r="B152" s="38"/>
      <c r="C152" s="218" t="s">
        <v>315</v>
      </c>
      <c r="D152" s="218" t="s">
        <v>132</v>
      </c>
      <c r="E152" s="219" t="s">
        <v>725</v>
      </c>
      <c r="F152" s="220" t="s">
        <v>726</v>
      </c>
      <c r="G152" s="221" t="s">
        <v>196</v>
      </c>
      <c r="H152" s="222">
        <v>135</v>
      </c>
      <c r="I152" s="223"/>
      <c r="J152" s="224">
        <f>ROUND(I152*H152,2)</f>
        <v>0</v>
      </c>
      <c r="K152" s="220" t="s">
        <v>1</v>
      </c>
      <c r="L152" s="43"/>
      <c r="M152" s="225" t="s">
        <v>1</v>
      </c>
      <c r="N152" s="226" t="s">
        <v>38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137</v>
      </c>
      <c r="AT152" s="229" t="s">
        <v>132</v>
      </c>
      <c r="AU152" s="229" t="s">
        <v>73</v>
      </c>
      <c r="AY152" s="16" t="s">
        <v>130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81</v>
      </c>
      <c r="BK152" s="230">
        <f>ROUND(I152*H152,2)</f>
        <v>0</v>
      </c>
      <c r="BL152" s="16" t="s">
        <v>137</v>
      </c>
      <c r="BM152" s="229" t="s">
        <v>727</v>
      </c>
    </row>
    <row r="153" s="2" customFormat="1" ht="16.5" customHeight="1">
      <c r="A153" s="37"/>
      <c r="B153" s="38"/>
      <c r="C153" s="218" t="s">
        <v>319</v>
      </c>
      <c r="D153" s="218" t="s">
        <v>132</v>
      </c>
      <c r="E153" s="219" t="s">
        <v>728</v>
      </c>
      <c r="F153" s="220" t="s">
        <v>729</v>
      </c>
      <c r="G153" s="221" t="s">
        <v>647</v>
      </c>
      <c r="H153" s="222">
        <v>2</v>
      </c>
      <c r="I153" s="223"/>
      <c r="J153" s="224">
        <f>ROUND(I153*H153,2)</f>
        <v>0</v>
      </c>
      <c r="K153" s="220" t="s">
        <v>1</v>
      </c>
      <c r="L153" s="43"/>
      <c r="M153" s="225" t="s">
        <v>1</v>
      </c>
      <c r="N153" s="226" t="s">
        <v>38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137</v>
      </c>
      <c r="AT153" s="229" t="s">
        <v>132</v>
      </c>
      <c r="AU153" s="229" t="s">
        <v>73</v>
      </c>
      <c r="AY153" s="16" t="s">
        <v>130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81</v>
      </c>
      <c r="BK153" s="230">
        <f>ROUND(I153*H153,2)</f>
        <v>0</v>
      </c>
      <c r="BL153" s="16" t="s">
        <v>137</v>
      </c>
      <c r="BM153" s="229" t="s">
        <v>730</v>
      </c>
    </row>
    <row r="154" s="2" customFormat="1" ht="16.5" customHeight="1">
      <c r="A154" s="37"/>
      <c r="B154" s="38"/>
      <c r="C154" s="218" t="s">
        <v>325</v>
      </c>
      <c r="D154" s="218" t="s">
        <v>132</v>
      </c>
      <c r="E154" s="219" t="s">
        <v>160</v>
      </c>
      <c r="F154" s="220" t="s">
        <v>731</v>
      </c>
      <c r="G154" s="221" t="s">
        <v>196</v>
      </c>
      <c r="H154" s="222">
        <v>135</v>
      </c>
      <c r="I154" s="223"/>
      <c r="J154" s="224">
        <f>ROUND(I154*H154,2)</f>
        <v>0</v>
      </c>
      <c r="K154" s="220" t="s">
        <v>1</v>
      </c>
      <c r="L154" s="43"/>
      <c r="M154" s="225" t="s">
        <v>1</v>
      </c>
      <c r="N154" s="226" t="s">
        <v>38</v>
      </c>
      <c r="O154" s="90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137</v>
      </c>
      <c r="AT154" s="229" t="s">
        <v>132</v>
      </c>
      <c r="AU154" s="229" t="s">
        <v>73</v>
      </c>
      <c r="AY154" s="16" t="s">
        <v>130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81</v>
      </c>
      <c r="BK154" s="230">
        <f>ROUND(I154*H154,2)</f>
        <v>0</v>
      </c>
      <c r="BL154" s="16" t="s">
        <v>137</v>
      </c>
      <c r="BM154" s="229" t="s">
        <v>732</v>
      </c>
    </row>
    <row r="155" s="2" customFormat="1" ht="16.5" customHeight="1">
      <c r="A155" s="37"/>
      <c r="B155" s="38"/>
      <c r="C155" s="218" t="s">
        <v>332</v>
      </c>
      <c r="D155" s="218" t="s">
        <v>132</v>
      </c>
      <c r="E155" s="219" t="s">
        <v>733</v>
      </c>
      <c r="F155" s="220" t="s">
        <v>734</v>
      </c>
      <c r="G155" s="221" t="s">
        <v>650</v>
      </c>
      <c r="H155" s="222">
        <v>2.48</v>
      </c>
      <c r="I155" s="223"/>
      <c r="J155" s="224">
        <f>ROUND(I155*H155,2)</f>
        <v>0</v>
      </c>
      <c r="K155" s="220" t="s">
        <v>1</v>
      </c>
      <c r="L155" s="43"/>
      <c r="M155" s="225" t="s">
        <v>1</v>
      </c>
      <c r="N155" s="226" t="s">
        <v>38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137</v>
      </c>
      <c r="AT155" s="229" t="s">
        <v>132</v>
      </c>
      <c r="AU155" s="229" t="s">
        <v>73</v>
      </c>
      <c r="AY155" s="16" t="s">
        <v>130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81</v>
      </c>
      <c r="BK155" s="230">
        <f>ROUND(I155*H155,2)</f>
        <v>0</v>
      </c>
      <c r="BL155" s="16" t="s">
        <v>137</v>
      </c>
      <c r="BM155" s="229" t="s">
        <v>735</v>
      </c>
    </row>
    <row r="156" s="2" customFormat="1" ht="16.5" customHeight="1">
      <c r="A156" s="37"/>
      <c r="B156" s="38"/>
      <c r="C156" s="218" t="s">
        <v>336</v>
      </c>
      <c r="D156" s="218" t="s">
        <v>132</v>
      </c>
      <c r="E156" s="219" t="s">
        <v>736</v>
      </c>
      <c r="F156" s="220" t="s">
        <v>737</v>
      </c>
      <c r="G156" s="221" t="s">
        <v>196</v>
      </c>
      <c r="H156" s="222">
        <v>135</v>
      </c>
      <c r="I156" s="223"/>
      <c r="J156" s="224">
        <f>ROUND(I156*H156,2)</f>
        <v>0</v>
      </c>
      <c r="K156" s="220" t="s">
        <v>1</v>
      </c>
      <c r="L156" s="43"/>
      <c r="M156" s="225" t="s">
        <v>1</v>
      </c>
      <c r="N156" s="226" t="s">
        <v>38</v>
      </c>
      <c r="O156" s="90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137</v>
      </c>
      <c r="AT156" s="229" t="s">
        <v>132</v>
      </c>
      <c r="AU156" s="229" t="s">
        <v>73</v>
      </c>
      <c r="AY156" s="16" t="s">
        <v>130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81</v>
      </c>
      <c r="BK156" s="230">
        <f>ROUND(I156*H156,2)</f>
        <v>0</v>
      </c>
      <c r="BL156" s="16" t="s">
        <v>137</v>
      </c>
      <c r="BM156" s="229" t="s">
        <v>738</v>
      </c>
    </row>
    <row r="157" s="2" customFormat="1" ht="16.5" customHeight="1">
      <c r="A157" s="37"/>
      <c r="B157" s="38"/>
      <c r="C157" s="218" t="s">
        <v>340</v>
      </c>
      <c r="D157" s="218" t="s">
        <v>132</v>
      </c>
      <c r="E157" s="219" t="s">
        <v>739</v>
      </c>
      <c r="F157" s="220" t="s">
        <v>740</v>
      </c>
      <c r="G157" s="221" t="s">
        <v>196</v>
      </c>
      <c r="H157" s="222">
        <v>40</v>
      </c>
      <c r="I157" s="223"/>
      <c r="J157" s="224">
        <f>ROUND(I157*H157,2)</f>
        <v>0</v>
      </c>
      <c r="K157" s="220" t="s">
        <v>1</v>
      </c>
      <c r="L157" s="43"/>
      <c r="M157" s="225" t="s">
        <v>1</v>
      </c>
      <c r="N157" s="226" t="s">
        <v>38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137</v>
      </c>
      <c r="AT157" s="229" t="s">
        <v>132</v>
      </c>
      <c r="AU157" s="229" t="s">
        <v>73</v>
      </c>
      <c r="AY157" s="16" t="s">
        <v>130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81</v>
      </c>
      <c r="BK157" s="230">
        <f>ROUND(I157*H157,2)</f>
        <v>0</v>
      </c>
      <c r="BL157" s="16" t="s">
        <v>137</v>
      </c>
      <c r="BM157" s="229" t="s">
        <v>741</v>
      </c>
    </row>
    <row r="158" s="2" customFormat="1" ht="16.5" customHeight="1">
      <c r="A158" s="37"/>
      <c r="B158" s="38"/>
      <c r="C158" s="254" t="s">
        <v>344</v>
      </c>
      <c r="D158" s="254" t="s">
        <v>196</v>
      </c>
      <c r="E158" s="255" t="s">
        <v>742</v>
      </c>
      <c r="F158" s="256" t="s">
        <v>743</v>
      </c>
      <c r="G158" s="257" t="s">
        <v>196</v>
      </c>
      <c r="H158" s="258">
        <v>42</v>
      </c>
      <c r="I158" s="259"/>
      <c r="J158" s="260">
        <f>ROUND(I158*H158,2)</f>
        <v>0</v>
      </c>
      <c r="K158" s="256" t="s">
        <v>1</v>
      </c>
      <c r="L158" s="261"/>
      <c r="M158" s="262" t="s">
        <v>1</v>
      </c>
      <c r="N158" s="263" t="s">
        <v>38</v>
      </c>
      <c r="O158" s="90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173</v>
      </c>
      <c r="AT158" s="229" t="s">
        <v>196</v>
      </c>
      <c r="AU158" s="229" t="s">
        <v>73</v>
      </c>
      <c r="AY158" s="16" t="s">
        <v>130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81</v>
      </c>
      <c r="BK158" s="230">
        <f>ROUND(I158*H158,2)</f>
        <v>0</v>
      </c>
      <c r="BL158" s="16" t="s">
        <v>137</v>
      </c>
      <c r="BM158" s="229" t="s">
        <v>744</v>
      </c>
    </row>
    <row r="159" s="2" customFormat="1" ht="16.5" customHeight="1">
      <c r="A159" s="37"/>
      <c r="B159" s="38"/>
      <c r="C159" s="218" t="s">
        <v>349</v>
      </c>
      <c r="D159" s="218" t="s">
        <v>132</v>
      </c>
      <c r="E159" s="219" t="s">
        <v>745</v>
      </c>
      <c r="F159" s="220" t="s">
        <v>746</v>
      </c>
      <c r="G159" s="221" t="s">
        <v>647</v>
      </c>
      <c r="H159" s="222">
        <v>24</v>
      </c>
      <c r="I159" s="223"/>
      <c r="J159" s="224">
        <f>ROUND(I159*H159,2)</f>
        <v>0</v>
      </c>
      <c r="K159" s="220" t="s">
        <v>1</v>
      </c>
      <c r="L159" s="43"/>
      <c r="M159" s="225" t="s">
        <v>1</v>
      </c>
      <c r="N159" s="226" t="s">
        <v>38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137</v>
      </c>
      <c r="AT159" s="229" t="s">
        <v>132</v>
      </c>
      <c r="AU159" s="229" t="s">
        <v>73</v>
      </c>
      <c r="AY159" s="16" t="s">
        <v>130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81</v>
      </c>
      <c r="BK159" s="230">
        <f>ROUND(I159*H159,2)</f>
        <v>0</v>
      </c>
      <c r="BL159" s="16" t="s">
        <v>137</v>
      </c>
      <c r="BM159" s="229" t="s">
        <v>747</v>
      </c>
    </row>
    <row r="160" s="2" customFormat="1" ht="16.5" customHeight="1">
      <c r="A160" s="37"/>
      <c r="B160" s="38"/>
      <c r="C160" s="218" t="s">
        <v>355</v>
      </c>
      <c r="D160" s="218" t="s">
        <v>132</v>
      </c>
      <c r="E160" s="219" t="s">
        <v>748</v>
      </c>
      <c r="F160" s="220" t="s">
        <v>749</v>
      </c>
      <c r="G160" s="221" t="s">
        <v>647</v>
      </c>
      <c r="H160" s="222">
        <v>84</v>
      </c>
      <c r="I160" s="223"/>
      <c r="J160" s="224">
        <f>ROUND(I160*H160,2)</f>
        <v>0</v>
      </c>
      <c r="K160" s="220" t="s">
        <v>1</v>
      </c>
      <c r="L160" s="43"/>
      <c r="M160" s="225" t="s">
        <v>1</v>
      </c>
      <c r="N160" s="226" t="s">
        <v>38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137</v>
      </c>
      <c r="AT160" s="229" t="s">
        <v>132</v>
      </c>
      <c r="AU160" s="229" t="s">
        <v>73</v>
      </c>
      <c r="AY160" s="16" t="s">
        <v>130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81</v>
      </c>
      <c r="BK160" s="230">
        <f>ROUND(I160*H160,2)</f>
        <v>0</v>
      </c>
      <c r="BL160" s="16" t="s">
        <v>137</v>
      </c>
      <c r="BM160" s="229" t="s">
        <v>236</v>
      </c>
    </row>
    <row r="161" s="2" customFormat="1" ht="21.75" customHeight="1">
      <c r="A161" s="37"/>
      <c r="B161" s="38"/>
      <c r="C161" s="218" t="s">
        <v>360</v>
      </c>
      <c r="D161" s="218" t="s">
        <v>132</v>
      </c>
      <c r="E161" s="219" t="s">
        <v>750</v>
      </c>
      <c r="F161" s="220" t="s">
        <v>751</v>
      </c>
      <c r="G161" s="221" t="s">
        <v>647</v>
      </c>
      <c r="H161" s="222">
        <v>14</v>
      </c>
      <c r="I161" s="223"/>
      <c r="J161" s="224">
        <f>ROUND(I161*H161,2)</f>
        <v>0</v>
      </c>
      <c r="K161" s="220" t="s">
        <v>1</v>
      </c>
      <c r="L161" s="43"/>
      <c r="M161" s="225" t="s">
        <v>1</v>
      </c>
      <c r="N161" s="226" t="s">
        <v>38</v>
      </c>
      <c r="O161" s="90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9" t="s">
        <v>137</v>
      </c>
      <c r="AT161" s="229" t="s">
        <v>132</v>
      </c>
      <c r="AU161" s="229" t="s">
        <v>73</v>
      </c>
      <c r="AY161" s="16" t="s">
        <v>130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6" t="s">
        <v>81</v>
      </c>
      <c r="BK161" s="230">
        <f>ROUND(I161*H161,2)</f>
        <v>0</v>
      </c>
      <c r="BL161" s="16" t="s">
        <v>137</v>
      </c>
      <c r="BM161" s="229" t="s">
        <v>752</v>
      </c>
    </row>
    <row r="162" s="2" customFormat="1" ht="16.5" customHeight="1">
      <c r="A162" s="37"/>
      <c r="B162" s="38"/>
      <c r="C162" s="218" t="s">
        <v>365</v>
      </c>
      <c r="D162" s="218" t="s">
        <v>132</v>
      </c>
      <c r="E162" s="219" t="s">
        <v>753</v>
      </c>
      <c r="F162" s="220" t="s">
        <v>754</v>
      </c>
      <c r="G162" s="221" t="s">
        <v>647</v>
      </c>
      <c r="H162" s="222">
        <v>21</v>
      </c>
      <c r="I162" s="223"/>
      <c r="J162" s="224">
        <f>ROUND(I162*H162,2)</f>
        <v>0</v>
      </c>
      <c r="K162" s="220" t="s">
        <v>1</v>
      </c>
      <c r="L162" s="43"/>
      <c r="M162" s="225" t="s">
        <v>1</v>
      </c>
      <c r="N162" s="226" t="s">
        <v>38</v>
      </c>
      <c r="O162" s="90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137</v>
      </c>
      <c r="AT162" s="229" t="s">
        <v>132</v>
      </c>
      <c r="AU162" s="229" t="s">
        <v>73</v>
      </c>
      <c r="AY162" s="16" t="s">
        <v>130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81</v>
      </c>
      <c r="BK162" s="230">
        <f>ROUND(I162*H162,2)</f>
        <v>0</v>
      </c>
      <c r="BL162" s="16" t="s">
        <v>137</v>
      </c>
      <c r="BM162" s="229" t="s">
        <v>755</v>
      </c>
    </row>
    <row r="163" s="2" customFormat="1" ht="21.75" customHeight="1">
      <c r="A163" s="37"/>
      <c r="B163" s="38"/>
      <c r="C163" s="218" t="s">
        <v>370</v>
      </c>
      <c r="D163" s="218" t="s">
        <v>132</v>
      </c>
      <c r="E163" s="219" t="s">
        <v>756</v>
      </c>
      <c r="F163" s="220" t="s">
        <v>757</v>
      </c>
      <c r="G163" s="221" t="s">
        <v>650</v>
      </c>
      <c r="H163" s="222">
        <v>2.48</v>
      </c>
      <c r="I163" s="223"/>
      <c r="J163" s="224">
        <f>ROUND(I163*H163,2)</f>
        <v>0</v>
      </c>
      <c r="K163" s="220" t="s">
        <v>1</v>
      </c>
      <c r="L163" s="43"/>
      <c r="M163" s="225" t="s">
        <v>1</v>
      </c>
      <c r="N163" s="226" t="s">
        <v>38</v>
      </c>
      <c r="O163" s="90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137</v>
      </c>
      <c r="AT163" s="229" t="s">
        <v>132</v>
      </c>
      <c r="AU163" s="229" t="s">
        <v>73</v>
      </c>
      <c r="AY163" s="16" t="s">
        <v>130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81</v>
      </c>
      <c r="BK163" s="230">
        <f>ROUND(I163*H163,2)</f>
        <v>0</v>
      </c>
      <c r="BL163" s="16" t="s">
        <v>137</v>
      </c>
      <c r="BM163" s="229" t="s">
        <v>758</v>
      </c>
    </row>
    <row r="164" s="2" customFormat="1" ht="16.5" customHeight="1">
      <c r="A164" s="37"/>
      <c r="B164" s="38"/>
      <c r="C164" s="254" t="s">
        <v>376</v>
      </c>
      <c r="D164" s="254" t="s">
        <v>196</v>
      </c>
      <c r="E164" s="255" t="s">
        <v>759</v>
      </c>
      <c r="F164" s="256" t="s">
        <v>760</v>
      </c>
      <c r="G164" s="257" t="s">
        <v>650</v>
      </c>
      <c r="H164" s="258">
        <v>2.48</v>
      </c>
      <c r="I164" s="259"/>
      <c r="J164" s="260">
        <f>ROUND(I164*H164,2)</f>
        <v>0</v>
      </c>
      <c r="K164" s="256" t="s">
        <v>1</v>
      </c>
      <c r="L164" s="261"/>
      <c r="M164" s="262" t="s">
        <v>1</v>
      </c>
      <c r="N164" s="263" t="s">
        <v>38</v>
      </c>
      <c r="O164" s="90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173</v>
      </c>
      <c r="AT164" s="229" t="s">
        <v>196</v>
      </c>
      <c r="AU164" s="229" t="s">
        <v>73</v>
      </c>
      <c r="AY164" s="16" t="s">
        <v>130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81</v>
      </c>
      <c r="BK164" s="230">
        <f>ROUND(I164*H164,2)</f>
        <v>0</v>
      </c>
      <c r="BL164" s="16" t="s">
        <v>137</v>
      </c>
      <c r="BM164" s="229" t="s">
        <v>761</v>
      </c>
    </row>
    <row r="165" s="2" customFormat="1" ht="21.75" customHeight="1">
      <c r="A165" s="37"/>
      <c r="B165" s="38"/>
      <c r="C165" s="218" t="s">
        <v>381</v>
      </c>
      <c r="D165" s="218" t="s">
        <v>132</v>
      </c>
      <c r="E165" s="219" t="s">
        <v>762</v>
      </c>
      <c r="F165" s="220" t="s">
        <v>763</v>
      </c>
      <c r="G165" s="221" t="s">
        <v>196</v>
      </c>
      <c r="H165" s="222">
        <v>155</v>
      </c>
      <c r="I165" s="223"/>
      <c r="J165" s="224">
        <f>ROUND(I165*H165,2)</f>
        <v>0</v>
      </c>
      <c r="K165" s="220" t="s">
        <v>1</v>
      </c>
      <c r="L165" s="43"/>
      <c r="M165" s="225" t="s">
        <v>1</v>
      </c>
      <c r="N165" s="226" t="s">
        <v>38</v>
      </c>
      <c r="O165" s="90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137</v>
      </c>
      <c r="AT165" s="229" t="s">
        <v>132</v>
      </c>
      <c r="AU165" s="229" t="s">
        <v>73</v>
      </c>
      <c r="AY165" s="16" t="s">
        <v>130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81</v>
      </c>
      <c r="BK165" s="230">
        <f>ROUND(I165*H165,2)</f>
        <v>0</v>
      </c>
      <c r="BL165" s="16" t="s">
        <v>137</v>
      </c>
      <c r="BM165" s="229" t="s">
        <v>764</v>
      </c>
    </row>
    <row r="166" s="2" customFormat="1" ht="21.75" customHeight="1">
      <c r="A166" s="37"/>
      <c r="B166" s="38"/>
      <c r="C166" s="254" t="s">
        <v>386</v>
      </c>
      <c r="D166" s="254" t="s">
        <v>196</v>
      </c>
      <c r="E166" s="255" t="s">
        <v>765</v>
      </c>
      <c r="F166" s="256" t="s">
        <v>766</v>
      </c>
      <c r="G166" s="257" t="s">
        <v>196</v>
      </c>
      <c r="H166" s="258">
        <v>155</v>
      </c>
      <c r="I166" s="259"/>
      <c r="J166" s="260">
        <f>ROUND(I166*H166,2)</f>
        <v>0</v>
      </c>
      <c r="K166" s="256" t="s">
        <v>1</v>
      </c>
      <c r="L166" s="261"/>
      <c r="M166" s="262" t="s">
        <v>1</v>
      </c>
      <c r="N166" s="263" t="s">
        <v>38</v>
      </c>
      <c r="O166" s="90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173</v>
      </c>
      <c r="AT166" s="229" t="s">
        <v>196</v>
      </c>
      <c r="AU166" s="229" t="s">
        <v>73</v>
      </c>
      <c r="AY166" s="16" t="s">
        <v>130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81</v>
      </c>
      <c r="BK166" s="230">
        <f>ROUND(I166*H166,2)</f>
        <v>0</v>
      </c>
      <c r="BL166" s="16" t="s">
        <v>137</v>
      </c>
      <c r="BM166" s="229" t="s">
        <v>767</v>
      </c>
    </row>
    <row r="167" s="2" customFormat="1" ht="16.5" customHeight="1">
      <c r="A167" s="37"/>
      <c r="B167" s="38"/>
      <c r="C167" s="218" t="s">
        <v>391</v>
      </c>
      <c r="D167" s="218" t="s">
        <v>132</v>
      </c>
      <c r="E167" s="219" t="s">
        <v>768</v>
      </c>
      <c r="F167" s="220" t="s">
        <v>769</v>
      </c>
      <c r="G167" s="221" t="s">
        <v>196</v>
      </c>
      <c r="H167" s="222">
        <v>15</v>
      </c>
      <c r="I167" s="223"/>
      <c r="J167" s="224">
        <f>ROUND(I167*H167,2)</f>
        <v>0</v>
      </c>
      <c r="K167" s="220" t="s">
        <v>1</v>
      </c>
      <c r="L167" s="43"/>
      <c r="M167" s="225" t="s">
        <v>1</v>
      </c>
      <c r="N167" s="226" t="s">
        <v>38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137</v>
      </c>
      <c r="AT167" s="229" t="s">
        <v>132</v>
      </c>
      <c r="AU167" s="229" t="s">
        <v>73</v>
      </c>
      <c r="AY167" s="16" t="s">
        <v>130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81</v>
      </c>
      <c r="BK167" s="230">
        <f>ROUND(I167*H167,2)</f>
        <v>0</v>
      </c>
      <c r="BL167" s="16" t="s">
        <v>137</v>
      </c>
      <c r="BM167" s="229" t="s">
        <v>770</v>
      </c>
    </row>
    <row r="168" s="2" customFormat="1" ht="16.5" customHeight="1">
      <c r="A168" s="37"/>
      <c r="B168" s="38"/>
      <c r="C168" s="254" t="s">
        <v>396</v>
      </c>
      <c r="D168" s="254" t="s">
        <v>196</v>
      </c>
      <c r="E168" s="255" t="s">
        <v>653</v>
      </c>
      <c r="F168" s="256" t="s">
        <v>654</v>
      </c>
      <c r="G168" s="257" t="s">
        <v>655</v>
      </c>
      <c r="H168" s="258">
        <v>12.675000000000001</v>
      </c>
      <c r="I168" s="259"/>
      <c r="J168" s="260">
        <f>ROUND(I168*H168,2)</f>
        <v>0</v>
      </c>
      <c r="K168" s="256" t="s">
        <v>1</v>
      </c>
      <c r="L168" s="261"/>
      <c r="M168" s="262" t="s">
        <v>1</v>
      </c>
      <c r="N168" s="263" t="s">
        <v>38</v>
      </c>
      <c r="O168" s="90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9" t="s">
        <v>173</v>
      </c>
      <c r="AT168" s="229" t="s">
        <v>196</v>
      </c>
      <c r="AU168" s="229" t="s">
        <v>73</v>
      </c>
      <c r="AY168" s="16" t="s">
        <v>130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6" t="s">
        <v>81</v>
      </c>
      <c r="BK168" s="230">
        <f>ROUND(I168*H168,2)</f>
        <v>0</v>
      </c>
      <c r="BL168" s="16" t="s">
        <v>137</v>
      </c>
      <c r="BM168" s="229" t="s">
        <v>91</v>
      </c>
    </row>
    <row r="169" s="2" customFormat="1" ht="16.5" customHeight="1">
      <c r="A169" s="37"/>
      <c r="B169" s="38"/>
      <c r="C169" s="254" t="s">
        <v>401</v>
      </c>
      <c r="D169" s="254" t="s">
        <v>196</v>
      </c>
      <c r="E169" s="255" t="s">
        <v>656</v>
      </c>
      <c r="F169" s="256" t="s">
        <v>657</v>
      </c>
      <c r="G169" s="257" t="s">
        <v>655</v>
      </c>
      <c r="H169" s="258">
        <v>12.675000000000001</v>
      </c>
      <c r="I169" s="259"/>
      <c r="J169" s="260">
        <f>ROUND(I169*H169,2)</f>
        <v>0</v>
      </c>
      <c r="K169" s="256" t="s">
        <v>1</v>
      </c>
      <c r="L169" s="261"/>
      <c r="M169" s="262" t="s">
        <v>1</v>
      </c>
      <c r="N169" s="263" t="s">
        <v>38</v>
      </c>
      <c r="O169" s="90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173</v>
      </c>
      <c r="AT169" s="229" t="s">
        <v>196</v>
      </c>
      <c r="AU169" s="229" t="s">
        <v>73</v>
      </c>
      <c r="AY169" s="16" t="s">
        <v>130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81</v>
      </c>
      <c r="BK169" s="230">
        <f>ROUND(I169*H169,2)</f>
        <v>0</v>
      </c>
      <c r="BL169" s="16" t="s">
        <v>137</v>
      </c>
      <c r="BM169" s="229" t="s">
        <v>771</v>
      </c>
    </row>
    <row r="170" s="2" customFormat="1" ht="21.75" customHeight="1">
      <c r="A170" s="37"/>
      <c r="B170" s="38"/>
      <c r="C170" s="218" t="s">
        <v>407</v>
      </c>
      <c r="D170" s="218" t="s">
        <v>132</v>
      </c>
      <c r="E170" s="219" t="s">
        <v>772</v>
      </c>
      <c r="F170" s="220" t="s">
        <v>773</v>
      </c>
      <c r="G170" s="221" t="s">
        <v>196</v>
      </c>
      <c r="H170" s="222">
        <v>135</v>
      </c>
      <c r="I170" s="223"/>
      <c r="J170" s="224">
        <f>ROUND(I170*H170,2)</f>
        <v>0</v>
      </c>
      <c r="K170" s="220" t="s">
        <v>1</v>
      </c>
      <c r="L170" s="43"/>
      <c r="M170" s="225" t="s">
        <v>1</v>
      </c>
      <c r="N170" s="226" t="s">
        <v>38</v>
      </c>
      <c r="O170" s="90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137</v>
      </c>
      <c r="AT170" s="229" t="s">
        <v>132</v>
      </c>
      <c r="AU170" s="229" t="s">
        <v>73</v>
      </c>
      <c r="AY170" s="16" t="s">
        <v>130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81</v>
      </c>
      <c r="BK170" s="230">
        <f>ROUND(I170*H170,2)</f>
        <v>0</v>
      </c>
      <c r="BL170" s="16" t="s">
        <v>137</v>
      </c>
      <c r="BM170" s="229" t="s">
        <v>774</v>
      </c>
    </row>
    <row r="171" s="2" customFormat="1" ht="16.5" customHeight="1">
      <c r="A171" s="37"/>
      <c r="B171" s="38"/>
      <c r="C171" s="254" t="s">
        <v>411</v>
      </c>
      <c r="D171" s="254" t="s">
        <v>196</v>
      </c>
      <c r="E171" s="255" t="s">
        <v>775</v>
      </c>
      <c r="F171" s="256" t="s">
        <v>776</v>
      </c>
      <c r="G171" s="257" t="s">
        <v>647</v>
      </c>
      <c r="H171" s="258">
        <v>1.0800000000000001</v>
      </c>
      <c r="I171" s="259"/>
      <c r="J171" s="260">
        <f>ROUND(I171*H171,2)</f>
        <v>0</v>
      </c>
      <c r="K171" s="256" t="s">
        <v>1</v>
      </c>
      <c r="L171" s="261"/>
      <c r="M171" s="262" t="s">
        <v>1</v>
      </c>
      <c r="N171" s="263" t="s">
        <v>38</v>
      </c>
      <c r="O171" s="90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173</v>
      </c>
      <c r="AT171" s="229" t="s">
        <v>196</v>
      </c>
      <c r="AU171" s="229" t="s">
        <v>73</v>
      </c>
      <c r="AY171" s="16" t="s">
        <v>130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81</v>
      </c>
      <c r="BK171" s="230">
        <f>ROUND(I171*H171,2)</f>
        <v>0</v>
      </c>
      <c r="BL171" s="16" t="s">
        <v>137</v>
      </c>
      <c r="BM171" s="229" t="s">
        <v>777</v>
      </c>
    </row>
    <row r="172" s="2" customFormat="1" ht="21.75" customHeight="1">
      <c r="A172" s="37"/>
      <c r="B172" s="38"/>
      <c r="C172" s="254" t="s">
        <v>415</v>
      </c>
      <c r="D172" s="254" t="s">
        <v>196</v>
      </c>
      <c r="E172" s="255" t="s">
        <v>778</v>
      </c>
      <c r="F172" s="256" t="s">
        <v>779</v>
      </c>
      <c r="G172" s="257" t="s">
        <v>647</v>
      </c>
      <c r="H172" s="258">
        <v>4</v>
      </c>
      <c r="I172" s="259"/>
      <c r="J172" s="260">
        <f>ROUND(I172*H172,2)</f>
        <v>0</v>
      </c>
      <c r="K172" s="256" t="s">
        <v>1</v>
      </c>
      <c r="L172" s="261"/>
      <c r="M172" s="262" t="s">
        <v>1</v>
      </c>
      <c r="N172" s="263" t="s">
        <v>38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173</v>
      </c>
      <c r="AT172" s="229" t="s">
        <v>196</v>
      </c>
      <c r="AU172" s="229" t="s">
        <v>73</v>
      </c>
      <c r="AY172" s="16" t="s">
        <v>130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81</v>
      </c>
      <c r="BK172" s="230">
        <f>ROUND(I172*H172,2)</f>
        <v>0</v>
      </c>
      <c r="BL172" s="16" t="s">
        <v>137</v>
      </c>
      <c r="BM172" s="229" t="s">
        <v>780</v>
      </c>
    </row>
    <row r="173" s="2" customFormat="1" ht="16.5" customHeight="1">
      <c r="A173" s="37"/>
      <c r="B173" s="38"/>
      <c r="C173" s="254" t="s">
        <v>419</v>
      </c>
      <c r="D173" s="254" t="s">
        <v>196</v>
      </c>
      <c r="E173" s="255" t="s">
        <v>781</v>
      </c>
      <c r="F173" s="256" t="s">
        <v>782</v>
      </c>
      <c r="G173" s="257" t="s">
        <v>647</v>
      </c>
      <c r="H173" s="258">
        <v>4</v>
      </c>
      <c r="I173" s="259"/>
      <c r="J173" s="260">
        <f>ROUND(I173*H173,2)</f>
        <v>0</v>
      </c>
      <c r="K173" s="256" t="s">
        <v>1</v>
      </c>
      <c r="L173" s="261"/>
      <c r="M173" s="262" t="s">
        <v>1</v>
      </c>
      <c r="N173" s="263" t="s">
        <v>38</v>
      </c>
      <c r="O173" s="90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173</v>
      </c>
      <c r="AT173" s="229" t="s">
        <v>196</v>
      </c>
      <c r="AU173" s="229" t="s">
        <v>73</v>
      </c>
      <c r="AY173" s="16" t="s">
        <v>130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6" t="s">
        <v>81</v>
      </c>
      <c r="BK173" s="230">
        <f>ROUND(I173*H173,2)</f>
        <v>0</v>
      </c>
      <c r="BL173" s="16" t="s">
        <v>137</v>
      </c>
      <c r="BM173" s="229" t="s">
        <v>783</v>
      </c>
    </row>
    <row r="174" s="2" customFormat="1" ht="21.75" customHeight="1">
      <c r="A174" s="37"/>
      <c r="B174" s="38"/>
      <c r="C174" s="218" t="s">
        <v>423</v>
      </c>
      <c r="D174" s="218" t="s">
        <v>132</v>
      </c>
      <c r="E174" s="219" t="s">
        <v>784</v>
      </c>
      <c r="F174" s="220" t="s">
        <v>785</v>
      </c>
      <c r="G174" s="221" t="s">
        <v>196</v>
      </c>
      <c r="H174" s="222">
        <v>135</v>
      </c>
      <c r="I174" s="223"/>
      <c r="J174" s="224">
        <f>ROUND(I174*H174,2)</f>
        <v>0</v>
      </c>
      <c r="K174" s="220" t="s">
        <v>1</v>
      </c>
      <c r="L174" s="43"/>
      <c r="M174" s="225" t="s">
        <v>1</v>
      </c>
      <c r="N174" s="226" t="s">
        <v>38</v>
      </c>
      <c r="O174" s="90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137</v>
      </c>
      <c r="AT174" s="229" t="s">
        <v>132</v>
      </c>
      <c r="AU174" s="229" t="s">
        <v>73</v>
      </c>
      <c r="AY174" s="16" t="s">
        <v>130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81</v>
      </c>
      <c r="BK174" s="230">
        <f>ROUND(I174*H174,2)</f>
        <v>0</v>
      </c>
      <c r="BL174" s="16" t="s">
        <v>137</v>
      </c>
      <c r="BM174" s="229" t="s">
        <v>216</v>
      </c>
    </row>
    <row r="175" s="2" customFormat="1" ht="16.5" customHeight="1">
      <c r="A175" s="37"/>
      <c r="B175" s="38"/>
      <c r="C175" s="218" t="s">
        <v>427</v>
      </c>
      <c r="D175" s="218" t="s">
        <v>132</v>
      </c>
      <c r="E175" s="219" t="s">
        <v>786</v>
      </c>
      <c r="F175" s="220" t="s">
        <v>787</v>
      </c>
      <c r="G175" s="221" t="s">
        <v>677</v>
      </c>
      <c r="H175" s="222">
        <v>20655</v>
      </c>
      <c r="I175" s="223"/>
      <c r="J175" s="224">
        <f>ROUND(I175*H175,2)</f>
        <v>0</v>
      </c>
      <c r="K175" s="220" t="s">
        <v>1</v>
      </c>
      <c r="L175" s="43"/>
      <c r="M175" s="225" t="s">
        <v>1</v>
      </c>
      <c r="N175" s="226" t="s">
        <v>38</v>
      </c>
      <c r="O175" s="90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9" t="s">
        <v>137</v>
      </c>
      <c r="AT175" s="229" t="s">
        <v>132</v>
      </c>
      <c r="AU175" s="229" t="s">
        <v>73</v>
      </c>
      <c r="AY175" s="16" t="s">
        <v>130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6" t="s">
        <v>81</v>
      </c>
      <c r="BK175" s="230">
        <f>ROUND(I175*H175,2)</f>
        <v>0</v>
      </c>
      <c r="BL175" s="16" t="s">
        <v>137</v>
      </c>
      <c r="BM175" s="229" t="s">
        <v>788</v>
      </c>
    </row>
    <row r="176" s="2" customFormat="1" ht="16.5" customHeight="1">
      <c r="A176" s="37"/>
      <c r="B176" s="38"/>
      <c r="C176" s="218" t="s">
        <v>431</v>
      </c>
      <c r="D176" s="218" t="s">
        <v>132</v>
      </c>
      <c r="E176" s="219" t="s">
        <v>789</v>
      </c>
      <c r="F176" s="220" t="s">
        <v>790</v>
      </c>
      <c r="G176" s="221" t="s">
        <v>791</v>
      </c>
      <c r="H176" s="222">
        <v>10</v>
      </c>
      <c r="I176" s="223"/>
      <c r="J176" s="224">
        <f>ROUND(I176*H176,2)</f>
        <v>0</v>
      </c>
      <c r="K176" s="220" t="s">
        <v>1</v>
      </c>
      <c r="L176" s="43"/>
      <c r="M176" s="225" t="s">
        <v>1</v>
      </c>
      <c r="N176" s="226" t="s">
        <v>38</v>
      </c>
      <c r="O176" s="90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137</v>
      </c>
      <c r="AT176" s="229" t="s">
        <v>132</v>
      </c>
      <c r="AU176" s="229" t="s">
        <v>73</v>
      </c>
      <c r="AY176" s="16" t="s">
        <v>130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81</v>
      </c>
      <c r="BK176" s="230">
        <f>ROUND(I176*H176,2)</f>
        <v>0</v>
      </c>
      <c r="BL176" s="16" t="s">
        <v>137</v>
      </c>
      <c r="BM176" s="229" t="s">
        <v>792</v>
      </c>
    </row>
    <row r="177" s="2" customFormat="1" ht="21.75" customHeight="1">
      <c r="A177" s="37"/>
      <c r="B177" s="38"/>
      <c r="C177" s="218" t="s">
        <v>435</v>
      </c>
      <c r="D177" s="218" t="s">
        <v>132</v>
      </c>
      <c r="E177" s="219" t="s">
        <v>793</v>
      </c>
      <c r="F177" s="220" t="s">
        <v>794</v>
      </c>
      <c r="G177" s="221" t="s">
        <v>791</v>
      </c>
      <c r="H177" s="222">
        <v>10</v>
      </c>
      <c r="I177" s="223"/>
      <c r="J177" s="224">
        <f>ROUND(I177*H177,2)</f>
        <v>0</v>
      </c>
      <c r="K177" s="220" t="s">
        <v>1</v>
      </c>
      <c r="L177" s="43"/>
      <c r="M177" s="268" t="s">
        <v>1</v>
      </c>
      <c r="N177" s="269" t="s">
        <v>38</v>
      </c>
      <c r="O177" s="270"/>
      <c r="P177" s="271">
        <f>O177*H177</f>
        <v>0</v>
      </c>
      <c r="Q177" s="271">
        <v>0</v>
      </c>
      <c r="R177" s="271">
        <f>Q177*H177</f>
        <v>0</v>
      </c>
      <c r="S177" s="271">
        <v>0</v>
      </c>
      <c r="T177" s="27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137</v>
      </c>
      <c r="AT177" s="229" t="s">
        <v>132</v>
      </c>
      <c r="AU177" s="229" t="s">
        <v>73</v>
      </c>
      <c r="AY177" s="16" t="s">
        <v>130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81</v>
      </c>
      <c r="BK177" s="230">
        <f>ROUND(I177*H177,2)</f>
        <v>0</v>
      </c>
      <c r="BL177" s="16" t="s">
        <v>137</v>
      </c>
      <c r="BM177" s="229" t="s">
        <v>795</v>
      </c>
    </row>
    <row r="178" s="2" customFormat="1" ht="6.96" customHeight="1">
      <c r="A178" s="37"/>
      <c r="B178" s="65"/>
      <c r="C178" s="66"/>
      <c r="D178" s="66"/>
      <c r="E178" s="66"/>
      <c r="F178" s="66"/>
      <c r="G178" s="66"/>
      <c r="H178" s="66"/>
      <c r="I178" s="66"/>
      <c r="J178" s="66"/>
      <c r="K178" s="66"/>
      <c r="L178" s="43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sheet="1" autoFilter="0" formatColumns="0" formatRows="0" objects="1" scenarios="1" spinCount="100000" saltValue="+LsfqMnP9KzrPqM3RaDxPsD3mM5JbyuY/3EJTSC/YyLx71cdBT3N2oEuWqso75dOByNc99UZAVlS/OvA/UiYow==" hashValue="vfjp5iwvmTG/X5kIF2Vg+jtyjIhd01O1CjzNMUWz79cdrK9d4jkEyGikmHBBk3QKUFwEHF1chhgQG7ZRTDjx/Q==" algorithmName="SHA-512" password="CC35"/>
  <autoFilter ref="C115:K17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19"/>
    </row>
    <row r="4" s="1" customFormat="1" ht="24.96" customHeight="1">
      <c r="B4" s="19"/>
      <c r="C4" s="138" t="s">
        <v>796</v>
      </c>
      <c r="H4" s="19"/>
    </row>
    <row r="5" s="1" customFormat="1" ht="12" customHeight="1">
      <c r="B5" s="19"/>
      <c r="C5" s="273" t="s">
        <v>13</v>
      </c>
      <c r="D5" s="147" t="s">
        <v>14</v>
      </c>
      <c r="E5" s="1"/>
      <c r="F5" s="1"/>
      <c r="H5" s="19"/>
    </row>
    <row r="6" s="1" customFormat="1" ht="36.96" customHeight="1">
      <c r="B6" s="19"/>
      <c r="C6" s="274" t="s">
        <v>16</v>
      </c>
      <c r="D6" s="275" t="s">
        <v>17</v>
      </c>
      <c r="E6" s="1"/>
      <c r="F6" s="1"/>
      <c r="H6" s="19"/>
    </row>
    <row r="7" s="1" customFormat="1" ht="16.5" customHeight="1">
      <c r="B7" s="19"/>
      <c r="C7" s="140" t="s">
        <v>22</v>
      </c>
      <c r="D7" s="144" t="str">
        <f>'Rekapitulace stavby'!AN8</f>
        <v>25. 8. 2023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1"/>
      <c r="B9" s="276"/>
      <c r="C9" s="277" t="s">
        <v>54</v>
      </c>
      <c r="D9" s="278" t="s">
        <v>55</v>
      </c>
      <c r="E9" s="278" t="s">
        <v>117</v>
      </c>
      <c r="F9" s="279" t="s">
        <v>797</v>
      </c>
      <c r="G9" s="191"/>
      <c r="H9" s="276"/>
    </row>
    <row r="10" s="2" customFormat="1" ht="26.4" customHeight="1">
      <c r="A10" s="37"/>
      <c r="B10" s="43"/>
      <c r="C10" s="280" t="s">
        <v>78</v>
      </c>
      <c r="D10" s="280" t="s">
        <v>79</v>
      </c>
      <c r="E10" s="37"/>
      <c r="F10" s="37"/>
      <c r="G10" s="37"/>
      <c r="H10" s="43"/>
    </row>
    <row r="11" s="2" customFormat="1" ht="16.8" customHeight="1">
      <c r="A11" s="37"/>
      <c r="B11" s="43"/>
      <c r="C11" s="281" t="s">
        <v>87</v>
      </c>
      <c r="D11" s="282" t="s">
        <v>87</v>
      </c>
      <c r="E11" s="283" t="s">
        <v>88</v>
      </c>
      <c r="F11" s="284">
        <v>37.600000000000001</v>
      </c>
      <c r="G11" s="37"/>
      <c r="H11" s="43"/>
    </row>
    <row r="12" s="2" customFormat="1" ht="16.8" customHeight="1">
      <c r="A12" s="37"/>
      <c r="B12" s="43"/>
      <c r="C12" s="285" t="s">
        <v>1</v>
      </c>
      <c r="D12" s="285" t="s">
        <v>171</v>
      </c>
      <c r="E12" s="16" t="s">
        <v>1</v>
      </c>
      <c r="F12" s="286">
        <v>9.5999999999999996</v>
      </c>
      <c r="G12" s="37"/>
      <c r="H12" s="43"/>
    </row>
    <row r="13" s="2" customFormat="1" ht="16.8" customHeight="1">
      <c r="A13" s="37"/>
      <c r="B13" s="43"/>
      <c r="C13" s="285" t="s">
        <v>1</v>
      </c>
      <c r="D13" s="285" t="s">
        <v>172</v>
      </c>
      <c r="E13" s="16" t="s">
        <v>1</v>
      </c>
      <c r="F13" s="286">
        <v>28</v>
      </c>
      <c r="G13" s="37"/>
      <c r="H13" s="43"/>
    </row>
    <row r="14" s="2" customFormat="1" ht="16.8" customHeight="1">
      <c r="A14" s="37"/>
      <c r="B14" s="43"/>
      <c r="C14" s="285" t="s">
        <v>87</v>
      </c>
      <c r="D14" s="285" t="s">
        <v>141</v>
      </c>
      <c r="E14" s="16" t="s">
        <v>1</v>
      </c>
      <c r="F14" s="286">
        <v>37.600000000000001</v>
      </c>
      <c r="G14" s="37"/>
      <c r="H14" s="43"/>
    </row>
    <row r="15" s="2" customFormat="1" ht="16.8" customHeight="1">
      <c r="A15" s="37"/>
      <c r="B15" s="43"/>
      <c r="C15" s="287" t="s">
        <v>798</v>
      </c>
      <c r="D15" s="37"/>
      <c r="E15" s="37"/>
      <c r="F15" s="37"/>
      <c r="G15" s="37"/>
      <c r="H15" s="43"/>
    </row>
    <row r="16" s="2" customFormat="1">
      <c r="A16" s="37"/>
      <c r="B16" s="43"/>
      <c r="C16" s="285" t="s">
        <v>168</v>
      </c>
      <c r="D16" s="285" t="s">
        <v>799</v>
      </c>
      <c r="E16" s="16" t="s">
        <v>88</v>
      </c>
      <c r="F16" s="286">
        <v>37.600000000000001</v>
      </c>
      <c r="G16" s="37"/>
      <c r="H16" s="43"/>
    </row>
    <row r="17" s="2" customFormat="1">
      <c r="A17" s="37"/>
      <c r="B17" s="43"/>
      <c r="C17" s="285" t="s">
        <v>179</v>
      </c>
      <c r="D17" s="285" t="s">
        <v>180</v>
      </c>
      <c r="E17" s="16" t="s">
        <v>88</v>
      </c>
      <c r="F17" s="286">
        <v>1314</v>
      </c>
      <c r="G17" s="37"/>
      <c r="H17" s="43"/>
    </row>
    <row r="18" s="2" customFormat="1" ht="16.8" customHeight="1">
      <c r="A18" s="37"/>
      <c r="B18" s="43"/>
      <c r="C18" s="281" t="s">
        <v>90</v>
      </c>
      <c r="D18" s="282" t="s">
        <v>90</v>
      </c>
      <c r="E18" s="283" t="s">
        <v>88</v>
      </c>
      <c r="F18" s="284">
        <v>180</v>
      </c>
      <c r="G18" s="37"/>
      <c r="H18" s="43"/>
    </row>
    <row r="19" s="2" customFormat="1" ht="16.8" customHeight="1">
      <c r="A19" s="37"/>
      <c r="B19" s="43"/>
      <c r="C19" s="285" t="s">
        <v>1</v>
      </c>
      <c r="D19" s="285" t="s">
        <v>177</v>
      </c>
      <c r="E19" s="16" t="s">
        <v>1</v>
      </c>
      <c r="F19" s="286">
        <v>180</v>
      </c>
      <c r="G19" s="37"/>
      <c r="H19" s="43"/>
    </row>
    <row r="20" s="2" customFormat="1" ht="16.8" customHeight="1">
      <c r="A20" s="37"/>
      <c r="B20" s="43"/>
      <c r="C20" s="285" t="s">
        <v>90</v>
      </c>
      <c r="D20" s="285" t="s">
        <v>141</v>
      </c>
      <c r="E20" s="16" t="s">
        <v>1</v>
      </c>
      <c r="F20" s="286">
        <v>180</v>
      </c>
      <c r="G20" s="37"/>
      <c r="H20" s="43"/>
    </row>
    <row r="21" s="2" customFormat="1" ht="16.8" customHeight="1">
      <c r="A21" s="37"/>
      <c r="B21" s="43"/>
      <c r="C21" s="287" t="s">
        <v>798</v>
      </c>
      <c r="D21" s="37"/>
      <c r="E21" s="37"/>
      <c r="F21" s="37"/>
      <c r="G21" s="37"/>
      <c r="H21" s="43"/>
    </row>
    <row r="22" s="2" customFormat="1">
      <c r="A22" s="37"/>
      <c r="B22" s="43"/>
      <c r="C22" s="285" t="s">
        <v>174</v>
      </c>
      <c r="D22" s="285" t="s">
        <v>800</v>
      </c>
      <c r="E22" s="16" t="s">
        <v>88</v>
      </c>
      <c r="F22" s="286">
        <v>180</v>
      </c>
      <c r="G22" s="37"/>
      <c r="H22" s="43"/>
    </row>
    <row r="23" s="2" customFormat="1">
      <c r="A23" s="37"/>
      <c r="B23" s="43"/>
      <c r="C23" s="285" t="s">
        <v>179</v>
      </c>
      <c r="D23" s="285" t="s">
        <v>180</v>
      </c>
      <c r="E23" s="16" t="s">
        <v>88</v>
      </c>
      <c r="F23" s="286">
        <v>1314</v>
      </c>
      <c r="G23" s="37"/>
      <c r="H23" s="43"/>
    </row>
    <row r="24" s="2" customFormat="1" ht="16.8" customHeight="1">
      <c r="A24" s="37"/>
      <c r="B24" s="43"/>
      <c r="C24" s="281" t="s">
        <v>93</v>
      </c>
      <c r="D24" s="282" t="s">
        <v>93</v>
      </c>
      <c r="E24" s="283" t="s">
        <v>88</v>
      </c>
      <c r="F24" s="284">
        <v>1096.4000000000001</v>
      </c>
      <c r="G24" s="37"/>
      <c r="H24" s="43"/>
    </row>
    <row r="25" s="2" customFormat="1" ht="16.8" customHeight="1">
      <c r="A25" s="37"/>
      <c r="B25" s="43"/>
      <c r="C25" s="285" t="s">
        <v>1</v>
      </c>
      <c r="D25" s="285" t="s">
        <v>165</v>
      </c>
      <c r="E25" s="16" t="s">
        <v>1</v>
      </c>
      <c r="F25" s="286">
        <v>920</v>
      </c>
      <c r="G25" s="37"/>
      <c r="H25" s="43"/>
    </row>
    <row r="26" s="2" customFormat="1" ht="16.8" customHeight="1">
      <c r="A26" s="37"/>
      <c r="B26" s="43"/>
      <c r="C26" s="285" t="s">
        <v>1</v>
      </c>
      <c r="D26" s="285" t="s">
        <v>166</v>
      </c>
      <c r="E26" s="16" t="s">
        <v>1</v>
      </c>
      <c r="F26" s="286">
        <v>176.40000000000001</v>
      </c>
      <c r="G26" s="37"/>
      <c r="H26" s="43"/>
    </row>
    <row r="27" s="2" customFormat="1" ht="16.8" customHeight="1">
      <c r="A27" s="37"/>
      <c r="B27" s="43"/>
      <c r="C27" s="285" t="s">
        <v>93</v>
      </c>
      <c r="D27" s="285" t="s">
        <v>141</v>
      </c>
      <c r="E27" s="16" t="s">
        <v>1</v>
      </c>
      <c r="F27" s="286">
        <v>1096.4000000000001</v>
      </c>
      <c r="G27" s="37"/>
      <c r="H27" s="43"/>
    </row>
    <row r="28" s="2" customFormat="1" ht="16.8" customHeight="1">
      <c r="A28" s="37"/>
      <c r="B28" s="43"/>
      <c r="C28" s="287" t="s">
        <v>798</v>
      </c>
      <c r="D28" s="37"/>
      <c r="E28" s="37"/>
      <c r="F28" s="37"/>
      <c r="G28" s="37"/>
      <c r="H28" s="43"/>
    </row>
    <row r="29" s="2" customFormat="1">
      <c r="A29" s="37"/>
      <c r="B29" s="43"/>
      <c r="C29" s="285" t="s">
        <v>162</v>
      </c>
      <c r="D29" s="285" t="s">
        <v>801</v>
      </c>
      <c r="E29" s="16" t="s">
        <v>88</v>
      </c>
      <c r="F29" s="286">
        <v>1096.4000000000001</v>
      </c>
      <c r="G29" s="37"/>
      <c r="H29" s="43"/>
    </row>
    <row r="30" s="2" customFormat="1">
      <c r="A30" s="37"/>
      <c r="B30" s="43"/>
      <c r="C30" s="285" t="s">
        <v>179</v>
      </c>
      <c r="D30" s="285" t="s">
        <v>180</v>
      </c>
      <c r="E30" s="16" t="s">
        <v>88</v>
      </c>
      <c r="F30" s="286">
        <v>1314</v>
      </c>
      <c r="G30" s="37"/>
      <c r="H30" s="43"/>
    </row>
    <row r="31" s="2" customFormat="1" ht="7.44" customHeight="1">
      <c r="A31" s="37"/>
      <c r="B31" s="170"/>
      <c r="C31" s="171"/>
      <c r="D31" s="171"/>
      <c r="E31" s="171"/>
      <c r="F31" s="171"/>
      <c r="G31" s="171"/>
      <c r="H31" s="43"/>
    </row>
    <row r="32" s="2" customFormat="1">
      <c r="A32" s="37"/>
      <c r="B32" s="37"/>
      <c r="C32" s="37"/>
      <c r="D32" s="37"/>
      <c r="E32" s="37"/>
      <c r="F32" s="37"/>
      <c r="G32" s="37"/>
      <c r="H32" s="37"/>
    </row>
  </sheetData>
  <sheetProtection sheet="1" formatColumns="0" formatRows="0" objects="1" scenarios="1" spinCount="100000" saltValue="9T9OHXLDGkW5d4gafRX4Z4pceg16jfJDqvhUsr6Jb+V6MGWje5N2shSdeHhli3/mjL0Or8qbmjehEvB6EgmRNw==" hashValue="/CxzNK0AcZeXylb40501Yx0rcnPmv1ri47TAb2SmQ9sRsk5puomKiWJogsMiu8LzFC9/mLu98X6SePBo8KvdK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DESKTOP-HEO79GD\tomas</dc:creator>
  <cp:lastModifiedBy>DESKTOP-HEO79GD\tomas</cp:lastModifiedBy>
  <dcterms:created xsi:type="dcterms:W3CDTF">2025-04-28T08:36:45Z</dcterms:created>
  <dcterms:modified xsi:type="dcterms:W3CDTF">2025-04-28T08:36:50Z</dcterms:modified>
</cp:coreProperties>
</file>