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KT STEZKA CHALOUPKY\ROZPOČET\"/>
    </mc:Choice>
  </mc:AlternateContent>
  <bookViews>
    <workbookView xWindow="0" yWindow="0" windowWidth="0" windowHeight="0"/>
  </bookViews>
  <sheets>
    <sheet name="Rekapitulace stavby" sheetId="1" r:id="rId1"/>
    <sheet name="101_A - CYKLO A" sheetId="2" r:id="rId2"/>
    <sheet name="101_B - CYKLO B" sheetId="3" r:id="rId3"/>
    <sheet name="101_C - CYKLO C" sheetId="4" r:id="rId4"/>
    <sheet name="101_D - CYKLO D" sheetId="5" r:id="rId5"/>
    <sheet name="301 - ODVODNĚNÍ KOMUNIKACE" sheetId="6" r:id="rId6"/>
    <sheet name="401 - VEŘEJNÉ OSVĚTLENÍ" sheetId="7" r:id="rId7"/>
    <sheet name="402 - PŘELOŽKA SDĚLOVACÍH..." sheetId="8" r:id="rId8"/>
    <sheet name="VRN - VEDLEJŠÍ ROZPOČTOVÉ..." sheetId="9" r:id="rId9"/>
    <sheet name="Seznam figur" sheetId="10" r:id="rId10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'101_A - CYKLO A'!$C$124:$K$520</definedName>
    <definedName name="_xlnm.Print_Area" localSheetId="1">'101_A - CYKLO A'!$C$4:$J$76,'101_A - CYKLO A'!$C$82:$J$106,'101_A - CYKLO A'!$C$112:$K$520</definedName>
    <definedName name="_xlnm.Print_Titles" localSheetId="1">'101_A - CYKLO A'!$124:$124</definedName>
    <definedName name="_xlnm._FilterDatabase" localSheetId="2" hidden="1">'101_B - CYKLO B'!$C$123:$K$276</definedName>
    <definedName name="_xlnm.Print_Area" localSheetId="2">'101_B - CYKLO B'!$C$4:$J$76,'101_B - CYKLO B'!$C$82:$J$105,'101_B - CYKLO B'!$C$111:$K$276</definedName>
    <definedName name="_xlnm.Print_Titles" localSheetId="2">'101_B - CYKLO B'!$123:$123</definedName>
    <definedName name="_xlnm._FilterDatabase" localSheetId="3" hidden="1">'101_C - CYKLO C'!$C$123:$K$272</definedName>
    <definedName name="_xlnm.Print_Area" localSheetId="3">'101_C - CYKLO C'!$C$4:$J$76,'101_C - CYKLO C'!$C$82:$J$105,'101_C - CYKLO C'!$C$111:$K$272</definedName>
    <definedName name="_xlnm.Print_Titles" localSheetId="3">'101_C - CYKLO C'!$123:$123</definedName>
    <definedName name="_xlnm._FilterDatabase" localSheetId="4" hidden="1">'101_D - CYKLO D'!$C$121:$K$216</definedName>
    <definedName name="_xlnm.Print_Area" localSheetId="4">'101_D - CYKLO D'!$C$4:$J$76,'101_D - CYKLO D'!$C$82:$J$103,'101_D - CYKLO D'!$C$109:$K$216</definedName>
    <definedName name="_xlnm.Print_Titles" localSheetId="4">'101_D - CYKLO D'!$121:$121</definedName>
    <definedName name="_xlnm._FilterDatabase" localSheetId="5" hidden="1">'301 - ODVODNĚNÍ KOMUNIKACE'!$C$126:$K$254</definedName>
    <definedName name="_xlnm.Print_Area" localSheetId="5">'301 - ODVODNĚNÍ KOMUNIKACE'!$C$4:$J$76,'301 - ODVODNĚNÍ KOMUNIKACE'!$C$82:$J$108,'301 - ODVODNĚNÍ KOMUNIKACE'!$C$114:$K$254</definedName>
    <definedName name="_xlnm.Print_Titles" localSheetId="5">'301 - ODVODNĚNÍ KOMUNIKACE'!$126:$126</definedName>
    <definedName name="_xlnm._FilterDatabase" localSheetId="6" hidden="1">'401 - VEŘEJNÉ OSVĚTLENÍ'!$C$115:$K$200</definedName>
    <definedName name="_xlnm.Print_Area" localSheetId="6">'401 - VEŘEJNÉ OSVĚTLENÍ'!$C$4:$J$76,'401 - VEŘEJNÉ OSVĚTLENÍ'!$C$82:$J$97,'401 - VEŘEJNÉ OSVĚTLENÍ'!$C$103:$K$200</definedName>
    <definedName name="_xlnm.Print_Titles" localSheetId="6">'401 - VEŘEJNÉ OSVĚTLENÍ'!$115:$115</definedName>
    <definedName name="_xlnm._FilterDatabase" localSheetId="7" hidden="1">'402 - PŘELOŽKA SDĚLOVACÍH...'!$C$117:$K$124</definedName>
    <definedName name="_xlnm.Print_Area" localSheetId="7">'402 - PŘELOŽKA SDĚLOVACÍH...'!$C$4:$J$76,'402 - PŘELOŽKA SDĚLOVACÍH...'!$C$82:$J$99,'402 - PŘELOŽKA SDĚLOVACÍH...'!$C$105:$K$124</definedName>
    <definedName name="_xlnm.Print_Titles" localSheetId="7">'402 - PŘELOŽKA SDĚLOVACÍH...'!$117:$117</definedName>
    <definedName name="_xlnm._FilterDatabase" localSheetId="8" hidden="1">'VRN - VEDLEJŠÍ ROZPOČTOVÉ...'!$C$119:$K$133</definedName>
    <definedName name="_xlnm.Print_Area" localSheetId="8">'VRN - VEDLEJŠÍ ROZPOČTOVÉ...'!$C$4:$J$76,'VRN - VEDLEJŠÍ ROZPOČTOVÉ...'!$C$82:$J$101,'VRN - VEDLEJŠÍ ROZPOČTOVÉ...'!$C$107:$K$133</definedName>
    <definedName name="_xlnm.Print_Titles" localSheetId="8">'VRN - VEDLEJŠÍ ROZPOČTOVÉ...'!$119:$119</definedName>
    <definedName name="_xlnm.Print_Area" localSheetId="9">'Seznam figur'!$C$4:$G$141</definedName>
    <definedName name="_xlnm.Print_Titles" localSheetId="9">'Seznam figur'!$9:$9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102"/>
  <c i="9" r="J35"/>
  <c i="1" r="AX102"/>
  <c i="9" r="BI133"/>
  <c r="BH133"/>
  <c r="BG133"/>
  <c r="BF133"/>
  <c r="T133"/>
  <c r="T132"/>
  <c r="R133"/>
  <c r="R132"/>
  <c r="P133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89"/>
  <c r="E7"/>
  <c r="E110"/>
  <c i="8" r="J37"/>
  <c r="J36"/>
  <c i="1" r="AY101"/>
  <c i="8" r="J35"/>
  <c i="1" r="AX101"/>
  <c i="8" r="BI121"/>
  <c r="BH121"/>
  <c r="BG121"/>
  <c r="BF121"/>
  <c r="T121"/>
  <c r="T120"/>
  <c r="T119"/>
  <c r="T118"/>
  <c r="R121"/>
  <c r="R120"/>
  <c r="R119"/>
  <c r="R118"/>
  <c r="P121"/>
  <c r="P120"/>
  <c r="P119"/>
  <c r="P118"/>
  <c i="1" r="AU101"/>
  <c i="8"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7" r="J37"/>
  <c r="J36"/>
  <c i="1" r="AY100"/>
  <c i="7" r="J35"/>
  <c i="1" r="AX100"/>
  <c i="7"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2"/>
  <c r="F110"/>
  <c r="E108"/>
  <c r="F91"/>
  <c r="F89"/>
  <c r="E87"/>
  <c r="J24"/>
  <c r="E24"/>
  <c r="J113"/>
  <c r="J23"/>
  <c r="J21"/>
  <c r="E21"/>
  <c r="J112"/>
  <c r="J20"/>
  <c r="J18"/>
  <c r="E18"/>
  <c r="F113"/>
  <c r="J17"/>
  <c r="J12"/>
  <c r="J89"/>
  <c r="E7"/>
  <c r="E85"/>
  <c i="6" r="J37"/>
  <c r="J36"/>
  <c i="1" r="AY99"/>
  <c i="6" r="J35"/>
  <c i="1" r="AX99"/>
  <c i="6"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T250"/>
  <c r="R251"/>
  <c r="R250"/>
  <c r="P251"/>
  <c r="P250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T244"/>
  <c r="R245"/>
  <c r="R244"/>
  <c r="P245"/>
  <c r="P244"/>
  <c r="BI243"/>
  <c r="BH243"/>
  <c r="BG243"/>
  <c r="BF243"/>
  <c r="T243"/>
  <c r="R243"/>
  <c r="P243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T177"/>
  <c r="R178"/>
  <c r="R177"/>
  <c r="P178"/>
  <c r="P177"/>
  <c r="BI174"/>
  <c r="BH174"/>
  <c r="BG174"/>
  <c r="BF174"/>
  <c r="T174"/>
  <c r="T173"/>
  <c r="R174"/>
  <c r="R173"/>
  <c r="P174"/>
  <c r="P173"/>
  <c r="BI172"/>
  <c r="BH172"/>
  <c r="BG172"/>
  <c r="BF172"/>
  <c r="T172"/>
  <c r="R172"/>
  <c r="P172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F123"/>
  <c r="F121"/>
  <c r="E119"/>
  <c r="F91"/>
  <c r="F89"/>
  <c r="E87"/>
  <c r="J24"/>
  <c r="E24"/>
  <c r="J124"/>
  <c r="J23"/>
  <c r="J21"/>
  <c r="E21"/>
  <c r="J91"/>
  <c r="J20"/>
  <c r="J18"/>
  <c r="E18"/>
  <c r="F124"/>
  <c r="J17"/>
  <c r="J12"/>
  <c r="J121"/>
  <c r="E7"/>
  <c r="E117"/>
  <c i="5" r="J37"/>
  <c r="J36"/>
  <c i="1" r="AY98"/>
  <c i="5" r="J35"/>
  <c i="1" r="AX98"/>
  <c i="5" r="BI216"/>
  <c r="BH216"/>
  <c r="BG216"/>
  <c r="BF216"/>
  <c r="T216"/>
  <c r="T215"/>
  <c r="R216"/>
  <c r="R215"/>
  <c r="P216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T155"/>
  <c r="R156"/>
  <c r="R155"/>
  <c r="P156"/>
  <c r="P155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85"/>
  <c i="4" r="J37"/>
  <c r="J36"/>
  <c i="1" r="AY97"/>
  <c i="4" r="J35"/>
  <c i="1" r="AX97"/>
  <c i="4" r="BI272"/>
  <c r="BH272"/>
  <c r="BG272"/>
  <c r="BF272"/>
  <c r="T272"/>
  <c r="T271"/>
  <c r="R272"/>
  <c r="R271"/>
  <c r="P272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4"/>
  <c r="BH244"/>
  <c r="BG244"/>
  <c r="BF244"/>
  <c r="T244"/>
  <c r="R244"/>
  <c r="P244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6"/>
  <c r="BH226"/>
  <c r="BG226"/>
  <c r="BF226"/>
  <c r="T226"/>
  <c r="R226"/>
  <c r="P226"/>
  <c r="BI220"/>
  <c r="BH220"/>
  <c r="BG220"/>
  <c r="BF220"/>
  <c r="T220"/>
  <c r="R220"/>
  <c r="P220"/>
  <c r="BI214"/>
  <c r="BH214"/>
  <c r="BG214"/>
  <c r="BF214"/>
  <c r="T214"/>
  <c r="R214"/>
  <c r="P214"/>
  <c r="BI208"/>
  <c r="BH208"/>
  <c r="BG208"/>
  <c r="BF208"/>
  <c r="T208"/>
  <c r="R208"/>
  <c r="P208"/>
  <c r="BI204"/>
  <c r="BH204"/>
  <c r="BG204"/>
  <c r="BF204"/>
  <c r="T204"/>
  <c r="R204"/>
  <c r="P204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4"/>
  <c r="BH184"/>
  <c r="BG184"/>
  <c r="BF184"/>
  <c r="T184"/>
  <c r="R184"/>
  <c r="P184"/>
  <c r="BI179"/>
  <c r="BH179"/>
  <c r="BG179"/>
  <c r="BF179"/>
  <c r="T179"/>
  <c r="T178"/>
  <c r="R179"/>
  <c r="R178"/>
  <c r="P179"/>
  <c r="P178"/>
  <c r="BI174"/>
  <c r="BH174"/>
  <c r="BG174"/>
  <c r="BF174"/>
  <c r="T174"/>
  <c r="T173"/>
  <c r="R174"/>
  <c r="R173"/>
  <c r="P174"/>
  <c r="P173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85"/>
  <c i="3" r="J37"/>
  <c r="J36"/>
  <c i="1" r="AY96"/>
  <c i="3" r="J35"/>
  <c i="1" r="AX96"/>
  <c i="3" r="BI276"/>
  <c r="BH276"/>
  <c r="BG276"/>
  <c r="BF276"/>
  <c r="T276"/>
  <c r="T275"/>
  <c r="R276"/>
  <c r="R275"/>
  <c r="P276"/>
  <c r="P275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1"/>
  <c r="BH221"/>
  <c r="BG221"/>
  <c r="BF221"/>
  <c r="T221"/>
  <c r="R221"/>
  <c r="P221"/>
  <c r="BI220"/>
  <c r="BH220"/>
  <c r="BG220"/>
  <c r="BF220"/>
  <c r="T220"/>
  <c r="R220"/>
  <c r="P220"/>
  <c r="BI216"/>
  <c r="BH216"/>
  <c r="BG216"/>
  <c r="BF216"/>
  <c r="T216"/>
  <c r="R216"/>
  <c r="P216"/>
  <c r="BI214"/>
  <c r="BH214"/>
  <c r="BG214"/>
  <c r="BF214"/>
  <c r="T214"/>
  <c r="R214"/>
  <c r="P214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T167"/>
  <c r="R168"/>
  <c r="R167"/>
  <c r="P168"/>
  <c r="P167"/>
  <c r="BI163"/>
  <c r="BH163"/>
  <c r="BG163"/>
  <c r="BF163"/>
  <c r="T163"/>
  <c r="T162"/>
  <c r="R163"/>
  <c r="R162"/>
  <c r="P163"/>
  <c r="P162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2" r="J37"/>
  <c r="J36"/>
  <c i="1" r="AY95"/>
  <c i="2" r="J35"/>
  <c i="1" r="AX95"/>
  <c i="2" r="BI520"/>
  <c r="BH520"/>
  <c r="BG520"/>
  <c r="BF520"/>
  <c r="T520"/>
  <c r="T519"/>
  <c r="R520"/>
  <c r="R519"/>
  <c r="P520"/>
  <c r="P519"/>
  <c r="BI518"/>
  <c r="BH518"/>
  <c r="BG518"/>
  <c r="BF518"/>
  <c r="T518"/>
  <c r="T517"/>
  <c r="R518"/>
  <c r="R517"/>
  <c r="P518"/>
  <c r="P517"/>
  <c r="BI512"/>
  <c r="BH512"/>
  <c r="BG512"/>
  <c r="BF512"/>
  <c r="T512"/>
  <c r="R512"/>
  <c r="P512"/>
  <c r="BI508"/>
  <c r="BH508"/>
  <c r="BG508"/>
  <c r="BF508"/>
  <c r="T508"/>
  <c r="R508"/>
  <c r="P508"/>
  <c r="BI502"/>
  <c r="BH502"/>
  <c r="BG502"/>
  <c r="BF502"/>
  <c r="T502"/>
  <c r="R502"/>
  <c r="P502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4"/>
  <c r="BH484"/>
  <c r="BG484"/>
  <c r="BF484"/>
  <c r="T484"/>
  <c r="R484"/>
  <c r="P484"/>
  <c r="BI480"/>
  <c r="BH480"/>
  <c r="BG480"/>
  <c r="BF480"/>
  <c r="T480"/>
  <c r="R480"/>
  <c r="P480"/>
  <c r="BI476"/>
  <c r="BH476"/>
  <c r="BG476"/>
  <c r="BF476"/>
  <c r="T476"/>
  <c r="R476"/>
  <c r="P476"/>
  <c r="BI473"/>
  <c r="BH473"/>
  <c r="BG473"/>
  <c r="BF473"/>
  <c r="T473"/>
  <c r="R473"/>
  <c r="P473"/>
  <c r="BI470"/>
  <c r="BH470"/>
  <c r="BG470"/>
  <c r="BF470"/>
  <c r="T470"/>
  <c r="R470"/>
  <c r="P470"/>
  <c r="BI467"/>
  <c r="BH467"/>
  <c r="BG467"/>
  <c r="BF467"/>
  <c r="T467"/>
  <c r="R467"/>
  <c r="P467"/>
  <c r="BI464"/>
  <c r="BH464"/>
  <c r="BG464"/>
  <c r="BF464"/>
  <c r="T464"/>
  <c r="R464"/>
  <c r="P464"/>
  <c r="BI461"/>
  <c r="BH461"/>
  <c r="BG461"/>
  <c r="BF461"/>
  <c r="T461"/>
  <c r="R461"/>
  <c r="P461"/>
  <c r="BI458"/>
  <c r="BH458"/>
  <c r="BG458"/>
  <c r="BF458"/>
  <c r="T458"/>
  <c r="R458"/>
  <c r="P458"/>
  <c r="BI455"/>
  <c r="BH455"/>
  <c r="BG455"/>
  <c r="BF455"/>
  <c r="T455"/>
  <c r="R455"/>
  <c r="P455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2"/>
  <c r="BH442"/>
  <c r="BG442"/>
  <c r="BF442"/>
  <c r="T442"/>
  <c r="R442"/>
  <c r="P442"/>
  <c r="BI438"/>
  <c r="BH438"/>
  <c r="BG438"/>
  <c r="BF438"/>
  <c r="T438"/>
  <c r="R438"/>
  <c r="P438"/>
  <c r="BI434"/>
  <c r="BH434"/>
  <c r="BG434"/>
  <c r="BF434"/>
  <c r="T434"/>
  <c r="R434"/>
  <c r="P434"/>
  <c r="BI430"/>
  <c r="BH430"/>
  <c r="BG430"/>
  <c r="BF430"/>
  <c r="T430"/>
  <c r="R430"/>
  <c r="P430"/>
  <c r="BI426"/>
  <c r="BH426"/>
  <c r="BG426"/>
  <c r="BF426"/>
  <c r="T426"/>
  <c r="R426"/>
  <c r="P426"/>
  <c r="BI422"/>
  <c r="BH422"/>
  <c r="BG422"/>
  <c r="BF422"/>
  <c r="T422"/>
  <c r="R422"/>
  <c r="P422"/>
  <c r="BI418"/>
  <c r="BH418"/>
  <c r="BG418"/>
  <c r="BF418"/>
  <c r="T418"/>
  <c r="R418"/>
  <c r="P418"/>
  <c r="BI417"/>
  <c r="BH417"/>
  <c r="BG417"/>
  <c r="BF417"/>
  <c r="T417"/>
  <c r="R417"/>
  <c r="P417"/>
  <c r="BI413"/>
  <c r="BH413"/>
  <c r="BG413"/>
  <c r="BF413"/>
  <c r="T413"/>
  <c r="R413"/>
  <c r="P413"/>
  <c r="BI408"/>
  <c r="BH408"/>
  <c r="BG408"/>
  <c r="BF408"/>
  <c r="T408"/>
  <c r="R408"/>
  <c r="P408"/>
  <c r="BI404"/>
  <c r="BH404"/>
  <c r="BG404"/>
  <c r="BF404"/>
  <c r="T404"/>
  <c r="R404"/>
  <c r="P404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80"/>
  <c r="BH380"/>
  <c r="BG380"/>
  <c r="BF380"/>
  <c r="T380"/>
  <c r="R380"/>
  <c r="P380"/>
  <c r="BI376"/>
  <c r="BH376"/>
  <c r="BG376"/>
  <c r="BF376"/>
  <c r="T376"/>
  <c r="R376"/>
  <c r="P376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6"/>
  <c r="BH356"/>
  <c r="BG356"/>
  <c r="BF356"/>
  <c r="T356"/>
  <c r="R356"/>
  <c r="P356"/>
  <c r="BI352"/>
  <c r="BH352"/>
  <c r="BG352"/>
  <c r="BF352"/>
  <c r="T352"/>
  <c r="R352"/>
  <c r="P352"/>
  <c r="BI348"/>
  <c r="BH348"/>
  <c r="BG348"/>
  <c r="BF348"/>
  <c r="T348"/>
  <c r="R348"/>
  <c r="P348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3"/>
  <c r="BH333"/>
  <c r="BG333"/>
  <c r="BF333"/>
  <c r="T333"/>
  <c r="R333"/>
  <c r="P333"/>
  <c r="BI327"/>
  <c r="BH327"/>
  <c r="BG327"/>
  <c r="BF327"/>
  <c r="T327"/>
  <c r="R327"/>
  <c r="P327"/>
  <c r="BI323"/>
  <c r="BH323"/>
  <c r="BG323"/>
  <c r="BF323"/>
  <c r="T323"/>
  <c r="R323"/>
  <c r="P323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1"/>
  <c r="BH301"/>
  <c r="BG301"/>
  <c r="BF301"/>
  <c r="T301"/>
  <c r="R301"/>
  <c r="P301"/>
  <c r="BI297"/>
  <c r="BH297"/>
  <c r="BG297"/>
  <c r="BF297"/>
  <c r="T297"/>
  <c r="R297"/>
  <c r="P297"/>
  <c r="BI291"/>
  <c r="BH291"/>
  <c r="BG291"/>
  <c r="BF291"/>
  <c r="T291"/>
  <c r="R291"/>
  <c r="P291"/>
  <c r="BI285"/>
  <c r="BH285"/>
  <c r="BG285"/>
  <c r="BF285"/>
  <c r="T285"/>
  <c r="R285"/>
  <c r="P285"/>
  <c r="BI279"/>
  <c r="BH279"/>
  <c r="BG279"/>
  <c r="BF279"/>
  <c r="T279"/>
  <c r="R279"/>
  <c r="P279"/>
  <c r="BI271"/>
  <c r="BH271"/>
  <c r="BG271"/>
  <c r="BF271"/>
  <c r="T271"/>
  <c r="R271"/>
  <c r="P271"/>
  <c r="BI267"/>
  <c r="BH267"/>
  <c r="BG267"/>
  <c r="BF267"/>
  <c r="T267"/>
  <c r="R267"/>
  <c r="P267"/>
  <c r="BI261"/>
  <c r="BH261"/>
  <c r="BG261"/>
  <c r="BF261"/>
  <c r="T261"/>
  <c r="R261"/>
  <c r="P261"/>
  <c r="BI253"/>
  <c r="BH253"/>
  <c r="BG253"/>
  <c r="BF253"/>
  <c r="T253"/>
  <c r="R253"/>
  <c r="P253"/>
  <c r="BI247"/>
  <c r="BH247"/>
  <c r="BG247"/>
  <c r="BF247"/>
  <c r="T247"/>
  <c r="R247"/>
  <c r="P247"/>
  <c r="BI242"/>
  <c r="BH242"/>
  <c r="BG242"/>
  <c r="BF242"/>
  <c r="T242"/>
  <c r="T241"/>
  <c r="R242"/>
  <c r="R241"/>
  <c r="P242"/>
  <c r="P241"/>
  <c r="BI237"/>
  <c r="BH237"/>
  <c r="BG237"/>
  <c r="BF237"/>
  <c r="T237"/>
  <c r="T236"/>
  <c r="R237"/>
  <c r="R236"/>
  <c r="P237"/>
  <c r="P236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6"/>
  <c r="BH176"/>
  <c r="BG176"/>
  <c r="BF176"/>
  <c r="T176"/>
  <c r="R176"/>
  <c r="P176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5"/>
  <c r="BH135"/>
  <c r="BG135"/>
  <c r="BF135"/>
  <c r="T135"/>
  <c r="R135"/>
  <c r="P135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85"/>
  <c i="1" r="L90"/>
  <c r="AM90"/>
  <c r="AM89"/>
  <c r="L89"/>
  <c r="AM87"/>
  <c r="L87"/>
  <c r="L85"/>
  <c r="L84"/>
  <c i="2" r="J490"/>
  <c r="BK470"/>
  <c r="BK418"/>
  <c r="BK413"/>
  <c r="BK368"/>
  <c r="BK342"/>
  <c r="BK261"/>
  <c r="BK214"/>
  <c r="J200"/>
  <c r="J166"/>
  <c r="BK150"/>
  <c r="BK520"/>
  <c r="BK490"/>
  <c r="BK473"/>
  <c r="J458"/>
  <c r="J426"/>
  <c r="BK408"/>
  <c r="BK384"/>
  <c r="J323"/>
  <c r="BK291"/>
  <c r="J253"/>
  <c r="J237"/>
  <c r="J214"/>
  <c r="BK142"/>
  <c r="J512"/>
  <c r="J470"/>
  <c r="J442"/>
  <c r="J408"/>
  <c r="BK380"/>
  <c r="BK352"/>
  <c r="J342"/>
  <c r="BK307"/>
  <c r="J291"/>
  <c r="J242"/>
  <c r="J218"/>
  <c r="BK162"/>
  <c r="J146"/>
  <c r="J496"/>
  <c r="J473"/>
  <c r="BK458"/>
  <c r="J434"/>
  <c r="J417"/>
  <c r="J364"/>
  <c r="J346"/>
  <c r="BK297"/>
  <c r="BK247"/>
  <c r="BK200"/>
  <c r="J158"/>
  <c i="3" r="J239"/>
  <c r="J197"/>
  <c r="J158"/>
  <c r="J127"/>
  <c r="BK242"/>
  <c r="BK221"/>
  <c r="J181"/>
  <c r="J134"/>
  <c r="BK258"/>
  <c r="J245"/>
  <c r="BK227"/>
  <c r="BK201"/>
  <c r="J168"/>
  <c r="BK148"/>
  <c r="J276"/>
  <c r="J254"/>
  <c r="J225"/>
  <c r="BK209"/>
  <c r="J185"/>
  <c r="J148"/>
  <c i="4" r="BK268"/>
  <c r="J239"/>
  <c r="BK208"/>
  <c r="J194"/>
  <c r="J153"/>
  <c r="J127"/>
  <c r="BK239"/>
  <c r="BK198"/>
  <c r="J174"/>
  <c r="BK153"/>
  <c r="BK262"/>
  <c r="BK250"/>
  <c r="J231"/>
  <c r="BK165"/>
  <c r="BK144"/>
  <c r="J256"/>
  <c r="BK226"/>
  <c r="BK148"/>
  <c i="5" r="J203"/>
  <c r="J185"/>
  <c r="BK156"/>
  <c r="BK129"/>
  <c r="BK197"/>
  <c r="J177"/>
  <c r="J151"/>
  <c r="J129"/>
  <c r="J209"/>
  <c r="BK177"/>
  <c r="J145"/>
  <c r="BK165"/>
  <c i="6" r="J254"/>
  <c r="J245"/>
  <c r="J236"/>
  <c r="J230"/>
  <c r="J227"/>
  <c r="BK224"/>
  <c r="BK216"/>
  <c r="BK211"/>
  <c r="BK199"/>
  <c r="J182"/>
  <c r="BK161"/>
  <c r="BK143"/>
  <c r="BK253"/>
  <c r="J243"/>
  <c r="BK232"/>
  <c r="BK227"/>
  <c r="J215"/>
  <c r="J207"/>
  <c r="J195"/>
  <c r="J166"/>
  <c r="BK140"/>
  <c r="J237"/>
  <c r="J225"/>
  <c r="J221"/>
  <c r="BK213"/>
  <c r="J203"/>
  <c r="BK192"/>
  <c r="BK163"/>
  <c r="BK249"/>
  <c r="J228"/>
  <c r="BK221"/>
  <c r="J196"/>
  <c r="BK182"/>
  <c r="J163"/>
  <c r="BK158"/>
  <c r="J140"/>
  <c i="7" r="BK200"/>
  <c r="BK196"/>
  <c r="J191"/>
  <c r="BK182"/>
  <c r="J172"/>
  <c r="J167"/>
  <c r="J161"/>
  <c r="J168"/>
  <c r="J157"/>
  <c r="BK150"/>
  <c r="BK142"/>
  <c r="BK131"/>
  <c r="J126"/>
  <c r="J117"/>
  <c r="BK197"/>
  <c r="BK194"/>
  <c r="BK190"/>
  <c r="J187"/>
  <c r="BK183"/>
  <c r="BK174"/>
  <c r="J165"/>
  <c r="BK159"/>
  <c r="J154"/>
  <c r="J147"/>
  <c r="BK143"/>
  <c r="J136"/>
  <c r="BK128"/>
  <c r="J123"/>
  <c r="BK186"/>
  <c r="J177"/>
  <c r="J166"/>
  <c r="J164"/>
  <c r="J153"/>
  <c r="BK145"/>
  <c r="J135"/>
  <c r="BK123"/>
  <c r="BK119"/>
  <c i="8" r="BK121"/>
  <c r="F36"/>
  <c i="1" r="BC101"/>
  <c i="9" r="J127"/>
  <c r="J133"/>
  <c r="BK130"/>
  <c r="BK126"/>
  <c i="2" r="J508"/>
  <c r="BK487"/>
  <c r="BK455"/>
  <c r="BK376"/>
  <c r="BK323"/>
  <c r="J307"/>
  <c r="BK226"/>
  <c r="J203"/>
  <c r="J188"/>
  <c r="BK146"/>
  <c r="J502"/>
  <c r="J480"/>
  <c r="BK461"/>
  <c r="BK430"/>
  <c r="J413"/>
  <c r="J388"/>
  <c r="BK364"/>
  <c r="J333"/>
  <c r="BK301"/>
  <c r="J261"/>
  <c r="BK242"/>
  <c r="J192"/>
  <c r="BK135"/>
  <c r="BK502"/>
  <c r="BK464"/>
  <c r="BK426"/>
  <c r="J384"/>
  <c r="J368"/>
  <c r="BK338"/>
  <c r="J311"/>
  <c r="J297"/>
  <c r="BK267"/>
  <c r="BK203"/>
  <c r="BK154"/>
  <c r="J518"/>
  <c r="J487"/>
  <c r="J467"/>
  <c r="J452"/>
  <c r="J438"/>
  <c r="BK404"/>
  <c r="BK372"/>
  <c r="J338"/>
  <c r="BK279"/>
  <c r="BK218"/>
  <c r="BK188"/>
  <c r="J128"/>
  <c i="3" r="J230"/>
  <c r="BK181"/>
  <c r="J156"/>
  <c r="BK270"/>
  <c r="BK245"/>
  <c r="J227"/>
  <c r="BK189"/>
  <c r="J152"/>
  <c r="BK248"/>
  <c r="BK236"/>
  <c r="BK214"/>
  <c r="BK197"/>
  <c r="J163"/>
  <c r="J140"/>
  <c r="BK262"/>
  <c r="J248"/>
  <c r="J220"/>
  <c r="J201"/>
  <c r="BK168"/>
  <c r="BK130"/>
  <c i="4" r="J259"/>
  <c r="BK235"/>
  <c r="BK204"/>
  <c r="BK184"/>
  <c r="J272"/>
  <c r="BK253"/>
  <c r="J208"/>
  <c r="J184"/>
  <c r="J165"/>
  <c r="BK134"/>
  <c r="BK256"/>
  <c r="J243"/>
  <c r="BK174"/>
  <c r="BK157"/>
  <c r="J268"/>
  <c r="BK243"/>
  <c r="J190"/>
  <c r="J134"/>
  <c i="5" r="J197"/>
  <c r="BK151"/>
  <c r="J125"/>
  <c r="J206"/>
  <c r="BK194"/>
  <c r="J169"/>
  <c r="J137"/>
  <c r="BK212"/>
  <c r="BK203"/>
  <c r="J173"/>
  <c r="BK141"/>
  <c r="BK161"/>
  <c i="6" r="J251"/>
  <c r="BK243"/>
  <c r="BK237"/>
  <c r="J233"/>
  <c r="BK228"/>
  <c r="BK218"/>
  <c r="J213"/>
  <c r="BK210"/>
  <c r="J198"/>
  <c r="J192"/>
  <c r="J172"/>
  <c r="BK144"/>
  <c r="BK248"/>
  <c r="BK239"/>
  <c r="BK230"/>
  <c r="J216"/>
  <c r="BK203"/>
  <c r="J193"/>
  <c r="J160"/>
  <c r="BK150"/>
  <c r="J249"/>
  <c r="BK233"/>
  <c r="BK219"/>
  <c r="BK212"/>
  <c r="J194"/>
  <c r="BK185"/>
  <c r="J143"/>
  <c r="BK254"/>
  <c r="BK236"/>
  <c r="J224"/>
  <c r="J217"/>
  <c r="BK178"/>
  <c r="BK162"/>
  <c r="J159"/>
  <c r="J144"/>
  <c r="J133"/>
  <c i="7" r="BK198"/>
  <c r="BK193"/>
  <c r="J190"/>
  <c r="J183"/>
  <c r="J178"/>
  <c r="J170"/>
  <c r="J162"/>
  <c r="BK170"/>
  <c r="BK158"/>
  <c r="J152"/>
  <c r="J145"/>
  <c r="J137"/>
  <c r="BK130"/>
  <c r="BK125"/>
  <c r="J200"/>
  <c r="J195"/>
  <c r="BK189"/>
  <c r="J186"/>
  <c r="J175"/>
  <c r="BK164"/>
  <c r="BK156"/>
  <c r="J149"/>
  <c r="J146"/>
  <c r="BK140"/>
  <c r="J129"/>
  <c r="BK124"/>
  <c r="BK187"/>
  <c r="BK178"/>
  <c r="BK175"/>
  <c r="BK165"/>
  <c r="J155"/>
  <c r="BK147"/>
  <c r="BK136"/>
  <c r="J131"/>
  <c r="BK122"/>
  <c r="BK117"/>
  <c i="8" r="F37"/>
  <c i="1" r="BD101"/>
  <c i="9" r="BK133"/>
  <c r="BK131"/>
  <c r="BK123"/>
  <c r="J130"/>
  <c r="J131"/>
  <c r="BK127"/>
  <c r="J123"/>
  <c i="2" r="BK496"/>
  <c r="J476"/>
  <c r="BK434"/>
  <c r="BK400"/>
  <c r="BK360"/>
  <c r="J315"/>
  <c r="BK253"/>
  <c r="BK211"/>
  <c r="J184"/>
  <c r="J135"/>
  <c r="BK512"/>
  <c r="J484"/>
  <c r="BK467"/>
  <c r="BK449"/>
  <c r="J422"/>
  <c r="BK392"/>
  <c r="J380"/>
  <c r="J352"/>
  <c r="J267"/>
  <c r="J222"/>
  <c r="BK166"/>
  <c r="BK128"/>
  <c r="BK493"/>
  <c r="BK452"/>
  <c r="BK438"/>
  <c r="J392"/>
  <c r="J372"/>
  <c r="BK348"/>
  <c r="BK333"/>
  <c r="J301"/>
  <c r="J279"/>
  <c r="BK222"/>
  <c r="J176"/>
  <c r="J142"/>
  <c r="J493"/>
  <c r="BK476"/>
  <c r="J455"/>
  <c r="BK446"/>
  <c r="BK422"/>
  <c r="J400"/>
  <c r="J360"/>
  <c r="BK315"/>
  <c r="J271"/>
  <c r="J211"/>
  <c r="BK176"/>
  <c i="3" r="J270"/>
  <c r="J221"/>
  <c r="J177"/>
  <c r="BK140"/>
  <c r="BK251"/>
  <c r="BK225"/>
  <c r="BK216"/>
  <c r="J173"/>
  <c r="J262"/>
  <c r="BK239"/>
  <c r="J233"/>
  <c r="J205"/>
  <c r="BK173"/>
  <c r="BK158"/>
  <c r="BK134"/>
  <c r="BK266"/>
  <c r="J242"/>
  <c r="J216"/>
  <c r="BK205"/>
  <c r="J189"/>
  <c r="BK156"/>
  <c r="BK144"/>
  <c i="4" r="J265"/>
  <c r="J220"/>
  <c r="J198"/>
  <c r="J179"/>
  <c r="BK130"/>
  <c r="J262"/>
  <c r="J226"/>
  <c r="BK194"/>
  <c r="J167"/>
  <c r="BK140"/>
  <c r="BK259"/>
  <c r="BK244"/>
  <c r="BK220"/>
  <c r="BK161"/>
  <c r="BK272"/>
  <c r="BK231"/>
  <c r="J144"/>
  <c i="5" r="J212"/>
  <c r="J194"/>
  <c r="BK173"/>
  <c r="BK145"/>
  <c r="BK209"/>
  <c r="BK189"/>
  <c r="BK181"/>
  <c r="J165"/>
  <c r="BK125"/>
  <c r="BK200"/>
  <c r="J156"/>
  <c r="BK133"/>
  <c r="BK137"/>
  <c i="6" r="J248"/>
  <c r="J239"/>
  <c r="J232"/>
  <c r="BK225"/>
  <c r="BK217"/>
  <c r="J212"/>
  <c r="J206"/>
  <c r="BK195"/>
  <c r="J178"/>
  <c r="BK159"/>
  <c r="BK137"/>
  <c r="BK251"/>
  <c r="BK235"/>
  <c r="J229"/>
  <c r="BK220"/>
  <c r="J211"/>
  <c r="J202"/>
  <c r="J174"/>
  <c r="J158"/>
  <c r="J134"/>
  <c r="BK240"/>
  <c r="J231"/>
  <c r="J222"/>
  <c r="BK215"/>
  <c r="J199"/>
  <c r="BK191"/>
  <c r="J145"/>
  <c r="J137"/>
  <c r="BK234"/>
  <c r="BK222"/>
  <c r="BK202"/>
  <c r="J191"/>
  <c r="BK166"/>
  <c r="J161"/>
  <c r="BK155"/>
  <c r="J130"/>
  <c i="7" r="J197"/>
  <c r="J194"/>
  <c r="J188"/>
  <c r="BK180"/>
  <c r="BK173"/>
  <c r="BK169"/>
  <c r="J158"/>
  <c r="BK152"/>
  <c r="J150"/>
  <c r="BK149"/>
  <c r="J143"/>
  <c r="BK141"/>
  <c r="J140"/>
  <c r="J139"/>
  <c r="BK137"/>
  <c r="BK134"/>
  <c r="J133"/>
  <c r="BK132"/>
  <c r="J128"/>
  <c r="J127"/>
  <c r="BK126"/>
  <c r="J121"/>
  <c r="J118"/>
  <c r="J182"/>
  <c r="BK181"/>
  <c r="J180"/>
  <c r="BK176"/>
  <c r="J174"/>
  <c r="J173"/>
  <c r="BK172"/>
  <c r="J171"/>
  <c r="J159"/>
  <c r="BK153"/>
  <c r="J144"/>
  <c r="J132"/>
  <c r="BK127"/>
  <c r="BK118"/>
  <c r="J198"/>
  <c r="J193"/>
  <c r="BK191"/>
  <c r="BK185"/>
  <c r="J179"/>
  <c r="BK167"/>
  <c r="BK161"/>
  <c r="BK157"/>
  <c r="BK151"/>
  <c r="BK144"/>
  <c r="BK133"/>
  <c r="J122"/>
  <c r="J185"/>
  <c r="J176"/>
  <c r="J169"/>
  <c r="BK162"/>
  <c r="J151"/>
  <c r="J142"/>
  <c r="J138"/>
  <c r="J130"/>
  <c r="BK120"/>
  <c r="J119"/>
  <c i="8" r="J121"/>
  <c r="J34"/>
  <c i="1" r="AW101"/>
  <c i="9" r="BK124"/>
  <c r="BK129"/>
  <c r="J124"/>
  <c r="J129"/>
  <c i="2" r="BK518"/>
  <c r="J461"/>
  <c r="BK417"/>
  <c r="J396"/>
  <c r="BK356"/>
  <c r="BK311"/>
  <c r="BK237"/>
  <c r="BK192"/>
  <c r="J154"/>
  <c i="1" r="AS94"/>
  <c i="2" r="J404"/>
  <c r="J376"/>
  <c r="J327"/>
  <c r="BK271"/>
  <c r="J247"/>
  <c r="BK228"/>
  <c r="BK196"/>
  <c r="BK158"/>
  <c r="J520"/>
  <c r="BK480"/>
  <c r="J446"/>
  <c r="J430"/>
  <c r="BK388"/>
  <c r="J356"/>
  <c r="BK346"/>
  <c r="BK327"/>
  <c r="J285"/>
  <c r="J228"/>
  <c r="BK184"/>
  <c r="J150"/>
  <c r="BK508"/>
  <c r="BK484"/>
  <c r="J464"/>
  <c r="J449"/>
  <c r="BK442"/>
  <c r="J418"/>
  <c r="BK396"/>
  <c r="J348"/>
  <c r="BK285"/>
  <c r="J226"/>
  <c r="J196"/>
  <c r="J162"/>
  <c i="3" r="J266"/>
  <c r="BK185"/>
  <c r="J144"/>
  <c r="BK254"/>
  <c r="BK230"/>
  <c r="BK220"/>
  <c r="BK177"/>
  <c r="J130"/>
  <c r="J251"/>
  <c r="BK233"/>
  <c r="J209"/>
  <c r="BK193"/>
  <c r="BK152"/>
  <c r="BK276"/>
  <c r="J258"/>
  <c r="J236"/>
  <c r="J214"/>
  <c r="J193"/>
  <c r="BK163"/>
  <c r="BK127"/>
  <c i="4" r="J244"/>
  <c r="J214"/>
  <c r="BK190"/>
  <c r="J148"/>
  <c r="BK265"/>
  <c r="BK214"/>
  <c r="J204"/>
  <c r="BK179"/>
  <c r="J157"/>
  <c r="BK127"/>
  <c r="J253"/>
  <c r="J235"/>
  <c r="BK167"/>
  <c r="J130"/>
  <c r="J250"/>
  <c r="J161"/>
  <c r="J140"/>
  <c i="5" r="J189"/>
  <c r="J161"/>
  <c r="BK149"/>
  <c r="J216"/>
  <c r="J200"/>
  <c r="BK185"/>
  <c r="J141"/>
  <c r="BK216"/>
  <c r="BK206"/>
  <c r="J181"/>
  <c r="J149"/>
  <c r="BK169"/>
  <c r="J133"/>
  <c i="6" r="J240"/>
  <c r="J235"/>
  <c r="BK229"/>
  <c r="J226"/>
  <c r="J220"/>
  <c r="J214"/>
  <c r="BK207"/>
  <c r="BK196"/>
  <c r="J185"/>
  <c r="BK145"/>
  <c r="BK130"/>
  <c r="BK245"/>
  <c r="BK238"/>
  <c r="BK231"/>
  <c r="BK226"/>
  <c r="BK214"/>
  <c r="BK206"/>
  <c r="BK198"/>
  <c r="BK172"/>
  <c r="J155"/>
  <c r="BK133"/>
  <c r="J234"/>
  <c r="J223"/>
  <c r="J218"/>
  <c r="J210"/>
  <c r="BK193"/>
  <c r="J162"/>
  <c r="J253"/>
  <c r="J238"/>
  <c r="BK223"/>
  <c r="J219"/>
  <c r="BK194"/>
  <c r="BK174"/>
  <c r="BK160"/>
  <c r="J150"/>
  <c r="BK134"/>
  <c i="7" r="J199"/>
  <c r="BK195"/>
  <c r="J192"/>
  <c r="BK184"/>
  <c r="BK179"/>
  <c r="BK171"/>
  <c r="BK163"/>
  <c r="BK160"/>
  <c r="J163"/>
  <c r="BK154"/>
  <c r="BK146"/>
  <c r="BK138"/>
  <c r="BK129"/>
  <c r="BK121"/>
  <c r="BK199"/>
  <c r="J196"/>
  <c r="BK192"/>
  <c r="BK188"/>
  <c r="J184"/>
  <c r="BK177"/>
  <c r="BK166"/>
  <c r="J160"/>
  <c r="BK155"/>
  <c r="J148"/>
  <c r="J141"/>
  <c r="BK135"/>
  <c r="J125"/>
  <c r="J189"/>
  <c r="J181"/>
  <c r="BK168"/>
  <c r="J156"/>
  <c r="BK148"/>
  <c r="BK139"/>
  <c r="J134"/>
  <c r="J124"/>
  <c r="J120"/>
  <c i="8" r="F35"/>
  <c i="1" r="BB101"/>
  <c i="9" r="J126"/>
  <c i="2" l="1" r="P127"/>
  <c r="P246"/>
  <c r="R337"/>
  <c r="BK412"/>
  <c r="J412"/>
  <c r="J103"/>
  <c i="3" r="BK126"/>
  <c r="J126"/>
  <c r="J98"/>
  <c r="P172"/>
  <c r="R213"/>
  <c r="R226"/>
  <c i="4" r="BK126"/>
  <c r="J126"/>
  <c r="J98"/>
  <c r="R183"/>
  <c r="T230"/>
  <c r="T249"/>
  <c i="5" r="P124"/>
  <c r="T160"/>
  <c r="R193"/>
  <c i="6" r="BK129"/>
  <c r="J129"/>
  <c r="J98"/>
  <c r="P181"/>
  <c r="P197"/>
  <c r="P247"/>
  <c r="P252"/>
  <c i="7" r="BK116"/>
  <c r="J116"/>
  <c i="2" r="BK127"/>
  <c r="J127"/>
  <c r="J98"/>
  <c r="BK246"/>
  <c r="J246"/>
  <c r="J101"/>
  <c r="T337"/>
  <c r="P412"/>
  <c i="3" r="R126"/>
  <c r="R125"/>
  <c r="R124"/>
  <c r="R172"/>
  <c r="P213"/>
  <c r="T226"/>
  <c i="4" r="R126"/>
  <c r="P183"/>
  <c r="BK230"/>
  <c r="J230"/>
  <c r="J102"/>
  <c r="BK249"/>
  <c r="J249"/>
  <c r="J103"/>
  <c i="5" r="R124"/>
  <c r="R160"/>
  <c r="P193"/>
  <c i="6" r="P129"/>
  <c r="P128"/>
  <c r="BK181"/>
  <c r="J181"/>
  <c r="J101"/>
  <c r="R197"/>
  <c r="T247"/>
  <c r="R252"/>
  <c i="7" r="P116"/>
  <c i="1" r="AU100"/>
  <c i="2" r="T127"/>
  <c r="R246"/>
  <c r="BK337"/>
  <c r="J337"/>
  <c r="J102"/>
  <c r="T412"/>
  <c i="3" r="T126"/>
  <c r="BK172"/>
  <c r="J172"/>
  <c r="J101"/>
  <c r="BK213"/>
  <c r="J213"/>
  <c r="J102"/>
  <c r="P226"/>
  <c i="4" r="P126"/>
  <c r="BK183"/>
  <c r="J183"/>
  <c r="J101"/>
  <c r="P230"/>
  <c r="P249"/>
  <c i="5" r="T124"/>
  <c r="BK160"/>
  <c r="J160"/>
  <c r="J100"/>
  <c r="BK193"/>
  <c r="J193"/>
  <c r="J101"/>
  <c i="6" r="T129"/>
  <c r="T181"/>
  <c r="T197"/>
  <c r="R247"/>
  <c r="R246"/>
  <c r="BK252"/>
  <c r="J252"/>
  <c r="J107"/>
  <c i="7" r="R116"/>
  <c i="9" r="R122"/>
  <c i="2" r="R127"/>
  <c r="T246"/>
  <c r="P337"/>
  <c r="R412"/>
  <c i="3" r="P126"/>
  <c r="P125"/>
  <c r="P124"/>
  <c i="1" r="AU96"/>
  <c i="3" r="T172"/>
  <c r="T213"/>
  <c r="BK226"/>
  <c r="J226"/>
  <c r="J103"/>
  <c i="4" r="T126"/>
  <c r="T183"/>
  <c r="R230"/>
  <c r="R249"/>
  <c i="5" r="BK124"/>
  <c r="P160"/>
  <c r="T193"/>
  <c i="6" r="R129"/>
  <c r="R128"/>
  <c r="R127"/>
  <c r="R181"/>
  <c r="BK197"/>
  <c r="J197"/>
  <c r="J102"/>
  <c r="BK247"/>
  <c r="J247"/>
  <c r="J105"/>
  <c r="T252"/>
  <c i="7" r="T116"/>
  <c i="9" r="BK122"/>
  <c r="J122"/>
  <c r="J98"/>
  <c r="P122"/>
  <c r="T122"/>
  <c r="BK128"/>
  <c r="J128"/>
  <c r="J99"/>
  <c r="P128"/>
  <c r="R128"/>
  <c r="T128"/>
  <c i="2" r="BK517"/>
  <c r="J517"/>
  <c r="J104"/>
  <c r="BK519"/>
  <c r="J519"/>
  <c r="J105"/>
  <c i="3" r="BK275"/>
  <c r="J275"/>
  <c r="J104"/>
  <c i="4" r="BK173"/>
  <c r="J173"/>
  <c r="J99"/>
  <c i="6" r="BK173"/>
  <c r="J173"/>
  <c r="J99"/>
  <c r="BK177"/>
  <c r="J177"/>
  <c r="J100"/>
  <c r="BK244"/>
  <c r="J244"/>
  <c r="J103"/>
  <c i="2" r="BK236"/>
  <c r="J236"/>
  <c r="J99"/>
  <c r="BK241"/>
  <c r="J241"/>
  <c r="J100"/>
  <c i="4" r="BK271"/>
  <c r="J271"/>
  <c r="J104"/>
  <c r="BK178"/>
  <c r="J178"/>
  <c r="J100"/>
  <c i="5" r="BK215"/>
  <c r="J215"/>
  <c r="J102"/>
  <c i="8" r="BK120"/>
  <c r="BK119"/>
  <c r="J119"/>
  <c r="J97"/>
  <c i="3" r="BK162"/>
  <c r="J162"/>
  <c r="J99"/>
  <c r="BK167"/>
  <c r="J167"/>
  <c r="J100"/>
  <c i="5" r="BK155"/>
  <c r="J155"/>
  <c r="J99"/>
  <c i="6" r="BK250"/>
  <c r="J250"/>
  <c r="J106"/>
  <c i="9" r="BK132"/>
  <c r="J132"/>
  <c r="J100"/>
  <c i="8" r="J120"/>
  <c r="J98"/>
  <c i="9" r="F92"/>
  <c r="BE124"/>
  <c r="BE129"/>
  <c r="BE130"/>
  <c r="BE133"/>
  <c i="8" r="BK118"/>
  <c r="J118"/>
  <c r="J96"/>
  <c i="9" r="J114"/>
  <c r="E85"/>
  <c r="BE123"/>
  <c r="BE126"/>
  <c r="BE127"/>
  <c r="BE131"/>
  <c i="8" r="J112"/>
  <c i="7" r="J96"/>
  <c i="8" r="F92"/>
  <c r="E85"/>
  <c r="BE121"/>
  <c i="7" r="J92"/>
  <c r="E106"/>
  <c r="J110"/>
  <c r="BE119"/>
  <c r="BE125"/>
  <c r="BE126"/>
  <c r="BE128"/>
  <c r="BE131"/>
  <c r="BE132"/>
  <c r="BE142"/>
  <c r="BE143"/>
  <c r="BE157"/>
  <c r="BE170"/>
  <c r="BE173"/>
  <c r="BE179"/>
  <c r="BE129"/>
  <c r="BE130"/>
  <c r="BE136"/>
  <c r="BE137"/>
  <c r="BE141"/>
  <c r="BE149"/>
  <c r="BE151"/>
  <c r="BE162"/>
  <c r="BE171"/>
  <c r="BE172"/>
  <c r="BE175"/>
  <c r="BE180"/>
  <c r="BE182"/>
  <c r="BE189"/>
  <c r="BE191"/>
  <c r="BE193"/>
  <c r="BE196"/>
  <c r="BE197"/>
  <c r="BE198"/>
  <c r="BE200"/>
  <c r="F92"/>
  <c r="BE117"/>
  <c r="BE118"/>
  <c r="BE120"/>
  <c r="BE122"/>
  <c r="BE133"/>
  <c r="BE134"/>
  <c r="BE139"/>
  <c r="BE140"/>
  <c r="BE148"/>
  <c r="BE160"/>
  <c r="BE161"/>
  <c r="BE163"/>
  <c r="BE165"/>
  <c r="BE168"/>
  <c r="BE169"/>
  <c r="BE177"/>
  <c r="BE178"/>
  <c r="BE184"/>
  <c r="BE186"/>
  <c r="BE187"/>
  <c r="BE188"/>
  <c r="J91"/>
  <c r="BE121"/>
  <c r="BE123"/>
  <c r="BE124"/>
  <c r="BE127"/>
  <c r="BE135"/>
  <c r="BE138"/>
  <c r="BE144"/>
  <c r="BE145"/>
  <c r="BE146"/>
  <c r="BE147"/>
  <c r="BE150"/>
  <c r="BE152"/>
  <c r="BE153"/>
  <c r="BE154"/>
  <c r="BE155"/>
  <c r="BE156"/>
  <c r="BE158"/>
  <c r="BE159"/>
  <c r="BE164"/>
  <c r="BE166"/>
  <c r="BE167"/>
  <c r="BE174"/>
  <c r="BE176"/>
  <c r="BE181"/>
  <c r="BE183"/>
  <c r="BE185"/>
  <c r="BE190"/>
  <c r="BE192"/>
  <c r="BE194"/>
  <c r="BE195"/>
  <c r="BE199"/>
  <c i="6" r="J89"/>
  <c r="F92"/>
  <c r="J123"/>
  <c r="BE137"/>
  <c r="BE140"/>
  <c r="BE144"/>
  <c r="BE145"/>
  <c r="BE192"/>
  <c r="BE195"/>
  <c r="BE196"/>
  <c r="BE198"/>
  <c r="BE203"/>
  <c r="BE211"/>
  <c r="BE212"/>
  <c r="BE217"/>
  <c r="BE219"/>
  <c r="BE225"/>
  <c r="BE228"/>
  <c r="BE229"/>
  <c r="BE230"/>
  <c r="BE231"/>
  <c r="BE238"/>
  <c r="BE239"/>
  <c r="BE240"/>
  <c r="BE243"/>
  <c r="BE251"/>
  <c r="J92"/>
  <c r="BE130"/>
  <c r="BE134"/>
  <c r="BE150"/>
  <c r="BE166"/>
  <c r="BE174"/>
  <c r="BE178"/>
  <c r="BE182"/>
  <c r="BE194"/>
  <c r="BE199"/>
  <c r="BE202"/>
  <c r="BE206"/>
  <c r="BE210"/>
  <c r="BE215"/>
  <c r="BE226"/>
  <c r="BE227"/>
  <c r="BE235"/>
  <c r="BE236"/>
  <c r="BE237"/>
  <c r="BE245"/>
  <c r="BE248"/>
  <c r="BE253"/>
  <c i="5" r="J124"/>
  <c r="J98"/>
  <c i="6" r="BE143"/>
  <c r="BE158"/>
  <c r="BE159"/>
  <c r="BE160"/>
  <c r="BE161"/>
  <c r="BE162"/>
  <c r="BE185"/>
  <c r="BE191"/>
  <c r="BE207"/>
  <c r="BE216"/>
  <c r="BE218"/>
  <c r="BE220"/>
  <c r="BE222"/>
  <c r="BE223"/>
  <c r="BE224"/>
  <c r="BE232"/>
  <c r="BE234"/>
  <c r="BE249"/>
  <c r="BE254"/>
  <c r="E85"/>
  <c r="BE133"/>
  <c r="BE155"/>
  <c r="BE163"/>
  <c r="BE172"/>
  <c r="BE193"/>
  <c r="BE213"/>
  <c r="BE214"/>
  <c r="BE221"/>
  <c r="BE233"/>
  <c i="4" r="BK125"/>
  <c r="J125"/>
  <c r="J97"/>
  <c i="5" r="E112"/>
  <c r="BE125"/>
  <c r="BE133"/>
  <c r="BE151"/>
  <c r="J89"/>
  <c r="BE145"/>
  <c r="BE149"/>
  <c r="BE161"/>
  <c r="BE165"/>
  <c r="BE185"/>
  <c r="BE189"/>
  <c r="BE203"/>
  <c r="BE209"/>
  <c r="F92"/>
  <c r="BE129"/>
  <c r="BE141"/>
  <c r="BE156"/>
  <c r="BE177"/>
  <c r="BE181"/>
  <c r="BE194"/>
  <c r="BE206"/>
  <c r="BE216"/>
  <c r="BE137"/>
  <c r="BE169"/>
  <c r="BE173"/>
  <c r="BE197"/>
  <c r="BE200"/>
  <c r="BE212"/>
  <c i="4" r="F92"/>
  <c r="BE153"/>
  <c r="BE167"/>
  <c r="BE174"/>
  <c r="BE190"/>
  <c r="BE204"/>
  <c r="BE208"/>
  <c r="BE214"/>
  <c r="BE235"/>
  <c r="BE265"/>
  <c r="BE268"/>
  <c r="BE272"/>
  <c r="J89"/>
  <c r="BE127"/>
  <c r="BE134"/>
  <c r="BE144"/>
  <c r="BE148"/>
  <c r="BE179"/>
  <c r="BE184"/>
  <c r="BE194"/>
  <c r="BE198"/>
  <c r="E114"/>
  <c r="BE130"/>
  <c r="BE161"/>
  <c r="BE226"/>
  <c r="BE231"/>
  <c r="BE243"/>
  <c r="BE256"/>
  <c r="BE259"/>
  <c r="BE140"/>
  <c r="BE157"/>
  <c r="BE165"/>
  <c r="BE220"/>
  <c r="BE239"/>
  <c r="BE244"/>
  <c r="BE250"/>
  <c r="BE253"/>
  <c r="BE262"/>
  <c i="3" r="E85"/>
  <c r="J89"/>
  <c r="F121"/>
  <c r="BE134"/>
  <c r="BE144"/>
  <c r="BE148"/>
  <c r="BE152"/>
  <c r="BE173"/>
  <c r="BE177"/>
  <c r="BE230"/>
  <c r="BE236"/>
  <c r="BE239"/>
  <c r="BE242"/>
  <c r="BE245"/>
  <c r="BE262"/>
  <c r="BE270"/>
  <c r="BE276"/>
  <c r="BE127"/>
  <c r="BE140"/>
  <c r="BE168"/>
  <c r="BE185"/>
  <c r="BE214"/>
  <c r="BE216"/>
  <c r="BE220"/>
  <c r="BE221"/>
  <c r="BE251"/>
  <c r="BE254"/>
  <c r="BE258"/>
  <c r="BE266"/>
  <c r="BE156"/>
  <c r="BE158"/>
  <c r="BE163"/>
  <c r="BE181"/>
  <c r="BE193"/>
  <c r="BE197"/>
  <c r="BE201"/>
  <c r="BE205"/>
  <c r="BE233"/>
  <c r="BE130"/>
  <c r="BE189"/>
  <c r="BE209"/>
  <c r="BE225"/>
  <c r="BE227"/>
  <c r="BE248"/>
  <c i="2" r="E115"/>
  <c r="BE154"/>
  <c r="BE162"/>
  <c r="BE166"/>
  <c r="BE214"/>
  <c r="BE222"/>
  <c r="BE226"/>
  <c r="BE228"/>
  <c r="BE237"/>
  <c r="BE253"/>
  <c r="BE323"/>
  <c r="BE338"/>
  <c r="BE352"/>
  <c r="BE360"/>
  <c r="BE376"/>
  <c r="BE380"/>
  <c r="BE384"/>
  <c r="BE418"/>
  <c r="BE430"/>
  <c r="BE449"/>
  <c r="BE490"/>
  <c r="BE128"/>
  <c r="BE135"/>
  <c r="BE188"/>
  <c r="BE192"/>
  <c r="BE196"/>
  <c r="BE247"/>
  <c r="BE311"/>
  <c r="BE368"/>
  <c r="BE392"/>
  <c r="BE400"/>
  <c r="BE408"/>
  <c r="BE417"/>
  <c r="BE446"/>
  <c r="BE458"/>
  <c r="BE470"/>
  <c r="BE480"/>
  <c r="BE493"/>
  <c r="BE496"/>
  <c r="BE508"/>
  <c r="BE520"/>
  <c r="F92"/>
  <c r="BE150"/>
  <c r="BE184"/>
  <c r="BE200"/>
  <c r="BE203"/>
  <c r="BE218"/>
  <c r="BE279"/>
  <c r="BE307"/>
  <c r="BE315"/>
  <c r="BE342"/>
  <c r="BE346"/>
  <c r="BE356"/>
  <c r="BE372"/>
  <c r="BE426"/>
  <c r="BE434"/>
  <c r="BE438"/>
  <c r="BE452"/>
  <c r="BE455"/>
  <c r="BE467"/>
  <c r="BE473"/>
  <c r="BE476"/>
  <c r="BE484"/>
  <c r="BE487"/>
  <c r="BE502"/>
  <c r="BE518"/>
  <c r="J89"/>
  <c r="BE142"/>
  <c r="BE146"/>
  <c r="BE158"/>
  <c r="BE176"/>
  <c r="BE211"/>
  <c r="BE242"/>
  <c r="BE261"/>
  <c r="BE267"/>
  <c r="BE271"/>
  <c r="BE285"/>
  <c r="BE291"/>
  <c r="BE297"/>
  <c r="BE301"/>
  <c r="BE327"/>
  <c r="BE333"/>
  <c r="BE348"/>
  <c r="BE364"/>
  <c r="BE388"/>
  <c r="BE396"/>
  <c r="BE404"/>
  <c r="BE413"/>
  <c r="BE422"/>
  <c r="BE442"/>
  <c r="BE461"/>
  <c r="BE464"/>
  <c r="BE512"/>
  <c r="J34"/>
  <c i="1" r="AW95"/>
  <c i="3" r="J34"/>
  <c i="1" r="AW96"/>
  <c i="3" r="F36"/>
  <c i="1" r="BC96"/>
  <c i="4" r="J34"/>
  <c i="1" r="AW97"/>
  <c i="4" r="F36"/>
  <c i="1" r="BC97"/>
  <c i="5" r="F34"/>
  <c i="1" r="BA98"/>
  <c i="6" r="F35"/>
  <c i="1" r="BB99"/>
  <c i="6" r="F34"/>
  <c i="1" r="BA99"/>
  <c i="7" r="F36"/>
  <c i="1" r="BC100"/>
  <c i="7" r="F34"/>
  <c i="1" r="BA100"/>
  <c i="8" r="F34"/>
  <c i="1" r="BA101"/>
  <c i="8" r="J33"/>
  <c i="1" r="AV101"/>
  <c r="AT101"/>
  <c i="9" r="F34"/>
  <c i="1" r="BA102"/>
  <c i="9" r="F36"/>
  <c i="1" r="BC102"/>
  <c i="9" r="J34"/>
  <c i="1" r="AW102"/>
  <c i="2" r="F37"/>
  <c i="1" r="BD95"/>
  <c i="3" r="F34"/>
  <c i="1" r="BA96"/>
  <c i="3" r="F35"/>
  <c i="1" r="BB96"/>
  <c i="4" r="F35"/>
  <c i="1" r="BB97"/>
  <c i="4" r="F34"/>
  <c i="1" r="BA97"/>
  <c i="5" r="F35"/>
  <c i="1" r="BB98"/>
  <c i="5" r="F36"/>
  <c i="1" r="BC98"/>
  <c i="6" r="F37"/>
  <c i="1" r="BD99"/>
  <c i="7" r="J34"/>
  <c i="1" r="AW100"/>
  <c i="7" r="F37"/>
  <c i="1" r="BD100"/>
  <c i="9" r="F35"/>
  <c i="1" r="BB102"/>
  <c i="2" r="F35"/>
  <c i="1" r="BB95"/>
  <c i="2" r="F36"/>
  <c i="1" r="BC95"/>
  <c i="3" r="F37"/>
  <c i="1" r="BD96"/>
  <c i="4" r="F37"/>
  <c i="1" r="BD97"/>
  <c i="5" r="F37"/>
  <c i="1" r="BD98"/>
  <c i="5" r="J34"/>
  <c i="1" r="AW98"/>
  <c i="6" r="J34"/>
  <c i="1" r="AW99"/>
  <c i="6" r="F36"/>
  <c i="1" r="BC99"/>
  <c i="7" r="F35"/>
  <c i="1" r="BB100"/>
  <c i="9" r="F37"/>
  <c i="1" r="BD102"/>
  <c i="7" r="J30"/>
  <c i="2" r="F34"/>
  <c i="1" r="BA95"/>
  <c i="9" l="1" r="P121"/>
  <c r="P120"/>
  <c i="1" r="AU102"/>
  <c i="4" r="P125"/>
  <c r="P124"/>
  <c i="1" r="AU97"/>
  <c i="4" r="R125"/>
  <c r="R124"/>
  <c i="6" r="P246"/>
  <c r="P127"/>
  <c i="1" r="AU99"/>
  <c i="5" r="BK123"/>
  <c r="J123"/>
  <c r="J97"/>
  <c i="4" r="T125"/>
  <c r="T124"/>
  <c i="2" r="R126"/>
  <c r="R125"/>
  <c i="5" r="P123"/>
  <c r="P122"/>
  <c i="1" r="AU98"/>
  <c i="9" r="T121"/>
  <c r="T120"/>
  <c r="R121"/>
  <c r="R120"/>
  <c i="6" r="T128"/>
  <c i="3" r="T125"/>
  <c r="T124"/>
  <c i="6" r="T246"/>
  <c i="5" r="T123"/>
  <c r="T122"/>
  <c i="2" r="T126"/>
  <c r="T125"/>
  <c i="5" r="R123"/>
  <c r="R122"/>
  <c i="2" r="P126"/>
  <c r="P125"/>
  <c i="1" r="AU95"/>
  <c r="AG100"/>
  <c i="6" r="BK128"/>
  <c r="J128"/>
  <c r="J97"/>
  <c r="BK246"/>
  <c r="J246"/>
  <c r="J104"/>
  <c i="2" r="BK126"/>
  <c r="J126"/>
  <c r="J97"/>
  <c i="3" r="BK125"/>
  <c r="J125"/>
  <c r="J97"/>
  <c i="9" r="BK121"/>
  <c r="J121"/>
  <c r="J97"/>
  <c i="4" r="BK124"/>
  <c r="J124"/>
  <c r="J96"/>
  <c i="2" r="F33"/>
  <c i="1" r="AZ95"/>
  <c i="6" r="F33"/>
  <c i="1" r="AZ99"/>
  <c r="BA94"/>
  <c r="AW94"/>
  <c r="AK30"/>
  <c i="2" r="J33"/>
  <c i="1" r="AV95"/>
  <c r="AT95"/>
  <c i="5" r="F33"/>
  <c i="1" r="AZ98"/>
  <c i="6" r="J33"/>
  <c i="1" r="AV99"/>
  <c r="AT99"/>
  <c i="7" r="F33"/>
  <c i="1" r="AZ100"/>
  <c i="9" r="J33"/>
  <c i="1" r="AV102"/>
  <c r="AT102"/>
  <c r="BB94"/>
  <c r="AX94"/>
  <c i="3" r="J33"/>
  <c i="1" r="AV96"/>
  <c r="AT96"/>
  <c i="3" r="F33"/>
  <c i="1" r="AZ96"/>
  <c i="4" r="J33"/>
  <c i="1" r="AV97"/>
  <c r="AT97"/>
  <c i="4" r="F33"/>
  <c i="1" r="AZ97"/>
  <c i="5" r="J33"/>
  <c i="1" r="AV98"/>
  <c r="AT98"/>
  <c i="7" r="J33"/>
  <c i="1" r="AV100"/>
  <c r="AT100"/>
  <c r="AN100"/>
  <c i="8" r="F33"/>
  <c i="1" r="AZ101"/>
  <c i="8" r="J30"/>
  <c i="1" r="AG101"/>
  <c r="AN101"/>
  <c r="BC94"/>
  <c r="W32"/>
  <c i="9" r="F33"/>
  <c i="1" r="AZ102"/>
  <c r="BD94"/>
  <c r="W33"/>
  <c i="6" l="1" r="T127"/>
  <c i="5" r="BK122"/>
  <c r="J122"/>
  <c r="J96"/>
  <c i="2" r="BK125"/>
  <c r="J125"/>
  <c r="J96"/>
  <c i="3" r="BK124"/>
  <c r="J124"/>
  <c r="J96"/>
  <c i="9" r="BK120"/>
  <c r="J120"/>
  <c r="J96"/>
  <c i="6" r="BK127"/>
  <c r="J127"/>
  <c i="8" r="J39"/>
  <c i="7" r="J39"/>
  <c i="1" r="AU94"/>
  <c i="6" r="J30"/>
  <c i="1" r="AG99"/>
  <c i="4" r="J30"/>
  <c i="1" r="AG97"/>
  <c r="AN97"/>
  <c r="AY94"/>
  <c r="W31"/>
  <c r="AZ94"/>
  <c r="W29"/>
  <c r="W30"/>
  <c i="6" l="1" r="J39"/>
  <c r="J96"/>
  <c i="4" r="J39"/>
  <c i="1" r="AN99"/>
  <c i="9" r="J30"/>
  <c i="1" r="AG102"/>
  <c i="2" r="J30"/>
  <c i="1" r="AG95"/>
  <c r="AN95"/>
  <c i="5" r="J30"/>
  <c i="1" r="AG98"/>
  <c r="AN98"/>
  <c i="3" r="J30"/>
  <c i="1" r="AG96"/>
  <c r="AN96"/>
  <c r="AV94"/>
  <c r="AK29"/>
  <c i="3" l="1" r="J39"/>
  <c i="9" r="J39"/>
  <c i="5" r="J39"/>
  <c i="2" r="J39"/>
  <c i="1" r="AN102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<sst xmlns="http://schemas.openxmlformats.org/spreadsheetml/2006/main">
  <si>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</si>
  <si>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</si>
  <si>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</si>
  <si>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</si>
  <si>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</si>
  <si>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{cf8c2413-ccae-40df-8a13-0b3bd2611666}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</si>
  <si>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</si>
  <si>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</si>
  <si>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</si>
  <si>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</si>
  <si>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</si>
  <si>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</si>
  <si>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</si>
  <si>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</si>
  <si>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4723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</si>
  <si>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</si>
  <si>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</si>
  <si>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STEZKA U SILNICE II/191 CHALOUPKY</t>
  </si>
  <si>
    <t>KSO:</t>
  </si>
  <si>
    <t>CC-CZ:</t>
  </si>
  <si>
    <t>Místo:</t>
  </si>
  <si>
    <t>KLATOVY</t>
  </si>
  <si>
    <t>Datum:</t>
  </si>
  <si>
    <t>9. 12. 2024</t>
  </si>
  <si>
    <t>Zadavatel:</t>
  </si>
  <si>
    <t>IČ:</t>
  </si>
  <si>
    <t>Město Klatovy</t>
  </si>
  <si>
    <t>DIČ:</t>
  </si>
  <si>
    <t>Uchazeč:</t>
  </si>
  <si>
    <t>Vyplň údaj</t>
  </si>
  <si>
    <t>Projektant:</t>
  </si>
  <si>
    <t>MACÁN PROJEKCE DS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</si>
  <si>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</si>
  <si>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</si>
  <si>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</si>
  <si>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</si>
  <si>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</si>
  <si>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</si>
  <si>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</si>
  <si>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</si>
  <si>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</si>
  <si>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</si>
  <si>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</si>
  <si>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</si>
  <si>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</si>
  <si>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</si>
  <si>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</si>
  <si>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</si>
  <si>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</si>
  <si>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</si>
  <si>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</si>
  <si>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</si>
  <si>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</si>
  <si>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</si>
  <si>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</si>
  <si>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</si>
  <si>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</si>
  <si>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</si>
  <si>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</si>
  <si>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</si>
  <si>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</si>
  <si>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</si>
  <si>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</si>
  <si>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</si>
  <si>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</si>
  <si>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</si>
  <si>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</si>
  <si>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</si>
  <si>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</si>
  <si>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</si>
  <si>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</si>
  <si>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</si>
  <si>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</si>
  <si>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</si>
  <si>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</si>
  <si>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</si>
  <si>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</si>
  <si>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</si>
  <si>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</si>
  <si>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</si>
  <si>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</si>
  <si>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101_A</t>
  </si>
  <si>
    <t>CYKLO A</t>
  </si>
  <si>
    <t>STA</t>
  </si>
  <si>
    <t>1</t>
  </si>
  <si>
    <t>{09e1c56b-7007-45aa-85fb-4627f708ea69}</t>
  </si>
  <si>
    <t>2</t>
  </si>
  <si>
    <t>101_B</t>
  </si>
  <si>
    <t>CYKLO B</t>
  </si>
  <si>
    <t>{e81607d6-0fee-40a0-acf4-c704903193a8}</t>
  </si>
  <si>
    <t>101_C</t>
  </si>
  <si>
    <t>CYKLO C</t>
  </si>
  <si>
    <t>{2094af3a-63e9-4fc8-a285-bb74a509fdc6}</t>
  </si>
  <si>
    <t>101_D</t>
  </si>
  <si>
    <t>CYKLO D</t>
  </si>
  <si>
    <t>{fb246db1-b35d-4fd4-b621-3301f0da6564}</t>
  </si>
  <si>
    <t>301</t>
  </si>
  <si>
    <t>ODVODNĚNÍ KOMUNIKACE</t>
  </si>
  <si>
    <t>{d84f088c-0c2a-4fc1-92d8-21cc41d458c7}</t>
  </si>
  <si>
    <t>401</t>
  </si>
  <si>
    <t>VEŘEJNÉ OSVĚTLENÍ</t>
  </si>
  <si>
    <t>{3354b91d-6659-4f21-95a9-895005b59b68}</t>
  </si>
  <si>
    <t>402</t>
  </si>
  <si>
    <t>PŘELOŽKA SDĚLOVACÍHO VEDENÍ</t>
  </si>
  <si>
    <t>{c568c141-41e5-489e-8cb3-eb505c3ca9ec}</t>
  </si>
  <si>
    <t>VRN</t>
  </si>
  <si>
    <t>VEDLEJŠÍ ROZPOČTOVÉ NÁKLADY</t>
  </si>
  <si>
    <t>{903d0d7f-ca44-41ef-8ae3-1c8d1437350f}</t>
  </si>
  <si>
    <t>odkop</t>
  </si>
  <si>
    <t>odkopávky</t>
  </si>
  <si>
    <t>m3</t>
  </si>
  <si>
    <t>1164,2</t>
  </si>
  <si>
    <t>hloub</t>
  </si>
  <si>
    <t>hloubení rýh</t>
  </si>
  <si>
    <t>126,25</t>
  </si>
  <si>
    <t>KRYCÍ LIST SOUPISU PRACÍ</t>
  </si>
  <si>
    <t>obsyp</t>
  </si>
  <si>
    <t>obsyp potrubí</t>
  </si>
  <si>
    <t>17,1</t>
  </si>
  <si>
    <t>lože</t>
  </si>
  <si>
    <t>lože pod potrubí</t>
  </si>
  <si>
    <t>3,8</t>
  </si>
  <si>
    <t>zásyp</t>
  </si>
  <si>
    <t>71,9</t>
  </si>
  <si>
    <t>Objekt:</t>
  </si>
  <si>
    <t>101_A - CYKLO 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</si>
  <si>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</si>
  <si>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</si>
  <si>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</si>
  <si>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</si>
  <si>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</si>
  <si>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</si>
  <si>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</si>
  <si>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</si>
  <si>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</si>
  <si>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</si>
  <si>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</si>
  <si>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</si>
  <si>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</si>
  <si>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</si>
  <si>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</si>
  <si>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</si>
  <si>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</si>
  <si>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</si>
  <si>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</si>
  <si>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</si>
  <si>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</si>
  <si>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</si>
  <si>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</si>
  <si>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</si>
  <si>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</si>
  <si>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</si>
  <si>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</si>
  <si>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</si>
  <si>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</si>
  <si>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</si>
  <si>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</si>
  <si>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</si>
  <si>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113154538</t>
  </si>
  <si>
    <t>Frézování živičného podkladu nebo krytu s naložením hmot na dopravní prostředek plochy přes 500 do 2 000 m2 pruhu šířky do 1 m, tloušťky vrstvy 100 mm</t>
  </si>
  <si>
    <t>m2</t>
  </si>
  <si>
    <t>CS ÚRS 2025 01</t>
  </si>
  <si>
    <t>4</t>
  </si>
  <si>
    <t>-1486938518</t>
  </si>
  <si>
    <t>P</t>
  </si>
  <si>
    <t>Poznámka k položce:_x000d_
frézování v celkové tl. 120 mm</t>
  </si>
  <si>
    <t>VV</t>
  </si>
  <si>
    <t>oprava komunikace pravá a levá strana</t>
  </si>
  <si>
    <t>704+217</t>
  </si>
  <si>
    <t>vjezdy stávající v místě nového cyklopruhu</t>
  </si>
  <si>
    <t>246</t>
  </si>
  <si>
    <t>Součet</t>
  </si>
  <si>
    <t>113154590</t>
  </si>
  <si>
    <t>Frézování živičného podkladu nebo krytu s naložením hmot na dopravní prostředek Příplatek za každých dalších 10 mm</t>
  </si>
  <si>
    <t>811644390</t>
  </si>
  <si>
    <t>oprava komunikace pravá a levá strana tl. + 20 mm; celkem 120 mm</t>
  </si>
  <si>
    <t>(704+217)*2</t>
  </si>
  <si>
    <t>246*2</t>
  </si>
  <si>
    <t>3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</si>
  <si>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</si>
  <si>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</si>
  <si>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292294784</t>
  </si>
  <si>
    <t>odstanění asfatového povrchu - stávající chodníky pravá strana</t>
  </si>
  <si>
    <t>470</t>
  </si>
  <si>
    <t>113107330</t>
  </si>
  <si>
    <t>Odstranění podkladů nebo krytů strojně plochy jednotlivě do 50 m2 s přemístěním hmot na skládku na vzdálenost do 3 m nebo s naložením na dopravní prostředek z betonu prostého, o tl. vrstvy do 100 mm</t>
  </si>
  <si>
    <t>89913849</t>
  </si>
  <si>
    <t xml:space="preserve">odstranění stávajícího betonového podkladu levá strana </t>
  </si>
  <si>
    <t>5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</si>
  <si>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</si>
  <si>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</si>
  <si>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-1074121131</t>
  </si>
  <si>
    <t>rozebrání dlažby - stávající plochy ze zámkové dlažby pravá strana</t>
  </si>
  <si>
    <t>20</t>
  </si>
  <si>
    <t>6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</si>
  <si>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</si>
  <si>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</si>
  <si>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</si>
  <si>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1613015926</t>
  </si>
  <si>
    <t>vytrhání stávajících silničních betonových obrub pravá a levá strana</t>
  </si>
  <si>
    <t>275+36</t>
  </si>
  <si>
    <t>7</t>
  </si>
  <si>
    <t>113204111</t>
  </si>
  <si>
    <t>Vytrhání obrub s vybouráním lože, s přemístěním hmot na skládku na vzdálenost do 3 m nebo s naložením na dopravní prostředek záhonových</t>
  </si>
  <si>
    <t>-987488723</t>
  </si>
  <si>
    <t>vytrhání stávajících záhonových betonových obrub pravá strana</t>
  </si>
  <si>
    <t>250</t>
  </si>
  <si>
    <t>8</t>
  </si>
  <si>
    <t>003R</t>
  </si>
  <si>
    <t>Bourání uliční vpusti</t>
  </si>
  <si>
    <t>ks</t>
  </si>
  <si>
    <t>708741040</t>
  </si>
  <si>
    <t>Poznámka k položce:_x000d_
BUDE ODVEZENO NA SKLÁDKU VIZ POLOŽKA Č. 997211511R</t>
  </si>
  <si>
    <t>9</t>
  </si>
  <si>
    <t>122151105</t>
  </si>
  <si>
    <t>Odkopávky a prokopávky nezapažené strojně v hornině třídy těžitelnosti I skupiny 1 a 2 přes 500 do 1 000 m3</t>
  </si>
  <si>
    <t>804189600</t>
  </si>
  <si>
    <t>odkopávky pro spodní stavbu - stezka</t>
  </si>
  <si>
    <t>1297*0,26*1,2</t>
  </si>
  <si>
    <t>odkop lože a rozšíření u obruby</t>
  </si>
  <si>
    <t>628*1*0,47</t>
  </si>
  <si>
    <t>odkopávky pro spodní stavbu - sjezdy</t>
  </si>
  <si>
    <t>292*0,48*1,1</t>
  </si>
  <si>
    <t>odkopávky pro spodní stavbu - cyklopruh</t>
  </si>
  <si>
    <t>660*0,47</t>
  </si>
  <si>
    <t>10</t>
  </si>
  <si>
    <t>132151104</t>
  </si>
  <si>
    <t>Hloubení nezapažených rýh šířky do 800 mm strojně s urovnáním dna do předepsaného profilu a spádu v hornině třídy těžitelnosti I skupiny 1 a 2 přes 100 m3</t>
  </si>
  <si>
    <t>-1798422791</t>
  </si>
  <si>
    <t>trativod km 0,260 -0,410</t>
  </si>
  <si>
    <t>150*0,5*0,35</t>
  </si>
  <si>
    <t>přípojky UV a žlabů</t>
  </si>
  <si>
    <t>1*2*38</t>
  </si>
  <si>
    <t>UV</t>
  </si>
  <si>
    <t>24*1</t>
  </si>
  <si>
    <t>11</t>
  </si>
  <si>
    <t>162701105R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</si>
  <si>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</si>
  <si>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407067171</t>
  </si>
  <si>
    <t>171151112</t>
  </si>
  <si>
    <t>Uložení sypanin do násypů strojně s rozprostřením sypaniny ve vrstvách a s hrubým urovnáním zhutněných z hornin nesoudržných kamenitých</t>
  </si>
  <si>
    <t>2068974406</t>
  </si>
  <si>
    <t>násyp v místě zatrubněného příkopu - výpočet kubatur z CAD</t>
  </si>
  <si>
    <t>507</t>
  </si>
  <si>
    <t>13</t>
  </si>
  <si>
    <t>M</t>
  </si>
  <si>
    <t>58337600M</t>
  </si>
  <si>
    <t>kamenivo drcené mimo normu</t>
  </si>
  <si>
    <t>t</t>
  </si>
  <si>
    <t>728917820</t>
  </si>
  <si>
    <t>507*2</t>
  </si>
  <si>
    <t>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</si>
  <si>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</si>
  <si>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</si>
  <si>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-1685139935</t>
  </si>
  <si>
    <t>1*0,45*38</t>
  </si>
  <si>
    <t>15</t>
  </si>
  <si>
    <t>58337331</t>
  </si>
  <si>
    <t>štěrkopísek frakce 0/22</t>
  </si>
  <si>
    <t>-854742220</t>
  </si>
  <si>
    <t>Poznámka k položce:_x000d_
materiál pro obsyp</t>
  </si>
  <si>
    <t>17,1*2 'Přepočtené koeficientem množství</t>
  </si>
  <si>
    <t>16</t>
  </si>
  <si>
    <t>174151101</t>
  </si>
  <si>
    <t>Zásyp sypaninou z jakékoliv horniny strojně s uložením výkopku ve vrstvách se zhutněním jam, šachet, rýh nebo kolem objektů v těchto vykopávkách</t>
  </si>
  <si>
    <t>1947892468</t>
  </si>
  <si>
    <t>přípojky UV</t>
  </si>
  <si>
    <t>24*0,7</t>
  </si>
  <si>
    <t>-lože</t>
  </si>
  <si>
    <t>-obsyp</t>
  </si>
  <si>
    <t>17</t>
  </si>
  <si>
    <t>58344171</t>
  </si>
  <si>
    <t>štěrkodrť frakce 0/32</t>
  </si>
  <si>
    <t>-552139570</t>
  </si>
  <si>
    <t>zásyp*2</t>
  </si>
  <si>
    <t>18</t>
  </si>
  <si>
    <t>182351123</t>
  </si>
  <si>
    <t>Rozprostření a urovnání ornice ve svahu sklonu přes 1:5 strojně při souvislé ploše přes 100 do 500 m2, tl. vrstvy do 200 mm</t>
  </si>
  <si>
    <t>513476776</t>
  </si>
  <si>
    <t>ornice nová tl. 150 mm</t>
  </si>
  <si>
    <t>1100</t>
  </si>
  <si>
    <t>19</t>
  </si>
  <si>
    <t>10364101</t>
  </si>
  <si>
    <t>zemina pro terénní úpravy - ornice</t>
  </si>
  <si>
    <t>-2125656622</t>
  </si>
  <si>
    <t>1100*0,15*1,8</t>
  </si>
  <si>
    <t>181411122</t>
  </si>
  <si>
    <t>Založení trávníku na půdě předem připravené plochy do 1000 m2 výsevem včetně utažení lučního na svahu přes 1:5 do 1:2</t>
  </si>
  <si>
    <t>1820748520</t>
  </si>
  <si>
    <t>trávník nový tl. 150 mm</t>
  </si>
  <si>
    <t>00572474</t>
  </si>
  <si>
    <t>osivo směs travní krajinná-svahová</t>
  </si>
  <si>
    <t>kg</t>
  </si>
  <si>
    <t>463410190</t>
  </si>
  <si>
    <t>1100*0,02 'Přepočtené koeficientem množství</t>
  </si>
  <si>
    <t>22</t>
  </si>
  <si>
    <t>181951112</t>
  </si>
  <si>
    <t>Úprava pláně vyrovnáním výškových rozdílů strojně v hornině třídy těžitelnosti I, skupiny 1 až 3 se zhutněním</t>
  </si>
  <si>
    <t>-166465822</t>
  </si>
  <si>
    <t>stezka</t>
  </si>
  <si>
    <t>1297*1,2</t>
  </si>
  <si>
    <t>sjezdy</t>
  </si>
  <si>
    <t>292*1,1</t>
  </si>
  <si>
    <t>cyklopruh</t>
  </si>
  <si>
    <t>660</t>
  </si>
  <si>
    <t>Zakládání</t>
  </si>
  <si>
    <t>23</t>
  </si>
  <si>
    <t>212751105</t>
  </si>
  <si>
    <t>Trativody z drenážních trubek se zřízením štěrkového lože pod trubky a s jejich obsypem v otevřeném výkopu trubka flexibilní PVC-U SN 4 celoperforovaná 360° DN 125</t>
  </si>
  <si>
    <t>1434442657</t>
  </si>
  <si>
    <t>trativod km 0,260 - 0,410</t>
  </si>
  <si>
    <t>150</t>
  </si>
  <si>
    <t>Vodorovné konstrukce</t>
  </si>
  <si>
    <t>24</t>
  </si>
  <si>
    <t>451573111</t>
  </si>
  <si>
    <t>Lože pod potrubí, stoky a drobné objekty v otevřeném výkopu z písku a štěrkopísku do 22 mm</t>
  </si>
  <si>
    <t>-734720477</t>
  </si>
  <si>
    <t>1*0,1*38</t>
  </si>
  <si>
    <t>Komunikace pozemní</t>
  </si>
  <si>
    <t>25</t>
  </si>
  <si>
    <t>564851111</t>
  </si>
  <si>
    <t>Podklad ze štěrkodrti ŠD s rozprostřením a zhutněním plochy přes 100 m2, po zhutnění tl. 150 mm</t>
  </si>
  <si>
    <t>-1319530680</t>
  </si>
  <si>
    <t>1297*1,1</t>
  </si>
  <si>
    <t>26</t>
  </si>
  <si>
    <t>564861111</t>
  </si>
  <si>
    <t>Podklad ze štěrkodrti ŠD s rozprostřením a zhutněním plochy přes 100 m2, po zhutnění tl. 200 mm</t>
  </si>
  <si>
    <t>497747743</t>
  </si>
  <si>
    <t>lože pod obruby</t>
  </si>
  <si>
    <t>628*1</t>
  </si>
  <si>
    <t>27</t>
  </si>
  <si>
    <t>564952111</t>
  </si>
  <si>
    <t>Podklad z mechanicky zpevněného kameniva MZK (minerální beton) s rozprostřením a s hutněním, po zhutnění tl. 150 mm</t>
  </si>
  <si>
    <t>364154494</t>
  </si>
  <si>
    <t>úprava při obrubě</t>
  </si>
  <si>
    <t>628*0,5</t>
  </si>
  <si>
    <t>28</t>
  </si>
  <si>
    <t>564921411</t>
  </si>
  <si>
    <t>Podklad nebo podsyp z asfaltového recyklátu s rozprostřením a zhutněním plochy přes 100 m2, po zhutnění tl. 60 mm</t>
  </si>
  <si>
    <t>-329475779</t>
  </si>
  <si>
    <t>1297</t>
  </si>
  <si>
    <t>29</t>
  </si>
  <si>
    <t>577175112</t>
  </si>
  <si>
    <t>Asfaltový beton vrstva ložní ACL 16 (ABH) s rozprostřením a zhutněním z nemodifikovaného asfaltu v pruhu šířky do 3 m, po zhutnění tl. 80 mm</t>
  </si>
  <si>
    <t>1469103253</t>
  </si>
  <si>
    <t>292</t>
  </si>
  <si>
    <t>30</t>
  </si>
  <si>
    <t>577143111</t>
  </si>
  <si>
    <t>Asfaltový beton vrstva obrusná ACO 8 (ABJ) s rozprostřením a se zhutněním z nemodifikovaného asfaltu v pruhu šířky do 3 m, po zhutnění tl. 50 mm</t>
  </si>
  <si>
    <t>1723793146</t>
  </si>
  <si>
    <t>31</t>
  </si>
  <si>
    <t>573231106</t>
  </si>
  <si>
    <t>Postřik spojovací PS bez posypu kamenivem ze silniční emulze, v množství 0,30 kg/m2</t>
  </si>
  <si>
    <t>956753325</t>
  </si>
  <si>
    <t>32</t>
  </si>
  <si>
    <t>577134111</t>
  </si>
  <si>
    <t>Asfaltový beton vrstva obrusná ACO 11 (ABS) s rozprostřením a se zhutněním z nemodifikovaného asfaltu v pruhu šířky do 3 m tř. I (ACO 11+), po zhutnění tl. 40 mm</t>
  </si>
  <si>
    <t>1055478715</t>
  </si>
  <si>
    <t>33</t>
  </si>
  <si>
    <t>569941132</t>
  </si>
  <si>
    <t>Zpevnění krajnic nebo komunikací pro pěší s rozprostřením a zhutněním, po zhutnění asfaltovým recyklátem tl. 120 mm</t>
  </si>
  <si>
    <t>-1878992437</t>
  </si>
  <si>
    <t>krajnice</t>
  </si>
  <si>
    <t>127</t>
  </si>
  <si>
    <t>34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</si>
  <si>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</si>
  <si>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</si>
  <si>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-64103596</t>
  </si>
  <si>
    <t>sjezdy - dlažba pro nevidomé</t>
  </si>
  <si>
    <t>44</t>
  </si>
  <si>
    <t>sjezdy - umělá vodící linie</t>
  </si>
  <si>
    <t>35</t>
  </si>
  <si>
    <t>59245226</t>
  </si>
  <si>
    <t>dlažba pro nevidomé betonová 200x100mm tl 80mm barevná</t>
  </si>
  <si>
    <t>-1165288368</t>
  </si>
  <si>
    <t>44*1,02</t>
  </si>
  <si>
    <t>36</t>
  </si>
  <si>
    <t>59246088</t>
  </si>
  <si>
    <t>dlažba pro nevidomé betonová 200x200mm tl 80mm barevná</t>
  </si>
  <si>
    <t>1598956627</t>
  </si>
  <si>
    <t>10*1,02</t>
  </si>
  <si>
    <t>37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</si>
  <si>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</si>
  <si>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</si>
  <si>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-1146418860</t>
  </si>
  <si>
    <t>signální pás u BUS zastávky</t>
  </si>
  <si>
    <t>kontrastní pás u BUS zastávky</t>
  </si>
  <si>
    <t>varovný pás u míst pro přejezd cyklistů</t>
  </si>
  <si>
    <t>38</t>
  </si>
  <si>
    <t>59245008</t>
  </si>
  <si>
    <t>dlažba skladebná betonová 200x100mm tl 60mm barevná</t>
  </si>
  <si>
    <t>1543687781</t>
  </si>
  <si>
    <t>6*1,02</t>
  </si>
  <si>
    <t>39</t>
  </si>
  <si>
    <t>59245006</t>
  </si>
  <si>
    <t>dlažba pro nevidomé betonová 200x100mm tl 60mm barevná</t>
  </si>
  <si>
    <t>1264158248</t>
  </si>
  <si>
    <t>2*1,02</t>
  </si>
  <si>
    <t>varovný pás u mís pro přejez cyklistů</t>
  </si>
  <si>
    <t>4*1,02</t>
  </si>
  <si>
    <t>40</t>
  </si>
  <si>
    <t>597661111</t>
  </si>
  <si>
    <t>Rigol dlážděný do lože z betonu prostého tl. 100 mm, s vyplněním a zatřením spár cementovou maltou z dlažebních kostek drobných</t>
  </si>
  <si>
    <t>1983620065</t>
  </si>
  <si>
    <t>rigou u třech UV na levé straně</t>
  </si>
  <si>
    <t>Trubní vedení</t>
  </si>
  <si>
    <t>41</t>
  </si>
  <si>
    <t>001R.1</t>
  </si>
  <si>
    <t>Napojení přípojky UV na stávající kanalizaci</t>
  </si>
  <si>
    <t>-1647031358</t>
  </si>
  <si>
    <t>napojení na stávající řad</t>
  </si>
  <si>
    <t>42</t>
  </si>
  <si>
    <t>871313121</t>
  </si>
  <si>
    <t>Montáž kanalizačního potrubí z tvrdého PVC-U hladkého plnostěnného tuhost SN 8 DN 160</t>
  </si>
  <si>
    <t>-1458702236</t>
  </si>
  <si>
    <t>přípojky UV a žlabů DN 150 mm</t>
  </si>
  <si>
    <t>46</t>
  </si>
  <si>
    <t>43</t>
  </si>
  <si>
    <t>28611164</t>
  </si>
  <si>
    <t>trubka kanalizační PVC-U plnostěnná jednovrstvá DN 160x1000mm SN8</t>
  </si>
  <si>
    <t>1551324180</t>
  </si>
  <si>
    <t>46*1,03 'Přepočtené koeficientem množství</t>
  </si>
  <si>
    <t>877310310</t>
  </si>
  <si>
    <t>Montáž kolen na kanalizačním potrubí z PP nebo tvrdého PVC trub hladkých plnostěnných DN 150</t>
  </si>
  <si>
    <t>kus</t>
  </si>
  <si>
    <t>-1209754977</t>
  </si>
  <si>
    <t>3 kolena / 1 UV</t>
  </si>
  <si>
    <t>3*26</t>
  </si>
  <si>
    <t>45</t>
  </si>
  <si>
    <t>28611361</t>
  </si>
  <si>
    <t>koleno kanalizační PVC KG 160x45°</t>
  </si>
  <si>
    <t>-116878111</t>
  </si>
  <si>
    <t>895941302</t>
  </si>
  <si>
    <t>Osazení vpusti uliční z betonových dílců DN 450 dno s kalištěm</t>
  </si>
  <si>
    <t>-595535269</t>
  </si>
  <si>
    <t>vpusti nové</t>
  </si>
  <si>
    <t>47</t>
  </si>
  <si>
    <t>59223852</t>
  </si>
  <si>
    <t>dno pro uliční vpusť s kalovou prohlubní betonové 450x300x50mm</t>
  </si>
  <si>
    <t>-160684927</t>
  </si>
  <si>
    <t>48</t>
  </si>
  <si>
    <t>895941313</t>
  </si>
  <si>
    <t>Osazení vpusti uliční z betonových dílců DN 450 skruž horní 295 mm</t>
  </si>
  <si>
    <t>-1343186158</t>
  </si>
  <si>
    <t>49</t>
  </si>
  <si>
    <t>59224485</t>
  </si>
  <si>
    <t>vpusť uliční DN 450 skruž horní betonová 450/295x50mm</t>
  </si>
  <si>
    <t>-1884053493</t>
  </si>
  <si>
    <t>50</t>
  </si>
  <si>
    <t>895941332</t>
  </si>
  <si>
    <t>Osazení vpusti uliční z betonových dílců DN 450 skruž průběžná se zápachovou uzávěrkou</t>
  </si>
  <si>
    <t>214725680</t>
  </si>
  <si>
    <t>51</t>
  </si>
  <si>
    <t>59224493</t>
  </si>
  <si>
    <t>vpusť uliční DN 450 skruž průběžná 450/645x50mm betonová se zápachovou uzávěrkou 150mm PVC</t>
  </si>
  <si>
    <t>139156273</t>
  </si>
  <si>
    <t>52</t>
  </si>
  <si>
    <t>895941362</t>
  </si>
  <si>
    <t>Osazení vpusti uliční z betonových dílců DN 500 skruž středová 590 mm</t>
  </si>
  <si>
    <t>-1518342522</t>
  </si>
  <si>
    <t>53</t>
  </si>
  <si>
    <t>59224462</t>
  </si>
  <si>
    <t>vpusť uliční DN 500 skruž průběžná vysoká betonová 500/590x65mm</t>
  </si>
  <si>
    <t>1612986875</t>
  </si>
  <si>
    <t>54</t>
  </si>
  <si>
    <t>899204112</t>
  </si>
  <si>
    <t>Osazení mříží litinových včetně rámů a košů na bahno pro třídu zatížení D400, E600</t>
  </si>
  <si>
    <t>-1078567972</t>
  </si>
  <si>
    <t>55</t>
  </si>
  <si>
    <t>59223260</t>
  </si>
  <si>
    <t>mříž vtoková litinová k uliční vpusti C250/D400 500x500mm</t>
  </si>
  <si>
    <t>-87031196</t>
  </si>
  <si>
    <t>56</t>
  </si>
  <si>
    <t>59223871</t>
  </si>
  <si>
    <t>koš vysoký pro uliční vpusti žárově Pz plech pro rám 500/500mm</t>
  </si>
  <si>
    <t>1664891187</t>
  </si>
  <si>
    <t>57</t>
  </si>
  <si>
    <t>59224483R</t>
  </si>
  <si>
    <t>vpusť uliční DN 450 vyrovnávací prstenec pro rám 500x500mm</t>
  </si>
  <si>
    <t>-874742174</t>
  </si>
  <si>
    <t>58</t>
  </si>
  <si>
    <t>899132121</t>
  </si>
  <si>
    <t>Výměna (výšková úprava) poklopu kanalizačního s rámem pevným s ošetřením podkladních vrstev hloubky do 25 cm</t>
  </si>
  <si>
    <t>-2147202330</t>
  </si>
  <si>
    <t>Poznámka k položce:_x000d_
bude použity stávající poklopy</t>
  </si>
  <si>
    <t>59</t>
  </si>
  <si>
    <t>899132212</t>
  </si>
  <si>
    <t>Výměna (výšková úprava) poklopu vodovodního samonivelačního nebo pevného šoupátkového nebo hydrantového</t>
  </si>
  <si>
    <t>2131543652</t>
  </si>
  <si>
    <t xml:space="preserve">Poznámka k položce:_x000d_
budou použity stávající poklopy </t>
  </si>
  <si>
    <t>Ostatní konstrukce a práce, bourání</t>
  </si>
  <si>
    <t>60</t>
  </si>
  <si>
    <t>911111111</t>
  </si>
  <si>
    <t>Montáž zábradlí ocelového zabetonovaného</t>
  </si>
  <si>
    <t>404209222</t>
  </si>
  <si>
    <t>zábradlí km 0,455</t>
  </si>
  <si>
    <t>61</t>
  </si>
  <si>
    <t>001M</t>
  </si>
  <si>
    <t>Zábradlí dopravně bezpečnostní dvoumadlové, povrchová úprava pozink</t>
  </si>
  <si>
    <t>-1251534332</t>
  </si>
  <si>
    <t>62</t>
  </si>
  <si>
    <t>938909612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</si>
  <si>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přes 100 do 200 mm</t>
  </si>
  <si>
    <t>-1171894642</t>
  </si>
  <si>
    <t>63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</si>
  <si>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</si>
  <si>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</si>
  <si>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-1656840795</t>
  </si>
  <si>
    <t>silniční betonová obruba</t>
  </si>
  <si>
    <t>628</t>
  </si>
  <si>
    <t>64</t>
  </si>
  <si>
    <t>59217031</t>
  </si>
  <si>
    <t>obrubník silniční betonový 1000x150x250mm</t>
  </si>
  <si>
    <t>1215971027</t>
  </si>
  <si>
    <t>628*1,02</t>
  </si>
  <si>
    <t>65</t>
  </si>
  <si>
    <t>916111123</t>
  </si>
  <si>
    <t>Osazení silniční obruby z betonových tvarovek v jedné řadě s ložem tl. přes 50 do 100 mm s boční opěrou z betonu prostého, do lože z betonu prostého téže značky</t>
  </si>
  <si>
    <t>-38163776</t>
  </si>
  <si>
    <t>přídlažba</t>
  </si>
  <si>
    <t>66</t>
  </si>
  <si>
    <t>59245020</t>
  </si>
  <si>
    <t>dlažba skladebná betonová 200x100mm tl 80mm přírodní</t>
  </si>
  <si>
    <t>1748062136</t>
  </si>
  <si>
    <t>628*0,1*1,02</t>
  </si>
  <si>
    <t>67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</si>
  <si>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</si>
  <si>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</si>
  <si>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-1964963402</t>
  </si>
  <si>
    <t>chodníková betonová obruba</t>
  </si>
  <si>
    <t>638</t>
  </si>
  <si>
    <t>68</t>
  </si>
  <si>
    <t>59217016</t>
  </si>
  <si>
    <t>obrubník betonový chodníkový 1000x80x250mm</t>
  </si>
  <si>
    <t>-529699167</t>
  </si>
  <si>
    <t>638*1,02</t>
  </si>
  <si>
    <t>69</t>
  </si>
  <si>
    <t>919735112</t>
  </si>
  <si>
    <t>Řezání stávajícího živičného krytu nebo podkladu hloubky přes 50 do 100 mm</t>
  </si>
  <si>
    <t>423349612</t>
  </si>
  <si>
    <t>715+435</t>
  </si>
  <si>
    <t>70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</si>
  <si>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</si>
  <si>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</si>
  <si>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45285303</t>
  </si>
  <si>
    <t>71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</si>
  <si>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</si>
  <si>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</si>
  <si>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-1985276026</t>
  </si>
  <si>
    <t>72</t>
  </si>
  <si>
    <t>914111111</t>
  </si>
  <si>
    <t>Montáž svislé dopravní značky základní velikosti do 1 m2 objímkami na sloupky nebo konzoly</t>
  </si>
  <si>
    <t>-1742073384</t>
  </si>
  <si>
    <t>73</t>
  </si>
  <si>
    <t>914511112</t>
  </si>
  <si>
    <t>Montáž sloupku dopravních značek délky do 3,5 m do hliníkové patky pro sloupek D 60 mm</t>
  </si>
  <si>
    <t>-150835170</t>
  </si>
  <si>
    <t>74</t>
  </si>
  <si>
    <t>40445652</t>
  </si>
  <si>
    <t>Dopravní značky základní velikost dle PD</t>
  </si>
  <si>
    <t>593644403</t>
  </si>
  <si>
    <t>75</t>
  </si>
  <si>
    <t>40445225</t>
  </si>
  <si>
    <t>sloupek pro dopravní značku Zn D 60mm v 3,5m</t>
  </si>
  <si>
    <t>53374168</t>
  </si>
  <si>
    <t>76</t>
  </si>
  <si>
    <t>40445240</t>
  </si>
  <si>
    <t>patka pro sloupek Al D 60mm</t>
  </si>
  <si>
    <t>812911939</t>
  </si>
  <si>
    <t>77</t>
  </si>
  <si>
    <t>40445256</t>
  </si>
  <si>
    <t>svorka upínací na sloupek dopravní značky D 60mm</t>
  </si>
  <si>
    <t>-1431057071</t>
  </si>
  <si>
    <t>6*2</t>
  </si>
  <si>
    <t>78</t>
  </si>
  <si>
    <t>40445253</t>
  </si>
  <si>
    <t>víčko plastové na sloupek D 60mm</t>
  </si>
  <si>
    <t>950266959</t>
  </si>
  <si>
    <t>79</t>
  </si>
  <si>
    <t>935113111</t>
  </si>
  <si>
    <t>Osazení odvodňovacího žlabu s krycím roštem polymerbetonového šířky do 200 mm</t>
  </si>
  <si>
    <t>1766608526</t>
  </si>
  <si>
    <t>žlaby ve vjezdech v km 0,250 - 0,400</t>
  </si>
  <si>
    <t>80</t>
  </si>
  <si>
    <t>003M</t>
  </si>
  <si>
    <t>Žlab polymerbetonový D400 monoblok DN 100 mm včetně odtoku a čistících kusů (komplet setava)</t>
  </si>
  <si>
    <t>1516282746</t>
  </si>
  <si>
    <t>81</t>
  </si>
  <si>
    <t>915121111</t>
  </si>
  <si>
    <t>Vodorovné dopravní značení stříkané barvou vodící čára bílá šířky 250 mm souvislá základní</t>
  </si>
  <si>
    <t>-49977935</t>
  </si>
  <si>
    <t>967</t>
  </si>
  <si>
    <t>82</t>
  </si>
  <si>
    <t>915221112</t>
  </si>
  <si>
    <t>Vodorovné dopravní značení stříkaným plastem vodící čára bílá šířky 250 mm souvislá retroreflexní</t>
  </si>
  <si>
    <t>927611326</t>
  </si>
  <si>
    <t>83</t>
  </si>
  <si>
    <t>915121121</t>
  </si>
  <si>
    <t>Vodorovné dopravní značení stříkané barvou vodící čára bílá šířky 250 mm přerušovaná základní</t>
  </si>
  <si>
    <t>691512867</t>
  </si>
  <si>
    <t>84</t>
  </si>
  <si>
    <t>915221122</t>
  </si>
  <si>
    <t>Vodorovné dopravní značení stříkaným plastem vodící čára bílá šířky 250 mm přerušovaná retroreflexní</t>
  </si>
  <si>
    <t>1505921271</t>
  </si>
  <si>
    <t>85</t>
  </si>
  <si>
    <t>915131111</t>
  </si>
  <si>
    <t>Vodorovné dopravní značení stříkané barvou přechody pro chodce, šipky, symboly bílé základní</t>
  </si>
  <si>
    <t>320723917</t>
  </si>
  <si>
    <t>BUS zastávky</t>
  </si>
  <si>
    <t>2*5</t>
  </si>
  <si>
    <t>cyklopiktogramy včetně šipky</t>
  </si>
  <si>
    <t>39*1</t>
  </si>
  <si>
    <t>86</t>
  </si>
  <si>
    <t>915231112</t>
  </si>
  <si>
    <t>Vodorovné dopravní značení stříkaným plastem přechody pro chodce, šipky, symboly nápisy bílé retroreflexní</t>
  </si>
  <si>
    <t>-650709303</t>
  </si>
  <si>
    <t>87</t>
  </si>
  <si>
    <t>915311113</t>
  </si>
  <si>
    <t>Vodorovné značení předformovaným termoplastem dopravní značky barevné velikosti do 5 m2</t>
  </si>
  <si>
    <t>-836003260</t>
  </si>
  <si>
    <t>VDZ pozor cyklista</t>
  </si>
  <si>
    <t>88</t>
  </si>
  <si>
    <t>915241111</t>
  </si>
  <si>
    <t>Bezpečnostní barevný povrch vozovek červený pro podklad asfaltový</t>
  </si>
  <si>
    <t>1151848691</t>
  </si>
  <si>
    <t>Poznámka k položce:_x000d_
Barevný povrch vozovky (červená) s vysokým smykovým třením - pokrytí živičného povrchu kombinací speciálního nátěru a kvalitního kameniva</t>
  </si>
  <si>
    <t>barevné pruhy</t>
  </si>
  <si>
    <t>132</t>
  </si>
  <si>
    <t>997</t>
  </si>
  <si>
    <t>Přesun sutě</t>
  </si>
  <si>
    <t>89</t>
  </si>
  <si>
    <t>997211511R</t>
  </si>
  <si>
    <t>Vodorovná doprava suti nebo vybouraných hmot suti se složením a hrubým urovnáním, na skládku včetně likvidace v souladu se zákonem o odpadech</t>
  </si>
  <si>
    <t>-821106372</t>
  </si>
  <si>
    <t>998</t>
  </si>
  <si>
    <t>Přesun hmot</t>
  </si>
  <si>
    <t>90</t>
  </si>
  <si>
    <t>998225111</t>
  </si>
  <si>
    <t xml:space="preserve">Přesun hmot pro komunikace s krytem z kameniva, monolitickým betonovým nebo živičným  dopravní vzdálenost do 200 m jakékoliv délky objektu</t>
  </si>
  <si>
    <t>-617447555</t>
  </si>
  <si>
    <t>375,84</t>
  </si>
  <si>
    <t>vápnění</t>
  </si>
  <si>
    <t>1044</t>
  </si>
  <si>
    <t>101_B - CYKLO B</t>
  </si>
  <si>
    <t>112251103R</t>
  </si>
  <si>
    <t>Odstranění pařezů strojně s jejich vykopáním nebo vytrháním průměru přes 500 do 700 mm včetně odvozu a likvidace</t>
  </si>
  <si>
    <t>1120052639</t>
  </si>
  <si>
    <t>odkopávky pro spodní stavbu - stezka včetně krajnic</t>
  </si>
  <si>
    <t>(746+298)*0,36</t>
  </si>
  <si>
    <t>trativody</t>
  </si>
  <si>
    <t>300*0,5*0,35</t>
  </si>
  <si>
    <t>propustek km 0,307</t>
  </si>
  <si>
    <t>0,5*0,6*5</t>
  </si>
  <si>
    <t>300</t>
  </si>
  <si>
    <t>300*0,15*1,8</t>
  </si>
  <si>
    <t>300*0,02 'Přepočtené koeficientem množství</t>
  </si>
  <si>
    <t>stezka včetně krajnic</t>
  </si>
  <si>
    <t>746+298</t>
  </si>
  <si>
    <t>2034213506</t>
  </si>
  <si>
    <t>452312162</t>
  </si>
  <si>
    <t>Podkladní a zajišťovací konstrukce z betonu prostého v otevřeném výkopu se zvýšenými nároky na prostředí sedlové lože pod potrubí z betonu tř. C 25/30</t>
  </si>
  <si>
    <t>374613304</t>
  </si>
  <si>
    <t>lože pod potrubí - propustek km 0,307</t>
  </si>
  <si>
    <t>0,6*0,2*5</t>
  </si>
  <si>
    <t>561041111</t>
  </si>
  <si>
    <t>Zřízení podkladu ze zeminy upravené hydraulickými pojivy vápnem, cementem nebo směsnými pojivy (materiál ve specifikaci) s rozprostřením, promísením, vlhčením, zhutněním a ošetřením vodou plochy do 1 000 m2, tloušťka po zhutnění přes 250 do 300 mm</t>
  </si>
  <si>
    <t>1807845411</t>
  </si>
  <si>
    <t>58530170</t>
  </si>
  <si>
    <t>vápno nehašené CL 90-Q pro úpravu zemin standardní</t>
  </si>
  <si>
    <t>-2125168505</t>
  </si>
  <si>
    <t>Poznámka k položce:_x000d_
předpoklad 3% objemové hmotnosti zeminy</t>
  </si>
  <si>
    <t>vápnění*0,3*1,8*0,03</t>
  </si>
  <si>
    <t>58522110</t>
  </si>
  <si>
    <t>cement portlandský směsný CEM II 42,5MPa</t>
  </si>
  <si>
    <t>1970090448</t>
  </si>
  <si>
    <t>Poznámka k položce:_x000d_
předpoklad 6% objemové hmotnosti zeminy</t>
  </si>
  <si>
    <t>vápnění*0,3*1,8*0,06</t>
  </si>
  <si>
    <t>564871111</t>
  </si>
  <si>
    <t>Podklad ze štěrkodrti ŠD s rozprostřením a zhutněním plochy přes 100 m2, po zhutnění tl. 250 mm</t>
  </si>
  <si>
    <t>577155112</t>
  </si>
  <si>
    <t>Asfaltový beton vrstva ložní ACL 16 (ABH) s rozprostřením a zhutněním z nemodifikovaného asfaltu v pruhu šířky do 3 m, po zhutnění tl. 60 mm</t>
  </si>
  <si>
    <t>746</t>
  </si>
  <si>
    <t>1477835251</t>
  </si>
  <si>
    <t>569941131</t>
  </si>
  <si>
    <t>Zpevnění krajnic nebo komunikací pro pěší s rozprostřením a zhutněním, po zhutnění asfaltovým recyklátem tl. 110 mm</t>
  </si>
  <si>
    <t>-716343168</t>
  </si>
  <si>
    <t>298</t>
  </si>
  <si>
    <t>stezka - dlažba pro nevidomé</t>
  </si>
  <si>
    <t>001R</t>
  </si>
  <si>
    <t>Úprava stávající meliorační šachty v km cca 0,075. Odstranění stávající mříže, odbourání a dobetonování zhlaví šachty do potřebné výšky pro osazení nové přechodové desky a poklopu</t>
  </si>
  <si>
    <t>-1098976799</t>
  </si>
  <si>
    <t>Poznámka k položce:_x000d_
včetně odvozu a likvidace suti, včetně dodání materiálů.</t>
  </si>
  <si>
    <t>894412411</t>
  </si>
  <si>
    <t>Osazení betonových nebo železobetonových dílců pro šachty skruží přechodových</t>
  </si>
  <si>
    <t>290786384</t>
  </si>
  <si>
    <t>úprava stávající meliorační šachty v km cca 0,075</t>
  </si>
  <si>
    <t>59224167</t>
  </si>
  <si>
    <t>skruž betonová přechodová 62,5/100x60x12cm stupadla poplastovaná</t>
  </si>
  <si>
    <t>-1930525955</t>
  </si>
  <si>
    <t>899104112</t>
  </si>
  <si>
    <t>Osazení poklopů šachtových litinových, ocelových nebo železobetonových včetně rámů pro třídu zatížení D400, E600</t>
  </si>
  <si>
    <t>-1563221207</t>
  </si>
  <si>
    <t>59224661</t>
  </si>
  <si>
    <t>poklop šachtový betonový, litinový rám 785(610)x160mm D400 s odvětráním</t>
  </si>
  <si>
    <t>71202143</t>
  </si>
  <si>
    <t>899623171</t>
  </si>
  <si>
    <t>Obetonování potrubí nebo zdiva stok betonem prostým v otevřeném výkopu, betonem tř. C 25/30</t>
  </si>
  <si>
    <t>-2010231166</t>
  </si>
  <si>
    <t>obetonování potrubí - propustek km 0,307</t>
  </si>
  <si>
    <t>0,2*5</t>
  </si>
  <si>
    <t>919521110</t>
  </si>
  <si>
    <t>Zřízení silničního propustku z trub betonových nebo železobetonových DN 300 mm</t>
  </si>
  <si>
    <t>-1725088998</t>
  </si>
  <si>
    <t>propustek v km 0,307</t>
  </si>
  <si>
    <t>59222020</t>
  </si>
  <si>
    <t>trouba ŽB hrdlová DN 300</t>
  </si>
  <si>
    <t>-434766595</t>
  </si>
  <si>
    <t>977213212</t>
  </si>
  <si>
    <t>Řezání trub betonových, železobetonových nebo kameninových kruhových šikmý řez DN 300</t>
  </si>
  <si>
    <t>-907605403</t>
  </si>
  <si>
    <t>919441211</t>
  </si>
  <si>
    <t>Čelo propustku včetně římsy ze zdiva z lomového kamene, pro propustek z trub DN 300 až 500 mm</t>
  </si>
  <si>
    <t>60439484</t>
  </si>
  <si>
    <t>Poznámka k položce:_x000d_
včetně odláždění na vtoku a výtoku</t>
  </si>
  <si>
    <t>1256,4</t>
  </si>
  <si>
    <t>3365</t>
  </si>
  <si>
    <t>hloub_1</t>
  </si>
  <si>
    <t>hloubení trativody</t>
  </si>
  <si>
    <t>171,5</t>
  </si>
  <si>
    <t>hloub_2</t>
  </si>
  <si>
    <t>hloubení propustek</t>
  </si>
  <si>
    <t>101_C - CYKLO C</t>
  </si>
  <si>
    <t>111251102R</t>
  </si>
  <si>
    <t>Odstranění křovin a stromů s odstraněním kořenů strojně průměru kmene do 100 mm v rovině nebo ve svahu sklonu terénu do 1:5, při celkové ploše přes 100 do 500 m2 včetně odvozu a likvidace</t>
  </si>
  <si>
    <t>-105198133</t>
  </si>
  <si>
    <t>200</t>
  </si>
  <si>
    <t>115001105</t>
  </si>
  <si>
    <t>Převedení vody potrubím průměru DN přes 300 do 600</t>
  </si>
  <si>
    <t>-167122614</t>
  </si>
  <si>
    <t>propustek v km 0,985</t>
  </si>
  <si>
    <t>(2285+780)*0,36</t>
  </si>
  <si>
    <t>odkopávky pro spodní stavbu - stezka zesílená konstrukce v km cca 0,345 - 0,385 a 0,727 - 0,767</t>
  </si>
  <si>
    <t>300*0,51</t>
  </si>
  <si>
    <t>980*0,5*0,35</t>
  </si>
  <si>
    <t>132151251</t>
  </si>
  <si>
    <t>Hloubení nezapažených rýh šířky přes 800 do 2 000 mm strojně s urovnáním dna do předepsaného profilu a spádu v hornině třídy těžitelnosti I skupiny 1 a 2 do 20 m3</t>
  </si>
  <si>
    <t>-3292780</t>
  </si>
  <si>
    <t>1,5*1*10</t>
  </si>
  <si>
    <t>980</t>
  </si>
  <si>
    <t>980*0,15*1,8</t>
  </si>
  <si>
    <t>980*0,02 'Přepočtené koeficientem množství</t>
  </si>
  <si>
    <t>2285+780</t>
  </si>
  <si>
    <t>stezka zesílená konstrukce v km cca 0,345 - 0,385 a 0,727 - 0,767</t>
  </si>
  <si>
    <t>1534827699</t>
  </si>
  <si>
    <t>558620040</t>
  </si>
  <si>
    <t>lože pod potrubí - propustek km 0,985</t>
  </si>
  <si>
    <t>1,5*0,2*10</t>
  </si>
  <si>
    <t>-1748737531</t>
  </si>
  <si>
    <t>2285</t>
  </si>
  <si>
    <t>-39879990</t>
  </si>
  <si>
    <t>780</t>
  </si>
  <si>
    <t>-1708912540</t>
  </si>
  <si>
    <t>obetonování potrubí - propustek km 0,985</t>
  </si>
  <si>
    <t>0,5*9</t>
  </si>
  <si>
    <t>919521160</t>
  </si>
  <si>
    <t>Zřízení silničního propustku z trub betonových nebo železobetonových DN 800 mm</t>
  </si>
  <si>
    <t>335091650</t>
  </si>
  <si>
    <t>59222002</t>
  </si>
  <si>
    <t>trouba ŽB hrdlová DN 800</t>
  </si>
  <si>
    <t>1084371863</t>
  </si>
  <si>
    <t>977213216</t>
  </si>
  <si>
    <t>Řezání trub betonových, železobetonových nebo kameninových kruhových šikmý řez DN 800</t>
  </si>
  <si>
    <t>-863565929</t>
  </si>
  <si>
    <t>919441221</t>
  </si>
  <si>
    <t>Čelo propustku šikmé z lomového kamene pro propustek z trub DN 600 až 800</t>
  </si>
  <si>
    <t>-732860000</t>
  </si>
  <si>
    <t>4*2</t>
  </si>
  <si>
    <t>334,8</t>
  </si>
  <si>
    <t>45,5</t>
  </si>
  <si>
    <t>930</t>
  </si>
  <si>
    <t>101_D - CYKLO D</t>
  </si>
  <si>
    <t>(667+263)*0,36</t>
  </si>
  <si>
    <t>260*0,5*0,35</t>
  </si>
  <si>
    <t>260</t>
  </si>
  <si>
    <t>260*0,15*1,8</t>
  </si>
  <si>
    <t>260*0,02 'Přepočtené koeficientem množství</t>
  </si>
  <si>
    <t>667+263</t>
  </si>
  <si>
    <t>667</t>
  </si>
  <si>
    <t>263</t>
  </si>
  <si>
    <t>2*2</t>
  </si>
  <si>
    <t>301 - ODVODNĚNÍ KOMUNIKACE</t>
  </si>
  <si>
    <t xml:space="preserve"> </t>
  </si>
  <si>
    <t xml:space="preserve">    3 - Svislé a kompletní konstrukce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</si>
  <si>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</si>
  <si>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</si>
  <si>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</si>
  <si>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</si>
  <si>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115101201</t>
  </si>
  <si>
    <t>Čerpání vody na dopravní výšku do 10 m s uvažovaným průměrným přítokem do 500 l/min</t>
  </si>
  <si>
    <t>hod</t>
  </si>
  <si>
    <t>20*4</t>
  </si>
  <si>
    <t>115101301</t>
  </si>
  <si>
    <t>Pohotovost záložní čerpací soupravy pro dopravní výšku do 10 m s uvažovaným průměrným přítokem do 500 l/min</t>
  </si>
  <si>
    <t>den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</si>
  <si>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</si>
  <si>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</si>
  <si>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"plynovod"1*1,4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</si>
  <si>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</si>
  <si>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</si>
  <si>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"vodovodní přípojka"1*1,4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</si>
  <si>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</si>
  <si>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</si>
  <si>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"SEK"30</t>
  </si>
  <si>
    <t>132254205</t>
  </si>
  <si>
    <t>Hloubení zapažených rýh šířky přes 800 do 2 000 mm strojně s urovnáním dna do předepsaného profilu a spádu v hornině třídy těžitelnosti I skupiny 3 přes 500 do 1 000 m3</t>
  </si>
  <si>
    <t>132354205</t>
  </si>
  <si>
    <t>Hloubení zapažených rýh šířky přes 800 do 2 000 mm strojně s urovnáním dna do předepsaného profilu a spádu v hornině třídy těžitelnosti II skupiny 4 přes 500 do 1 000 m3</t>
  </si>
  <si>
    <t>139001101</t>
  </si>
  <si>
    <t>Příplatek k cenám hloubených vykopávek za ztížení vykopávky v blízkosti podzemního vedení nebo výbušnin pro jakoukoliv třídu horniny</t>
  </si>
  <si>
    <t>"VN"30*1*1,5</t>
  </si>
  <si>
    <t>"vodovod PE"1*1*1,5</t>
  </si>
  <si>
    <t>"plynovod"1*1*1,5</t>
  </si>
  <si>
    <t>151101101</t>
  </si>
  <si>
    <t>Zřízení pažení a rozepření stěn rýh pro podzemní vedení příložné pro jakoukoliv mezerovitost, hloubky do 2 m</t>
  </si>
  <si>
    <t>"stoka 1a"183*1,3*2</t>
  </si>
  <si>
    <t>"stoka 1b"105*2*2</t>
  </si>
  <si>
    <t>"přípojky"25*1,5*2</t>
  </si>
  <si>
    <t>151101111</t>
  </si>
  <si>
    <t>Odstranění pažení a rozepření stěn rýh pro podzemní vedení s uložením materiálu na vzdálenost do 3 m od kraje výkopu příložné, hloubky do 2 m</t>
  </si>
  <si>
    <t>970,8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</si>
  <si>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</si>
  <si>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</si>
  <si>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162351124</t>
  </si>
  <si>
    <t>Vodorovné přemístění výkopku nebo sypaniny po suchu na obvyklém dopravním prostředku, bez naložení výkopku, avšak se složením bez rozhrnutí z horniny třídy těžitelnosti II skupiny 4 a 5 na vzdálenost přes 500 do 1 000 m</t>
  </si>
  <si>
    <t>167151111</t>
  </si>
  <si>
    <t>Nakládání, skládání a překládání neulehlého výkopku nebo sypaniny strojně nakládání, množství přes 100 m3, z hornin třídy těžitelnosti I, skupiny 1 až 3</t>
  </si>
  <si>
    <t>167151112</t>
  </si>
  <si>
    <t>Nakládání, skládání a překládání neulehlého výkopku nebo sypaniny strojně nakládání, množství přes 100 m3, z hornin třídy těžitelnosti II, skupiny 4 a 5</t>
  </si>
  <si>
    <t>171201211R</t>
  </si>
  <si>
    <t>Vodorovné přemístění přebytečného výkopku nebo sypaniny po suchu na obvyklém dopravním prostředku a jeho likvidace v souladu se zákonem</t>
  </si>
  <si>
    <t>105*1,1*1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</si>
  <si>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</si>
  <si>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"PVC DN50"183*1,4*0,8</t>
  </si>
  <si>
    <t>"PVC DN250"105*1,1*0,55</t>
  </si>
  <si>
    <t>"PVC DN150"25*1*0,45</t>
  </si>
  <si>
    <t>"-V potrubí"-(3,14*0,25*0,25*183)</t>
  </si>
  <si>
    <t>58344155</t>
  </si>
  <si>
    <t>štěrkodrť frakce 0/22</t>
  </si>
  <si>
    <t>212751103</t>
  </si>
  <si>
    <t>Trativody z drenážních a melioračních trubek pro meliorace, dočasné nebo odlehčovací drenáže se zřízením štěrkového lože pod trubky a s jejich obsypem v otevřeném výkopu trubka flexibilní PVC-U SN 4 celoperforovaná 360° DN 80</t>
  </si>
  <si>
    <t>183+105</t>
  </si>
  <si>
    <t>Svislé a kompletní konstrukce</t>
  </si>
  <si>
    <t>359901211</t>
  </si>
  <si>
    <t>Monitoring stok (kamerový systém) jakékoli výšky nová kanalizace</t>
  </si>
  <si>
    <t>451541111R</t>
  </si>
  <si>
    <t>Lože pod potrubí, stoky a drobné objekty v otevřeném výkopu ze štěrkodrtě 32-63 mm-stabilizace podloží</t>
  </si>
  <si>
    <t>15*1,4*0,2</t>
  </si>
  <si>
    <t>Lože pod potrubí, stoky a drobné objekty v otevřeném výkopu z písku a štěrkopísku do 63 mm</t>
  </si>
  <si>
    <t>"stoka 1a"183*1,4*0,1</t>
  </si>
  <si>
    <t>"stoka 1b"105*1,1*0,1</t>
  </si>
  <si>
    <t>"přípojky"25*1*0,1</t>
  </si>
  <si>
    <t>"rozšíření pro šachty "0,5*1,6*0,1*6</t>
  </si>
  <si>
    <t>452112112</t>
  </si>
  <si>
    <t>Osazení betonových dílců prstenců nebo rámů pod poklopy a mříže, výšky do 100 mm</t>
  </si>
  <si>
    <t>59224185</t>
  </si>
  <si>
    <t>prstenec šachtový vyrovnávací betonový 625x120x60mm</t>
  </si>
  <si>
    <t>59224187</t>
  </si>
  <si>
    <t>prstenec šachtový vyrovnávací betonový 625x120x100mm</t>
  </si>
  <si>
    <t>59224176</t>
  </si>
  <si>
    <t>prstenec šachtový vyrovnávací betonový 625x120x80mm</t>
  </si>
  <si>
    <t>59224188</t>
  </si>
  <si>
    <t>prstenec šachtový vyrovnávací betonový 625x120x120mm</t>
  </si>
  <si>
    <t>59224184</t>
  </si>
  <si>
    <t>prstenec šachtový vyrovnávací betonový 625x120x40mm</t>
  </si>
  <si>
    <t>25*1,03 "Přepočtené koeficientem množství</t>
  </si>
  <si>
    <t>871363123</t>
  </si>
  <si>
    <t>Montáž kanalizačního potrubí z tvrdého PVC-U hladkého plnostěnného tuhost SN 12 DN 250</t>
  </si>
  <si>
    <t>28611108</t>
  </si>
  <si>
    <t>trubka kanalizační PVC-U plnostěnná jednovrstvá s rázovou odolností DN 250x6000mm SN12</t>
  </si>
  <si>
    <t>105*1,03 "Přepočtené koeficientem množství</t>
  </si>
  <si>
    <t>871423123</t>
  </si>
  <si>
    <t>Montáž kanalizačního potrubí z tvrdého PVC-U hladkého plnostěnného tuhost SN 12 DN 500</t>
  </si>
  <si>
    <t>28611270</t>
  </si>
  <si>
    <t>trubka kanalizační PVC-U plnostěnná jednovrstvá DN 500x3000mm SN12</t>
  </si>
  <si>
    <t>183*1,03 "Přepočtené koeficientem množství</t>
  </si>
  <si>
    <t>Montáž tvarovek na kanalizačním plastovém potrubí z PP nebo PVC-U hladkého plnostěnného kolen, víček nebo hrdlových uzávěrů DN 150</t>
  </si>
  <si>
    <t>28615693</t>
  </si>
  <si>
    <t>zátka hrdlová odpadní HTM DN 160</t>
  </si>
  <si>
    <t>877315124</t>
  </si>
  <si>
    <t>Montáž navrtávacího sedla kanalizační přípojky v otevřeném výkopu pro hlavní potrubí plastové plnostěnné, přípojka DN 150</t>
  </si>
  <si>
    <t>PPL.KGEAM500150</t>
  </si>
  <si>
    <t>KG sedlová odbočka 90° DN500x150 tvarovka pro hladké PVC potrubí</t>
  </si>
  <si>
    <t>877360320</t>
  </si>
  <si>
    <t>Montáž tvarovek na kanalizačním plastovém potrubí z PP nebo PVC-U hladkého plnostěnného odboček DN 250</t>
  </si>
  <si>
    <t>28611399</t>
  </si>
  <si>
    <t>odbočka kanalizační plastová s hrdlem KG 250/160/45°</t>
  </si>
  <si>
    <t>892362121</t>
  </si>
  <si>
    <t>Tlakové zkoušky vzduchem těsnícími vaky ucpávkovými DN 250</t>
  </si>
  <si>
    <t>úsek</t>
  </si>
  <si>
    <t>892422121</t>
  </si>
  <si>
    <t>Tlakové zkoušky vzduchem těsnícími vaky ucpávkovými DN 500</t>
  </si>
  <si>
    <t>894410100</t>
  </si>
  <si>
    <t>Osazení betonových dílců šachet kanalizačních dno DN 1000, výšky 500 mm</t>
  </si>
  <si>
    <t>59224548</t>
  </si>
  <si>
    <t>dno betonové šachty DN 1000 kanalizační výšky 50cm</t>
  </si>
  <si>
    <t>894410102</t>
  </si>
  <si>
    <t>Osazení betonových dílců šachet kanalizačních dno DN 1000, výšky 800 mm</t>
  </si>
  <si>
    <t>92</t>
  </si>
  <si>
    <t>59224338</t>
  </si>
  <si>
    <t>dno betonové šachty DN 1000 kanalizační výšky 80cm</t>
  </si>
  <si>
    <t>94</t>
  </si>
  <si>
    <t>894410103</t>
  </si>
  <si>
    <t>Osazení betonových dílců šachet kanalizačních dno DN 1000, výšky 1000 mm</t>
  </si>
  <si>
    <t>96</t>
  </si>
  <si>
    <t>59224339</t>
  </si>
  <si>
    <t>dno betonové šachty DN 1000 kanalizační výšky 100cm</t>
  </si>
  <si>
    <t>98</t>
  </si>
  <si>
    <t>894410211</t>
  </si>
  <si>
    <t>Osazení betonových dílců šachet kanalizačních skruž rovná DN 1000, výšky 250 mm</t>
  </si>
  <si>
    <t>100</t>
  </si>
  <si>
    <t>59224066</t>
  </si>
  <si>
    <t>skruž betonová DN 1000x250 PS 100x25x12cm</t>
  </si>
  <si>
    <t>102</t>
  </si>
  <si>
    <t>894410212</t>
  </si>
  <si>
    <t>Osazení betonových dílců šachet kanalizačních skruž rovná DN 1000, výšky 500 mm</t>
  </si>
  <si>
    <t>104</t>
  </si>
  <si>
    <t>59224067</t>
  </si>
  <si>
    <t>skruž betonová DN 1000x500 100x50x12cm</t>
  </si>
  <si>
    <t>106</t>
  </si>
  <si>
    <t>894410232</t>
  </si>
  <si>
    <t>Osazení betonových dílců šachet kanalizačních skruž přechodová (konus) DN 1000</t>
  </si>
  <si>
    <t>108</t>
  </si>
  <si>
    <t>59224312</t>
  </si>
  <si>
    <t>konus betonové šachty DN 1000 kanalizační 100x62,5x58cm tl stěny 12 stupadla poplastovaná</t>
  </si>
  <si>
    <t>110</t>
  </si>
  <si>
    <t>59224348</t>
  </si>
  <si>
    <t>těsnění elastomerové pro spojení šachetních dílů DN 1000</t>
  </si>
  <si>
    <t>112</t>
  </si>
  <si>
    <t>894410302</t>
  </si>
  <si>
    <t>Osazení betonových dílců šachet kanalizačních deska zákrytová DN 1000</t>
  </si>
  <si>
    <t>114</t>
  </si>
  <si>
    <t>59224075</t>
  </si>
  <si>
    <t>deska betonová zákrytová k ukončení šachet 1000/625x200mm</t>
  </si>
  <si>
    <t>116</t>
  </si>
  <si>
    <t>895941103R</t>
  </si>
  <si>
    <t>horská vpust betonová 1500x900 mm, vč. zákrytové mříže, s kalovým prostorem, odtok PVC DN500</t>
  </si>
  <si>
    <t>118</t>
  </si>
  <si>
    <t>899102112</t>
  </si>
  <si>
    <t>Osazení poklopů šachtových litinových, ocelových nebo železobetonových včetně rámů pro třídu zatížení A15, A50</t>
  </si>
  <si>
    <t>120</t>
  </si>
  <si>
    <t>28661932</t>
  </si>
  <si>
    <t>poklop šachtový litinový DN 600 pro třídu zatížení A15</t>
  </si>
  <si>
    <t>122</t>
  </si>
  <si>
    <t>899103112</t>
  </si>
  <si>
    <t>Osazení poklopů šachtových litinových, ocelových nebo železobetonových včetně rámů pro třídu zatížení B125, C250</t>
  </si>
  <si>
    <t>124</t>
  </si>
  <si>
    <t>28661933</t>
  </si>
  <si>
    <t>poklop šachtový litinový DN 600 pro třídu zatížení B125</t>
  </si>
  <si>
    <t>126</t>
  </si>
  <si>
    <t>899623141</t>
  </si>
  <si>
    <t>Obetonování potrubí nebo zdiva stok betonem prostým v otevřeném výkopu, betonem tř. C 12/15</t>
  </si>
  <si>
    <t>128</t>
  </si>
  <si>
    <t>899722113</t>
  </si>
  <si>
    <t>Krytí potrubí z plastů výstražnou fólií z PVC šířky 34 cm</t>
  </si>
  <si>
    <t>130</t>
  </si>
  <si>
    <t>183+105+25</t>
  </si>
  <si>
    <t>ATYP 301-1</t>
  </si>
  <si>
    <t>kamenný výustní objekt z kamenné rovnaniny a lomového kamene s betonovým práhem, ohumosvání břehů VO a úprava dna příkopu, dle výkresové přílohy č.4</t>
  </si>
  <si>
    <t>kpl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</si>
  <si>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</si>
  <si>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</si>
  <si>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134</t>
  </si>
  <si>
    <t>Vedlejší rozpočtové náklady</t>
  </si>
  <si>
    <t>VRN1</t>
  </si>
  <si>
    <t>Průzkumné, geodetické a projektové práce</t>
  </si>
  <si>
    <t>012002000</t>
  </si>
  <si>
    <t>Geodetické práce vytýčení prostorové polohy SO, hranic pozemků geodetické práce během výstavby</t>
  </si>
  <si>
    <t>136</t>
  </si>
  <si>
    <t>013254000</t>
  </si>
  <si>
    <t>Dokumentace skutečného provedení stavby geodetické práce skutečného provedení stavby dokumentace skutečného provedení stavby</t>
  </si>
  <si>
    <t>138</t>
  </si>
  <si>
    <t>VRN3</t>
  </si>
  <si>
    <t>Zařízení staveniště</t>
  </si>
  <si>
    <t>030001000</t>
  </si>
  <si>
    <t>Zařízení staveniště zřízení, provoz a zrušení zařízení staveniště</t>
  </si>
  <si>
    <t>140</t>
  </si>
  <si>
    <t>VRN4</t>
  </si>
  <si>
    <t>Inženýrská činnost</t>
  </si>
  <si>
    <t>040001000</t>
  </si>
  <si>
    <t>142</t>
  </si>
  <si>
    <t>045203000</t>
  </si>
  <si>
    <t>Kompletační činnost</t>
  </si>
  <si>
    <t>144</t>
  </si>
  <si>
    <t>401 - VEŘEJNÉ OSVĚTLENÍ</t>
  </si>
  <si>
    <t>montáž a kompletace stožárů a svítidel vč. mechanizace</t>
  </si>
  <si>
    <t>KS</t>
  </si>
  <si>
    <t>PRGB02A</t>
  </si>
  <si>
    <t xml:space="preserve">VYKOP ZAKLADU PB,PILIR ZASTAV.UZEMI TR.3  - pro demontáž</t>
  </si>
  <si>
    <t>M3</t>
  </si>
  <si>
    <t>PECB70A</t>
  </si>
  <si>
    <t>ROZBOURANI BETONOVEHO ZAKLADU</t>
  </si>
  <si>
    <t>PRAB04A</t>
  </si>
  <si>
    <t>RYHY 35X85CM ZASTAV.UZEMI TR3</t>
  </si>
  <si>
    <t>9870039000</t>
  </si>
  <si>
    <t>VYK&gt; MATERIAL PRO ZABEZPECENI VYKOPU</t>
  </si>
  <si>
    <t>SADA</t>
  </si>
  <si>
    <t>9870039100</t>
  </si>
  <si>
    <t>VYK&gt; MATERIAL ZAJISTENI STEN KABEL. RYH</t>
  </si>
  <si>
    <t>990</t>
  </si>
  <si>
    <t>dopravní značení</t>
  </si>
  <si>
    <t>PSMB56A</t>
  </si>
  <si>
    <t>KABEL 1-CYKY-J 4X10 1000V VOLNE ULOZENY</t>
  </si>
  <si>
    <t>1004283310</t>
  </si>
  <si>
    <t>KABEL 1-CYKY-J 4X10 1000V</t>
  </si>
  <si>
    <t>úprava pouzder pro zaústění kabelu</t>
  </si>
  <si>
    <t>zřízení betonových límců stožárů</t>
  </si>
  <si>
    <t>vytyčení podzemních zařízení</t>
  </si>
  <si>
    <t>SR 481/721/E27</t>
  </si>
  <si>
    <t>Stožárová rozvodnice SR 481/721 /E27 UN</t>
  </si>
  <si>
    <t>1000001220</t>
  </si>
  <si>
    <t>DRAT FEZN PRUM.10MM ZEMNICI(BAL.50KG)</t>
  </si>
  <si>
    <t>KG</t>
  </si>
  <si>
    <t>PFLB05A</t>
  </si>
  <si>
    <t xml:space="preserve">POJISTKA NOZOVA NN VEL.000 GG  20A</t>
  </si>
  <si>
    <t>1004219010</t>
  </si>
  <si>
    <t>POJISTKA NOZOVA ETI NV/NH00 C GG 20A</t>
  </si>
  <si>
    <t>PFLB04A</t>
  </si>
  <si>
    <t xml:space="preserve">POJISTKA NOZOVA NN VEL.000 GG  16A</t>
  </si>
  <si>
    <t>1004219000</t>
  </si>
  <si>
    <t>POJISTKA NOZOVA ETI NV/NH00 C GG 16A</t>
  </si>
  <si>
    <t>PELB42A</t>
  </si>
  <si>
    <t>TRUBKA KORUG. PE KORUFLEX 110/90 OHEBNA</t>
  </si>
  <si>
    <t>1000174110</t>
  </si>
  <si>
    <t>TRUBKA KORUG.OHEBNA KORUFL. 90 CERNA 50M</t>
  </si>
  <si>
    <t>PFLB03A</t>
  </si>
  <si>
    <t xml:space="preserve">POJISTKA NOZOVA NN VEL.000 GG  10 A</t>
  </si>
  <si>
    <t>1004218980</t>
  </si>
  <si>
    <t>POJISTKA NOZOVA ETI NV/NH00 C GG 10A</t>
  </si>
  <si>
    <t>Č1002914518</t>
  </si>
  <si>
    <t>rozváděč SRM 18x160 A v pilíři</t>
  </si>
  <si>
    <t>10000896510</t>
  </si>
  <si>
    <t>svítidlo LED GuidaS135-40W/2700K, zás. NEMA</t>
  </si>
  <si>
    <t>10000896511</t>
  </si>
  <si>
    <t>svítidlo LED GuidaS135-10W/2700K, zás. NEMA</t>
  </si>
  <si>
    <t>1000040290</t>
  </si>
  <si>
    <t>SVORKA SP1 - PRIPOJENI NA KONSTRUKCI</t>
  </si>
  <si>
    <t>9876002600</t>
  </si>
  <si>
    <t>DIN933-8.8-A2K</t>
  </si>
  <si>
    <t>9876008300</t>
  </si>
  <si>
    <t>DIN934-8-A2K</t>
  </si>
  <si>
    <t>9876010400</t>
  </si>
  <si>
    <t>DIN7980-230HV-A2K</t>
  </si>
  <si>
    <t>PRGB32A</t>
  </si>
  <si>
    <t>VYKOP JAMY ZASTAVENE UZEMI TR.3</t>
  </si>
  <si>
    <t>PRGB36A</t>
  </si>
  <si>
    <t>ZASYP JAMY ZASTAVENE UZEMI TR.3</t>
  </si>
  <si>
    <t>1003559310</t>
  </si>
  <si>
    <t>KERAMZIT LIAPOR 1-4MM</t>
  </si>
  <si>
    <t>BAL</t>
  </si>
  <si>
    <t>1000040260</t>
  </si>
  <si>
    <t>SVORKA SK KRIZOVA</t>
  </si>
  <si>
    <t>doprava výkon. materiálu, odvoz zeminy</t>
  </si>
  <si>
    <t>KM</t>
  </si>
  <si>
    <t>revize</t>
  </si>
  <si>
    <t>HOD</t>
  </si>
  <si>
    <t>skládkovné</t>
  </si>
  <si>
    <t>T</t>
  </si>
  <si>
    <t>999999</t>
  </si>
  <si>
    <t>koordinační činnost zhotovitele</t>
  </si>
  <si>
    <t>10000124578</t>
  </si>
  <si>
    <t>pokládka uzemňovacího drátu 10 mm</t>
  </si>
  <si>
    <t>11-1</t>
  </si>
  <si>
    <t>demontáž stožárů a svítidel vč. mechanizace</t>
  </si>
  <si>
    <t>Č1000056400</t>
  </si>
  <si>
    <t>ROURA BETONOVA PR.30/100CM</t>
  </si>
  <si>
    <t>geodetické vytyčení stavby</t>
  </si>
  <si>
    <t>8808</t>
  </si>
  <si>
    <t>DSPS - zapojení, dokumentace skut.provedení</t>
  </si>
  <si>
    <t>8821</t>
  </si>
  <si>
    <t>zkoušky hutnění</t>
  </si>
  <si>
    <t xml:space="preserve">geodeti. zaměř. skut.  stavu</t>
  </si>
  <si>
    <t>146</t>
  </si>
  <si>
    <t>0121006076.1</t>
  </si>
  <si>
    <t>vyloznik V1/89/1800 - 1000/60</t>
  </si>
  <si>
    <t>148</t>
  </si>
  <si>
    <t>PRGB02A.1</t>
  </si>
  <si>
    <t>VYKOP ZAKLADU PB,PILIR ZASTAV.UZEMI TR.3</t>
  </si>
  <si>
    <t>PRDB01A</t>
  </si>
  <si>
    <t>RYHY 10X10CM ZASTAV.UZEMI TR3</t>
  </si>
  <si>
    <t>152</t>
  </si>
  <si>
    <t>PCCB51A</t>
  </si>
  <si>
    <t>KABEL CYKY-J 3X2,5 PEVNE ULOZENY</t>
  </si>
  <si>
    <t>154</t>
  </si>
  <si>
    <t>1000013290</t>
  </si>
  <si>
    <t>KABEL CYKY-J 3X2,5 750V</t>
  </si>
  <si>
    <t>156</t>
  </si>
  <si>
    <t>PCIB01A</t>
  </si>
  <si>
    <t>UKONC.-ZAP.VOD.DO 2,5MM2 SVORK.V ROZVAD.</t>
  </si>
  <si>
    <t>158</t>
  </si>
  <si>
    <t>PCIB03A</t>
  </si>
  <si>
    <t>UKONC.-ZAP.VOD.DO 16 MM2 SVORK.V ROZVAD.</t>
  </si>
  <si>
    <t>160</t>
  </si>
  <si>
    <t>PCIB05A</t>
  </si>
  <si>
    <t>UKONC.A ZAP.VODICE 35MM2 SVORK.V ROZVAD.</t>
  </si>
  <si>
    <t>162</t>
  </si>
  <si>
    <t>PCIB68A</t>
  </si>
  <si>
    <t>UKONC.KAB.DO 4X 25 BEZ TRMENU,BEZ OK</t>
  </si>
  <si>
    <t>164</t>
  </si>
  <si>
    <t>PECB65A</t>
  </si>
  <si>
    <t>ZAKL.BETON C12/15 DO 5M3 BEZ BEDN.A DOPR</t>
  </si>
  <si>
    <t>170</t>
  </si>
  <si>
    <t>9870011010</t>
  </si>
  <si>
    <t>VYK&gt; SMES BETONOVA C12/15 XC0</t>
  </si>
  <si>
    <t>172</t>
  </si>
  <si>
    <t>PELB39A</t>
  </si>
  <si>
    <t>TRUBKA KORUG. PE KORUFLEX 50/40 OHEBNA</t>
  </si>
  <si>
    <t>174</t>
  </si>
  <si>
    <t>1000157960</t>
  </si>
  <si>
    <t>TRUBKA KORUG.OHEBNA KRUH 50/41 CERNA 50M</t>
  </si>
  <si>
    <t>176</t>
  </si>
  <si>
    <t>PRAB40A</t>
  </si>
  <si>
    <t>RYHY 50X120CM ZASTAV.UZEMI TR3</t>
  </si>
  <si>
    <t>178</t>
  </si>
  <si>
    <t>180</t>
  </si>
  <si>
    <t>182</t>
  </si>
  <si>
    <t>PRDB87A</t>
  </si>
  <si>
    <t>KRYTI KABELU VYSTRAZNOU FOLII SIRKY 33CM</t>
  </si>
  <si>
    <t>184</t>
  </si>
  <si>
    <t>1000327780</t>
  </si>
  <si>
    <t>FÓLIE VÝSTR.S BLESKEM 330X0,4 ČERV.</t>
  </si>
  <si>
    <t>186</t>
  </si>
  <si>
    <t>Č100291451812</t>
  </si>
  <si>
    <t>rozváděč RVO dle spec., 21 vyvodu</t>
  </si>
  <si>
    <t>188</t>
  </si>
  <si>
    <t>PEKB33A</t>
  </si>
  <si>
    <t>ZLAB BET.KZ1 2X(100X100X500) S VIKEM KD1</t>
  </si>
  <si>
    <t>190</t>
  </si>
  <si>
    <t>1000056280</t>
  </si>
  <si>
    <t>KD 1</t>
  </si>
  <si>
    <t>192</t>
  </si>
  <si>
    <t>1000169590</t>
  </si>
  <si>
    <t>KZ 1</t>
  </si>
  <si>
    <t>194</t>
  </si>
  <si>
    <t>15080159891</t>
  </si>
  <si>
    <t>STOZAR sadovy 5 m K6 159/89/60 standard Klatovy</t>
  </si>
  <si>
    <t>196</t>
  </si>
  <si>
    <t>15080159892</t>
  </si>
  <si>
    <t>STOZAR sadovy 6 m K6 159/89/60 standard Klatovy</t>
  </si>
  <si>
    <t>198</t>
  </si>
  <si>
    <t>1508015989</t>
  </si>
  <si>
    <t xml:space="preserve">STOZAR SILNICNI  JB 8 ST 159/108/89</t>
  </si>
  <si>
    <t>206</t>
  </si>
  <si>
    <t>Č10002604001</t>
  </si>
  <si>
    <t>ÚPRAVA STOŽÁRU - PLASTOVÝ NÁSTŘIK</t>
  </si>
  <si>
    <t>208</t>
  </si>
  <si>
    <t>PSMB03A</t>
  </si>
  <si>
    <t>KABEL 1-AYKY-J 4X35MM2,VOLNE ULOZENY</t>
  </si>
  <si>
    <t>216</t>
  </si>
  <si>
    <t>1000015120.1</t>
  </si>
  <si>
    <t xml:space="preserve">KABEL 1-AYKY-J 4X35MM2     (*1,05)</t>
  </si>
  <si>
    <t>218</t>
  </si>
  <si>
    <t>PRDB50A</t>
  </si>
  <si>
    <t>KAB.LOZE PISKOVE NN SIRE 35 CM,BEZ ZAKR.</t>
  </si>
  <si>
    <t>220</t>
  </si>
  <si>
    <t>9870020290</t>
  </si>
  <si>
    <t xml:space="preserve">VÝK&gt; PÍSEK ZÁSYPOVÝ FR.0-4     (*153)</t>
  </si>
  <si>
    <t>222</t>
  </si>
  <si>
    <t>MEB35</t>
  </si>
  <si>
    <t>ODSTRAN.CHODNIKU ZAMK.DLAZBA NAD VYKOPEM</t>
  </si>
  <si>
    <t>M2</t>
  </si>
  <si>
    <t>224</t>
  </si>
  <si>
    <t>MEB36</t>
  </si>
  <si>
    <t>ZRIZENI CHODNIK STAV.ZAMK.DLAZ.NAD VYKOP</t>
  </si>
  <si>
    <t>226</t>
  </si>
  <si>
    <t>MEB38</t>
  </si>
  <si>
    <t>ODSTRAN.CHODNIKU ZAMK. DLAZBA MIMO VYKOP</t>
  </si>
  <si>
    <t>228</t>
  </si>
  <si>
    <t>MEB39</t>
  </si>
  <si>
    <t>ZRIZENI CHODNIK STAV.ZAMK.DLAZ.MIMOVYKOP</t>
  </si>
  <si>
    <t>230</t>
  </si>
  <si>
    <t>MEB65</t>
  </si>
  <si>
    <t>ODSTRAN.VOZOVKY ASFALT. KRYT NAD VYKOPEM</t>
  </si>
  <si>
    <t>232</t>
  </si>
  <si>
    <t>MEB66</t>
  </si>
  <si>
    <t>ZRIZENI VOZOVKY ASFALT. KRYT NAD VYKOPEM</t>
  </si>
  <si>
    <t>234</t>
  </si>
  <si>
    <t>MEB67</t>
  </si>
  <si>
    <t>ODSTRAN. VOZOVKY ASFALT. KRYT MIMO VYKOP</t>
  </si>
  <si>
    <t>236</t>
  </si>
  <si>
    <t>MEB68</t>
  </si>
  <si>
    <t>ZRIZENI VOZOVKY ASFALT. KRYT MIMO VYKOP</t>
  </si>
  <si>
    <t>238</t>
  </si>
  <si>
    <t>RDB90</t>
  </si>
  <si>
    <t>ZRIZENI VEGETACNI VRSTVY(ZELEN)NAD VYKOP</t>
  </si>
  <si>
    <t>240</t>
  </si>
  <si>
    <t>RDB91</t>
  </si>
  <si>
    <t>OBNOVA VEGETACNI VRSTVY(ZELEN)MIMO VYKOP</t>
  </si>
  <si>
    <t>242</t>
  </si>
  <si>
    <t>402 - PŘELOŽKA SDĚLOVACÍHO VEDENÍ</t>
  </si>
  <si>
    <t>N00 - PŘELOŽKA SDĚLOVACÍHO VEDENÍ</t>
  </si>
  <si>
    <t xml:space="preserve">    N01 - PŘELOŽKA</t>
  </si>
  <si>
    <t>N00</t>
  </si>
  <si>
    <t>N01</t>
  </si>
  <si>
    <t>PŘELOŽKA</t>
  </si>
  <si>
    <t>0001R</t>
  </si>
  <si>
    <t>Stranové posunutí sdělovacího vedení mimo linii chodníkového obrubníku, v místech sjezdů osazení do chráničky (komplet včetně zemních prací, demontáže, montáže a dodání všech potřebných materiálů)</t>
  </si>
  <si>
    <t>512</t>
  </si>
  <si>
    <t>-1292203733</t>
  </si>
  <si>
    <t>přeložka CETIN</t>
  </si>
  <si>
    <t>125</t>
  </si>
  <si>
    <t>VRN - VEDLEJŠÍ ROZPOČTOVÉ NÁKLADY</t>
  </si>
  <si>
    <t>012203000</t>
  </si>
  <si>
    <t>Geodetické práce při provádění stavby</t>
  </si>
  <si>
    <t>1024</t>
  </si>
  <si>
    <t>-510650147</t>
  </si>
  <si>
    <t>012303000</t>
  </si>
  <si>
    <t>Geodetické práce po výstavbě</t>
  </si>
  <si>
    <t>762955705</t>
  </si>
  <si>
    <t>Poznámka k položce:_x000d_
zaměření skutečného provedení stavby</t>
  </si>
  <si>
    <t>012414000</t>
  </si>
  <si>
    <t>Geometrický plán</t>
  </si>
  <si>
    <t>Kč</t>
  </si>
  <si>
    <t>-1958230763</t>
  </si>
  <si>
    <t>Dokumentace skutečného provedení stavby</t>
  </si>
  <si>
    <t>1124570422</t>
  </si>
  <si>
    <t>1925927213</t>
  </si>
  <si>
    <t>034303000</t>
  </si>
  <si>
    <t>Dopravní značení na staveništi včetně inženýrské činnosti</t>
  </si>
  <si>
    <t>kč</t>
  </si>
  <si>
    <t>1306922171</t>
  </si>
  <si>
    <t>039103000</t>
  </si>
  <si>
    <t>Rozebrání, bourání a odvoz zařízení staveniště</t>
  </si>
  <si>
    <t>-2042746718</t>
  </si>
  <si>
    <t>043103000</t>
  </si>
  <si>
    <t>Zkoušky - stanovení dávkování hydraulických pojiv</t>
  </si>
  <si>
    <t>-1309595766</t>
  </si>
  <si>
    <t>SEZNAM FIGUR</t>
  </si>
  <si>
    <t>Výměra</t>
  </si>
  <si>
    <t>Použití figury:</t>
  </si>
  <si>
    <t>Hloubení rýh nezapažených š do 800 mm v hornině třídy těžitelnosti I skupiny 1 a 2 objem přes 100 m3 strojně</t>
  </si>
  <si>
    <t>Zásyp jam, šachet rýh nebo kolem objektů sypaninou se zhutněním</t>
  </si>
  <si>
    <t>Obsypání potrubí strojně sypaninou bez prohození, uloženou do 3 m</t>
  </si>
  <si>
    <t>Odkopávky a prokopávky nezapažené v hornině třídy těžitelnosti I skupiny 1 a 2 objem do 1000 m3 strojně</t>
  </si>
  <si>
    <t>Zřízení podkladu ze zeminy upravené vápnem, cementem, směsnými pojivy tl přes 250 do 300 mm pl do 1000 m2</t>
  </si>
  <si>
    <t>Hloubení rýh nezapažených š do 2000 mm v hornině třídy těžitelnosti I skupiny 1 a 2 objem do 20 m3 strojně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</si>
</sst>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4723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STEZKA U SILNICE II/191 CHALOUPKY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KLATOVY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9. 12. 2024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Klatovy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MACÁN 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Žižkovský Petr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ROUND(SUM(AG95:AG102),2)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ROUND(SUM(AS95:AS102),2)</f>
        <v>0</v>
      </c>
      <c r="AT94" s="114">
        <f>ROUND(SUM(AV94:AW94),2)</f>
        <v>0</v>
      </c>
      <c r="AU94" s="115">
        <f>ROUND(SUM(AU95:AU102),5)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ROUND(SUM(AZ95:AZ102),2)</f>
        <v>0</v>
      </c>
      <c r="BA94" s="114">
        <f>ROUND(SUM(BA95:BA102),2)</f>
        <v>0</v>
      </c>
      <c r="BB94" s="114">
        <f>ROUND(SUM(BB95:BB102),2)</f>
        <v>0</v>
      </c>
      <c r="BC94" s="114">
        <f>ROUND(SUM(BC95:BC102),2)</f>
        <v>0</v>
      </c>
      <c r="BD94" s="116">
        <f>ROUND(SUM(BD95:BD102),2)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'101_A - CYKLO A'!J30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'101_A - CYKLO A'!P125</f>
        <v>0</v>
      </c>
      <c r="AV95" s="128">
        <f>'101_A - CYKLO A'!J33</f>
        <v>0</v>
      </c>
      <c r="AW95" s="128">
        <f>'101_A - CYKLO A'!J34</f>
        <v>0</v>
      </c>
      <c r="AX95" s="128">
        <f>'101_A - CYKLO A'!J35</f>
        <v>0</v>
      </c>
      <c r="AY95" s="128">
        <f>'101_A - CYKLO A'!J36</f>
        <v>0</v>
      </c>
      <c r="AZ95" s="128">
        <f>'101_A - CYKLO A'!F33</f>
        <v>0</v>
      </c>
      <c r="BA95" s="128">
        <f>'101_A - CYKLO A'!F34</f>
        <v>0</v>
      </c>
      <c r="BB95" s="128">
        <f>'101_A - CYKLO A'!F35</f>
        <v>0</v>
      </c>
      <c r="BC95" s="128">
        <f>'101_A - CYKLO A'!F36</f>
        <v>0</v>
      </c>
      <c r="BD95" s="130">
        <f>'101_A - CYKLO A'!F37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'101_B - CYKLO B'!J30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'101_B - CYKLO B'!P124</f>
        <v>0</v>
      </c>
      <c r="AV96" s="128">
        <f>'101_B - CYKLO B'!J33</f>
        <v>0</v>
      </c>
      <c r="AW96" s="128">
        <f>'101_B - CYKLO B'!J34</f>
        <v>0</v>
      </c>
      <c r="AX96" s="128">
        <f>'101_B - CYKLO B'!J35</f>
        <v>0</v>
      </c>
      <c r="AY96" s="128">
        <f>'101_B - CYKLO B'!J36</f>
        <v>0</v>
      </c>
      <c r="AZ96" s="128">
        <f>'101_B - CYKLO B'!F33</f>
        <v>0</v>
      </c>
      <c r="BA96" s="128">
        <f>'101_B - CYKLO B'!F34</f>
        <v>0</v>
      </c>
      <c r="BB96" s="128">
        <f>'101_B - CYKLO B'!F35</f>
        <v>0</v>
      </c>
      <c r="BC96" s="128">
        <f>'101_B - CYKLO B'!F36</f>
        <v>0</v>
      </c>
      <c r="BD96" s="130">
        <f>'101_B - CYKLO B'!F37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'101_C - CYKLO C'!J30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'101_C - CYKLO C'!P124</f>
        <v>0</v>
      </c>
      <c r="AV97" s="128">
        <f>'101_C - CYKLO C'!J33</f>
        <v>0</v>
      </c>
      <c r="AW97" s="128">
        <f>'101_C - CYKLO C'!J34</f>
        <v>0</v>
      </c>
      <c r="AX97" s="128">
        <f>'101_C - CYKLO C'!J35</f>
        <v>0</v>
      </c>
      <c r="AY97" s="128">
        <f>'101_C - CYKLO C'!J36</f>
        <v>0</v>
      </c>
      <c r="AZ97" s="128">
        <f>'101_C - CYKLO C'!F33</f>
        <v>0</v>
      </c>
      <c r="BA97" s="128">
        <f>'101_C - CYKLO C'!F34</f>
        <v>0</v>
      </c>
      <c r="BB97" s="128">
        <f>'101_C - CYKLO C'!F35</f>
        <v>0</v>
      </c>
      <c r="BC97" s="128">
        <f>'101_C - CYKLO C'!F36</f>
        <v>0</v>
      </c>
      <c r="BD97" s="130">
        <f>'101_C - CYKLO C'!F37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'101_D - CYKLO D'!J30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'101_D - CYKLO D'!P122</f>
        <v>0</v>
      </c>
      <c r="AV98" s="128">
        <f>'101_D - CYKLO D'!J33</f>
        <v>0</v>
      </c>
      <c r="AW98" s="128">
        <f>'101_D - CYKLO D'!J34</f>
        <v>0</v>
      </c>
      <c r="AX98" s="128">
        <f>'101_D - CYKLO D'!J35</f>
        <v>0</v>
      </c>
      <c r="AY98" s="128">
        <f>'101_D - CYKLO D'!J36</f>
        <v>0</v>
      </c>
      <c r="AZ98" s="128">
        <f>'101_D - CYKLO D'!F33</f>
        <v>0</v>
      </c>
      <c r="BA98" s="128">
        <f>'101_D - CYKLO D'!F34</f>
        <v>0</v>
      </c>
      <c r="BB98" s="128">
        <f>'101_D - CYKLO D'!F35</f>
        <v>0</v>
      </c>
      <c r="BC98" s="128">
        <f>'101_D - CYKLO D'!F36</f>
        <v>0</v>
      </c>
      <c r="BD98" s="130">
        <f>'101_D - CYKLO D'!F37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'301 - ODVODNĚNÍ KOMUNIKACE'!J30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'301 - ODVODNĚNÍ KOMUNIKACE'!P127</f>
        <v>0</v>
      </c>
      <c r="AV99" s="128">
        <f>'301 - ODVODNĚNÍ KOMUNIKACE'!J33</f>
        <v>0</v>
      </c>
      <c r="AW99" s="128">
        <f>'301 - ODVODNĚNÍ KOMUNIKACE'!J34</f>
        <v>0</v>
      </c>
      <c r="AX99" s="128">
        <f>'301 - ODVODNĚNÍ KOMUNIKACE'!J35</f>
        <v>0</v>
      </c>
      <c r="AY99" s="128">
        <f>'301 - ODVODNĚNÍ KOMUNIKACE'!J36</f>
        <v>0</v>
      </c>
      <c r="AZ99" s="128">
        <f>'301 - ODVODNĚNÍ KOMUNIKACE'!F33</f>
        <v>0</v>
      </c>
      <c r="BA99" s="128">
        <f>'301 - ODVODNĚNÍ KOMUNIKACE'!F34</f>
        <v>0</v>
      </c>
      <c r="BB99" s="128">
        <f>'301 - ODVODNĚNÍ KOMUNIKACE'!F35</f>
        <v>0</v>
      </c>
      <c r="BC99" s="128">
        <f>'301 - ODVODNĚNÍ KOMUNIKACE'!F36</f>
        <v>0</v>
      </c>
      <c r="BD99" s="130">
        <f>'301 - ODVODNĚNÍ KOMUNIKACE'!F37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16.5" customHeight="1">
      <c r="A100" s="119" t="s">
        <v>80</v>
      </c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'401 - VEŘEJNÉ OSVĚTLENÍ'!J30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27">
        <v>0</v>
      </c>
      <c r="AT100" s="128">
        <f>ROUND(SUM(AV100:AW100),2)</f>
        <v>0</v>
      </c>
      <c r="AU100" s="129">
        <f>'401 - VEŘEJNÉ OSVĚTLENÍ'!P116</f>
        <v>0</v>
      </c>
      <c r="AV100" s="128">
        <f>'401 - VEŘEJNÉ OSVĚTLENÍ'!J33</f>
        <v>0</v>
      </c>
      <c r="AW100" s="128">
        <f>'401 - VEŘEJNÉ OSVĚTLENÍ'!J34</f>
        <v>0</v>
      </c>
      <c r="AX100" s="128">
        <f>'401 - VEŘEJNÉ OSVĚTLENÍ'!J35</f>
        <v>0</v>
      </c>
      <c r="AY100" s="128">
        <f>'401 - VEŘEJNÉ OSVĚTLENÍ'!J36</f>
        <v>0</v>
      </c>
      <c r="AZ100" s="128">
        <f>'401 - VEŘEJNÉ OSVĚTLENÍ'!F33</f>
        <v>0</v>
      </c>
      <c r="BA100" s="128">
        <f>'401 - VEŘEJNÉ OSVĚTLENÍ'!F34</f>
        <v>0</v>
      </c>
      <c r="BB100" s="128">
        <f>'401 - VEŘEJNÉ OSVĚTLENÍ'!F35</f>
        <v>0</v>
      </c>
      <c r="BC100" s="128">
        <f>'401 - VEŘEJNÉ OSVĚTLENÍ'!F36</f>
        <v>0</v>
      </c>
      <c r="BD100" s="130">
        <f>'401 - VEŘEJNÉ OSVĚTLENÍ'!F37</f>
        <v>0</v>
      </c>
      <c r="BE100" s="7"/>
      <c r="BT100" s="131" t="s">
        <v>84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7" customFormat="1" ht="16.5" customHeight="1">
      <c r="A101" s="119" t="s">
        <v>80</v>
      </c>
      <c r="B101" s="120"/>
      <c r="C101" s="121"/>
      <c r="D101" s="122" t="s">
        <v>102</v>
      </c>
      <c r="E101" s="122"/>
      <c r="F101" s="122"/>
      <c r="G101" s="122"/>
      <c r="H101" s="122"/>
      <c r="I101" s="123"/>
      <c r="J101" s="122" t="s">
        <v>103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'402 - PŘELOŽKA SDĚLOVACÍH...'!J30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83</v>
      </c>
      <c r="AR101" s="126"/>
      <c r="AS101" s="127">
        <v>0</v>
      </c>
      <c r="AT101" s="128">
        <f>ROUND(SUM(AV101:AW101),2)</f>
        <v>0</v>
      </c>
      <c r="AU101" s="129">
        <f>'402 - PŘELOŽKA SDĚLOVACÍH...'!P118</f>
        <v>0</v>
      </c>
      <c r="AV101" s="128">
        <f>'402 - PŘELOŽKA SDĚLOVACÍH...'!J33</f>
        <v>0</v>
      </c>
      <c r="AW101" s="128">
        <f>'402 - PŘELOŽKA SDĚLOVACÍH...'!J34</f>
        <v>0</v>
      </c>
      <c r="AX101" s="128">
        <f>'402 - PŘELOŽKA SDĚLOVACÍH...'!J35</f>
        <v>0</v>
      </c>
      <c r="AY101" s="128">
        <f>'402 - PŘELOŽKA SDĚLOVACÍH...'!J36</f>
        <v>0</v>
      </c>
      <c r="AZ101" s="128">
        <f>'402 - PŘELOŽKA SDĚLOVACÍH...'!F33</f>
        <v>0</v>
      </c>
      <c r="BA101" s="128">
        <f>'402 - PŘELOŽKA SDĚLOVACÍH...'!F34</f>
        <v>0</v>
      </c>
      <c r="BB101" s="128">
        <f>'402 - PŘELOŽKA SDĚLOVACÍH...'!F35</f>
        <v>0</v>
      </c>
      <c r="BC101" s="128">
        <f>'402 - PŘELOŽKA SDĚLOVACÍH...'!F36</f>
        <v>0</v>
      </c>
      <c r="BD101" s="130">
        <f>'402 - PŘELOŽKA SDĚLOVACÍH...'!F37</f>
        <v>0</v>
      </c>
      <c r="BE101" s="7"/>
      <c r="BT101" s="131" t="s">
        <v>84</v>
      </c>
      <c r="BV101" s="131" t="s">
        <v>78</v>
      </c>
      <c r="BW101" s="131" t="s">
        <v>104</v>
      </c>
      <c r="BX101" s="131" t="s">
        <v>5</v>
      </c>
      <c r="CL101" s="131" t="s">
        <v>1</v>
      </c>
      <c r="CM101" s="131" t="s">
        <v>86</v>
      </c>
    </row>
    <row r="102" s="7" customFormat="1" ht="16.5" customHeight="1">
      <c r="A102" s="119" t="s">
        <v>80</v>
      </c>
      <c r="B102" s="120"/>
      <c r="C102" s="121"/>
      <c r="D102" s="122" t="s">
        <v>105</v>
      </c>
      <c r="E102" s="122"/>
      <c r="F102" s="122"/>
      <c r="G102" s="122"/>
      <c r="H102" s="122"/>
      <c r="I102" s="123"/>
      <c r="J102" s="122" t="s">
        <v>106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'VRN - VEDLEJŠÍ ROZPOČTOVÉ...'!J30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83</v>
      </c>
      <c r="AR102" s="126"/>
      <c r="AS102" s="132">
        <v>0</v>
      </c>
      <c r="AT102" s="133">
        <f>ROUND(SUM(AV102:AW102),2)</f>
        <v>0</v>
      </c>
      <c r="AU102" s="134">
        <f>'VRN - VEDLEJŠÍ ROZPOČTOVÉ...'!P120</f>
        <v>0</v>
      </c>
      <c r="AV102" s="133">
        <f>'VRN - VEDLEJŠÍ ROZPOČTOVÉ...'!J33</f>
        <v>0</v>
      </c>
      <c r="AW102" s="133">
        <f>'VRN - VEDLEJŠÍ ROZPOČTOVÉ...'!J34</f>
        <v>0</v>
      </c>
      <c r="AX102" s="133">
        <f>'VRN - VEDLEJŠÍ ROZPOČTOVÉ...'!J35</f>
        <v>0</v>
      </c>
      <c r="AY102" s="133">
        <f>'VRN - VEDLEJŠÍ ROZPOČTOVÉ...'!J36</f>
        <v>0</v>
      </c>
      <c r="AZ102" s="133">
        <f>'VRN - VEDLEJŠÍ ROZPOČTOVÉ...'!F33</f>
        <v>0</v>
      </c>
      <c r="BA102" s="133">
        <f>'VRN - VEDLEJŠÍ ROZPOČTOVÉ...'!F34</f>
        <v>0</v>
      </c>
      <c r="BB102" s="133">
        <f>'VRN - VEDLEJŠÍ ROZPOČTOVÉ...'!F35</f>
        <v>0</v>
      </c>
      <c r="BC102" s="133">
        <f>'VRN - VEDLEJŠÍ ROZPOČTOVÉ...'!F36</f>
        <v>0</v>
      </c>
      <c r="BD102" s="135">
        <f>'VRN - VEDLEJŠÍ ROZPOČTOVÉ...'!F37</f>
        <v>0</v>
      </c>
      <c r="BE102" s="7"/>
      <c r="BT102" s="131" t="s">
        <v>84</v>
      </c>
      <c r="BV102" s="131" t="s">
        <v>78</v>
      </c>
      <c r="BW102" s="131" t="s">
        <v>107</v>
      </c>
      <c r="BX102" s="131" t="s">
        <v>5</v>
      </c>
      <c r="CL102" s="131" t="s">
        <v>1</v>
      </c>
      <c r="CM102" s="131" t="s">
        <v>86</v>
      </c>
    </row>
    <row r="103" s="2" customFormat="1" ht="30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44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</sheetData>
  <sheetProtection sheet="1" formatColumns="0" formatRows="0" objects="1" scenarios="1" spinCount="100000" saltValue="3A63VVjjpbcDji9/UEP6zPuvBAQDdG3LkGCTzeAXTaWs9+24LdICLDOyKURlaV+DLrZYSGN70UzcLOcCD1GKoQ==" hashValue="n5DgboOfelvCFo4G1DhFO+A1yutN9kpEZo2tBlqvLp/ot06C9SUoHSvbC9kKkyflwFTUQehGT+2QlB8aF5Mmow==" algorithmName="SHA-512" password="CC35"/>
  <mergeCells count="70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01_A - CYKLO A'!C2" display="/"/>
    <hyperlink ref="A96" location="'101_B - CYKLO B'!C2" display="/"/>
    <hyperlink ref="A97" location="'101_C - CYKLO C'!C2" display="/"/>
    <hyperlink ref="A98" location="'101_D - CYKLO D'!C2" display="/"/>
    <hyperlink ref="A99" location="'301 - ODVODNĚNÍ KOMUNIKACE'!C2" display="/"/>
    <hyperlink ref="A100" location="'401 - VEŘEJNÉ OSVĚTLENÍ'!C2" display="/"/>
    <hyperlink ref="A101" location="'402 - PŘELOŽKA SDĚLOVACÍH...'!C2" display="/"/>
    <hyperlink ref="A102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1236</v>
      </c>
      <c r="H4" s="20"/>
    </row>
    <row r="5" s="1" customFormat="1" ht="12" customHeight="1">
      <c r="B5" s="20"/>
      <c r="C5" s="287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8" t="s">
        <v>16</v>
      </c>
      <c r="D6" s="289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9. 12. 2024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90"/>
      <c r="C9" s="291" t="s">
        <v>57</v>
      </c>
      <c r="D9" s="292" t="s">
        <v>58</v>
      </c>
      <c r="E9" s="292" t="s">
        <v>142</v>
      </c>
      <c r="F9" s="293" t="s">
        <v>1237</v>
      </c>
      <c r="G9" s="192"/>
      <c r="H9" s="290"/>
    </row>
    <row r="10" s="2" customFormat="1" ht="26.4" customHeight="1">
      <c r="A10" s="38"/>
      <c r="B10" s="44"/>
      <c r="C10" s="294" t="s">
        <v>81</v>
      </c>
      <c r="D10" s="294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295" t="s">
        <v>112</v>
      </c>
      <c r="D11" s="296" t="s">
        <v>113</v>
      </c>
      <c r="E11" s="297" t="s">
        <v>110</v>
      </c>
      <c r="F11" s="298">
        <v>126.25</v>
      </c>
      <c r="G11" s="38"/>
      <c r="H11" s="44"/>
    </row>
    <row r="12" s="2" customFormat="1" ht="16.8" customHeight="1">
      <c r="A12" s="38"/>
      <c r="B12" s="44"/>
      <c r="C12" s="299" t="s">
        <v>1</v>
      </c>
      <c r="D12" s="299" t="s">
        <v>229</v>
      </c>
      <c r="E12" s="17" t="s">
        <v>1</v>
      </c>
      <c r="F12" s="300">
        <v>0</v>
      </c>
      <c r="G12" s="38"/>
      <c r="H12" s="44"/>
    </row>
    <row r="13" s="2" customFormat="1" ht="16.8" customHeight="1">
      <c r="A13" s="38"/>
      <c r="B13" s="44"/>
      <c r="C13" s="299" t="s">
        <v>1</v>
      </c>
      <c r="D13" s="299" t="s">
        <v>230</v>
      </c>
      <c r="E13" s="17" t="s">
        <v>1</v>
      </c>
      <c r="F13" s="300">
        <v>26.25</v>
      </c>
      <c r="G13" s="38"/>
      <c r="H13" s="44"/>
    </row>
    <row r="14" s="2" customFormat="1" ht="16.8" customHeight="1">
      <c r="A14" s="38"/>
      <c r="B14" s="44"/>
      <c r="C14" s="299" t="s">
        <v>1</v>
      </c>
      <c r="D14" s="299" t="s">
        <v>231</v>
      </c>
      <c r="E14" s="17" t="s">
        <v>1</v>
      </c>
      <c r="F14" s="300">
        <v>0</v>
      </c>
      <c r="G14" s="38"/>
      <c r="H14" s="44"/>
    </row>
    <row r="15" s="2" customFormat="1" ht="16.8" customHeight="1">
      <c r="A15" s="38"/>
      <c r="B15" s="44"/>
      <c r="C15" s="299" t="s">
        <v>1</v>
      </c>
      <c r="D15" s="299" t="s">
        <v>232</v>
      </c>
      <c r="E15" s="17" t="s">
        <v>1</v>
      </c>
      <c r="F15" s="300">
        <v>76</v>
      </c>
      <c r="G15" s="38"/>
      <c r="H15" s="44"/>
    </row>
    <row r="16" s="2" customFormat="1" ht="16.8" customHeight="1">
      <c r="A16" s="38"/>
      <c r="B16" s="44"/>
      <c r="C16" s="299" t="s">
        <v>1</v>
      </c>
      <c r="D16" s="299" t="s">
        <v>233</v>
      </c>
      <c r="E16" s="17" t="s">
        <v>1</v>
      </c>
      <c r="F16" s="300">
        <v>0</v>
      </c>
      <c r="G16" s="38"/>
      <c r="H16" s="44"/>
    </row>
    <row r="17" s="2" customFormat="1" ht="16.8" customHeight="1">
      <c r="A17" s="38"/>
      <c r="B17" s="44"/>
      <c r="C17" s="299" t="s">
        <v>1</v>
      </c>
      <c r="D17" s="299" t="s">
        <v>234</v>
      </c>
      <c r="E17" s="17" t="s">
        <v>1</v>
      </c>
      <c r="F17" s="300">
        <v>24</v>
      </c>
      <c r="G17" s="38"/>
      <c r="H17" s="44"/>
    </row>
    <row r="18" s="2" customFormat="1" ht="16.8" customHeight="1">
      <c r="A18" s="38"/>
      <c r="B18" s="44"/>
      <c r="C18" s="299" t="s">
        <v>112</v>
      </c>
      <c r="D18" s="299" t="s">
        <v>171</v>
      </c>
      <c r="E18" s="17" t="s">
        <v>1</v>
      </c>
      <c r="F18" s="300">
        <v>126.25</v>
      </c>
      <c r="G18" s="38"/>
      <c r="H18" s="44"/>
    </row>
    <row r="19" s="2" customFormat="1" ht="16.8" customHeight="1">
      <c r="A19" s="38"/>
      <c r="B19" s="44"/>
      <c r="C19" s="301" t="s">
        <v>1238</v>
      </c>
      <c r="D19" s="38"/>
      <c r="E19" s="38"/>
      <c r="F19" s="38"/>
      <c r="G19" s="38"/>
      <c r="H19" s="44"/>
    </row>
    <row r="20" s="2" customFormat="1">
      <c r="A20" s="38"/>
      <c r="B20" s="44"/>
      <c r="C20" s="299" t="s">
        <v>226</v>
      </c>
      <c r="D20" s="299" t="s">
        <v>1239</v>
      </c>
      <c r="E20" s="17" t="s">
        <v>110</v>
      </c>
      <c r="F20" s="300">
        <v>126.25</v>
      </c>
      <c r="G20" s="38"/>
      <c r="H20" s="44"/>
    </row>
    <row r="21" s="2" customFormat="1">
      <c r="A21" s="38"/>
      <c r="B21" s="44"/>
      <c r="C21" s="299" t="s">
        <v>236</v>
      </c>
      <c r="D21" s="299" t="s">
        <v>237</v>
      </c>
      <c r="E21" s="17" t="s">
        <v>110</v>
      </c>
      <c r="F21" s="300">
        <v>1290.4500000000001</v>
      </c>
      <c r="G21" s="38"/>
      <c r="H21" s="44"/>
    </row>
    <row r="22" s="2" customFormat="1" ht="16.8" customHeight="1">
      <c r="A22" s="38"/>
      <c r="B22" s="44"/>
      <c r="C22" s="295" t="s">
        <v>119</v>
      </c>
      <c r="D22" s="296" t="s">
        <v>120</v>
      </c>
      <c r="E22" s="297" t="s">
        <v>110</v>
      </c>
      <c r="F22" s="298">
        <v>3.7999999999999998</v>
      </c>
      <c r="G22" s="38"/>
      <c r="H22" s="44"/>
    </row>
    <row r="23" s="2" customFormat="1" ht="16.8" customHeight="1">
      <c r="A23" s="38"/>
      <c r="B23" s="44"/>
      <c r="C23" s="299" t="s">
        <v>1</v>
      </c>
      <c r="D23" s="299" t="s">
        <v>231</v>
      </c>
      <c r="E23" s="17" t="s">
        <v>1</v>
      </c>
      <c r="F23" s="300">
        <v>0</v>
      </c>
      <c r="G23" s="38"/>
      <c r="H23" s="44"/>
    </row>
    <row r="24" s="2" customFormat="1" ht="16.8" customHeight="1">
      <c r="A24" s="38"/>
      <c r="B24" s="44"/>
      <c r="C24" s="299" t="s">
        <v>1</v>
      </c>
      <c r="D24" s="299" t="s">
        <v>317</v>
      </c>
      <c r="E24" s="17" t="s">
        <v>1</v>
      </c>
      <c r="F24" s="300">
        <v>3.7999999999999998</v>
      </c>
      <c r="G24" s="38"/>
      <c r="H24" s="44"/>
    </row>
    <row r="25" s="2" customFormat="1" ht="16.8" customHeight="1">
      <c r="A25" s="38"/>
      <c r="B25" s="44"/>
      <c r="C25" s="299" t="s">
        <v>119</v>
      </c>
      <c r="D25" s="299" t="s">
        <v>171</v>
      </c>
      <c r="E25" s="17" t="s">
        <v>1</v>
      </c>
      <c r="F25" s="300">
        <v>3.7999999999999998</v>
      </c>
      <c r="G25" s="38"/>
      <c r="H25" s="44"/>
    </row>
    <row r="26" s="2" customFormat="1" ht="16.8" customHeight="1">
      <c r="A26" s="38"/>
      <c r="B26" s="44"/>
      <c r="C26" s="301" t="s">
        <v>1238</v>
      </c>
      <c r="D26" s="38"/>
      <c r="E26" s="38"/>
      <c r="F26" s="38"/>
      <c r="G26" s="38"/>
      <c r="H26" s="44"/>
    </row>
    <row r="27" s="2" customFormat="1" ht="16.8" customHeight="1">
      <c r="A27" s="38"/>
      <c r="B27" s="44"/>
      <c r="C27" s="299" t="s">
        <v>314</v>
      </c>
      <c r="D27" s="299" t="s">
        <v>315</v>
      </c>
      <c r="E27" s="17" t="s">
        <v>110</v>
      </c>
      <c r="F27" s="300">
        <v>3.7999999999999998</v>
      </c>
      <c r="G27" s="38"/>
      <c r="H27" s="44"/>
    </row>
    <row r="28" s="2" customFormat="1" ht="16.8" customHeight="1">
      <c r="A28" s="38"/>
      <c r="B28" s="44"/>
      <c r="C28" s="299" t="s">
        <v>263</v>
      </c>
      <c r="D28" s="299" t="s">
        <v>1240</v>
      </c>
      <c r="E28" s="17" t="s">
        <v>110</v>
      </c>
      <c r="F28" s="300">
        <v>71.900000000000006</v>
      </c>
      <c r="G28" s="38"/>
      <c r="H28" s="44"/>
    </row>
    <row r="29" s="2" customFormat="1" ht="16.8" customHeight="1">
      <c r="A29" s="38"/>
      <c r="B29" s="44"/>
      <c r="C29" s="295" t="s">
        <v>116</v>
      </c>
      <c r="D29" s="296" t="s">
        <v>117</v>
      </c>
      <c r="E29" s="297" t="s">
        <v>110</v>
      </c>
      <c r="F29" s="298">
        <v>17.100000000000001</v>
      </c>
      <c r="G29" s="38"/>
      <c r="H29" s="44"/>
    </row>
    <row r="30" s="2" customFormat="1" ht="16.8" customHeight="1">
      <c r="A30" s="38"/>
      <c r="B30" s="44"/>
      <c r="C30" s="299" t="s">
        <v>1</v>
      </c>
      <c r="D30" s="299" t="s">
        <v>231</v>
      </c>
      <c r="E30" s="17" t="s">
        <v>1</v>
      </c>
      <c r="F30" s="300">
        <v>0</v>
      </c>
      <c r="G30" s="38"/>
      <c r="H30" s="44"/>
    </row>
    <row r="31" s="2" customFormat="1" ht="16.8" customHeight="1">
      <c r="A31" s="38"/>
      <c r="B31" s="44"/>
      <c r="C31" s="299" t="s">
        <v>1</v>
      </c>
      <c r="D31" s="299" t="s">
        <v>255</v>
      </c>
      <c r="E31" s="17" t="s">
        <v>1</v>
      </c>
      <c r="F31" s="300">
        <v>17.100000000000001</v>
      </c>
      <c r="G31" s="38"/>
      <c r="H31" s="44"/>
    </row>
    <row r="32" s="2" customFormat="1" ht="16.8" customHeight="1">
      <c r="A32" s="38"/>
      <c r="B32" s="44"/>
      <c r="C32" s="299" t="s">
        <v>116</v>
      </c>
      <c r="D32" s="299" t="s">
        <v>171</v>
      </c>
      <c r="E32" s="17" t="s">
        <v>1</v>
      </c>
      <c r="F32" s="300">
        <v>17.100000000000001</v>
      </c>
      <c r="G32" s="38"/>
      <c r="H32" s="44"/>
    </row>
    <row r="33" s="2" customFormat="1" ht="16.8" customHeight="1">
      <c r="A33" s="38"/>
      <c r="B33" s="44"/>
      <c r="C33" s="301" t="s">
        <v>1238</v>
      </c>
      <c r="D33" s="38"/>
      <c r="E33" s="38"/>
      <c r="F33" s="38"/>
      <c r="G33" s="38"/>
      <c r="H33" s="44"/>
    </row>
    <row r="34" s="2" customFormat="1" ht="16.8" customHeight="1">
      <c r="A34" s="38"/>
      <c r="B34" s="44"/>
      <c r="C34" s="299" t="s">
        <v>252</v>
      </c>
      <c r="D34" s="299" t="s">
        <v>1241</v>
      </c>
      <c r="E34" s="17" t="s">
        <v>110</v>
      </c>
      <c r="F34" s="300">
        <v>17.100000000000001</v>
      </c>
      <c r="G34" s="38"/>
      <c r="H34" s="44"/>
    </row>
    <row r="35" s="2" customFormat="1" ht="16.8" customHeight="1">
      <c r="A35" s="38"/>
      <c r="B35" s="44"/>
      <c r="C35" s="299" t="s">
        <v>263</v>
      </c>
      <c r="D35" s="299" t="s">
        <v>1240</v>
      </c>
      <c r="E35" s="17" t="s">
        <v>110</v>
      </c>
      <c r="F35" s="300">
        <v>71.900000000000006</v>
      </c>
      <c r="G35" s="38"/>
      <c r="H35" s="44"/>
    </row>
    <row r="36" s="2" customFormat="1" ht="16.8" customHeight="1">
      <c r="A36" s="38"/>
      <c r="B36" s="44"/>
      <c r="C36" s="295" t="s">
        <v>108</v>
      </c>
      <c r="D36" s="296" t="s">
        <v>109</v>
      </c>
      <c r="E36" s="297" t="s">
        <v>110</v>
      </c>
      <c r="F36" s="298">
        <v>1164.2000000000001</v>
      </c>
      <c r="G36" s="38"/>
      <c r="H36" s="44"/>
    </row>
    <row r="37" s="2" customFormat="1" ht="16.8" customHeight="1">
      <c r="A37" s="38"/>
      <c r="B37" s="44"/>
      <c r="C37" s="299" t="s">
        <v>1</v>
      </c>
      <c r="D37" s="299" t="s">
        <v>217</v>
      </c>
      <c r="E37" s="17" t="s">
        <v>1</v>
      </c>
      <c r="F37" s="300">
        <v>0</v>
      </c>
      <c r="G37" s="38"/>
      <c r="H37" s="44"/>
    </row>
    <row r="38" s="2" customFormat="1" ht="16.8" customHeight="1">
      <c r="A38" s="38"/>
      <c r="B38" s="44"/>
      <c r="C38" s="299" t="s">
        <v>1</v>
      </c>
      <c r="D38" s="299" t="s">
        <v>218</v>
      </c>
      <c r="E38" s="17" t="s">
        <v>1</v>
      </c>
      <c r="F38" s="300">
        <v>404.66399999999999</v>
      </c>
      <c r="G38" s="38"/>
      <c r="H38" s="44"/>
    </row>
    <row r="39" s="2" customFormat="1" ht="16.8" customHeight="1">
      <c r="A39" s="38"/>
      <c r="B39" s="44"/>
      <c r="C39" s="299" t="s">
        <v>1</v>
      </c>
      <c r="D39" s="299" t="s">
        <v>219</v>
      </c>
      <c r="E39" s="17" t="s">
        <v>1</v>
      </c>
      <c r="F39" s="300">
        <v>0</v>
      </c>
      <c r="G39" s="38"/>
      <c r="H39" s="44"/>
    </row>
    <row r="40" s="2" customFormat="1" ht="16.8" customHeight="1">
      <c r="A40" s="38"/>
      <c r="B40" s="44"/>
      <c r="C40" s="299" t="s">
        <v>1</v>
      </c>
      <c r="D40" s="299" t="s">
        <v>220</v>
      </c>
      <c r="E40" s="17" t="s">
        <v>1</v>
      </c>
      <c r="F40" s="300">
        <v>295.16000000000003</v>
      </c>
      <c r="G40" s="38"/>
      <c r="H40" s="44"/>
    </row>
    <row r="41" s="2" customFormat="1" ht="16.8" customHeight="1">
      <c r="A41" s="38"/>
      <c r="B41" s="44"/>
      <c r="C41" s="299" t="s">
        <v>1</v>
      </c>
      <c r="D41" s="299" t="s">
        <v>221</v>
      </c>
      <c r="E41" s="17" t="s">
        <v>1</v>
      </c>
      <c r="F41" s="300">
        <v>0</v>
      </c>
      <c r="G41" s="38"/>
      <c r="H41" s="44"/>
    </row>
    <row r="42" s="2" customFormat="1" ht="16.8" customHeight="1">
      <c r="A42" s="38"/>
      <c r="B42" s="44"/>
      <c r="C42" s="299" t="s">
        <v>1</v>
      </c>
      <c r="D42" s="299" t="s">
        <v>222</v>
      </c>
      <c r="E42" s="17" t="s">
        <v>1</v>
      </c>
      <c r="F42" s="300">
        <v>154.17599999999999</v>
      </c>
      <c r="G42" s="38"/>
      <c r="H42" s="44"/>
    </row>
    <row r="43" s="2" customFormat="1" ht="16.8" customHeight="1">
      <c r="A43" s="38"/>
      <c r="B43" s="44"/>
      <c r="C43" s="299" t="s">
        <v>1</v>
      </c>
      <c r="D43" s="299" t="s">
        <v>223</v>
      </c>
      <c r="E43" s="17" t="s">
        <v>1</v>
      </c>
      <c r="F43" s="300">
        <v>0</v>
      </c>
      <c r="G43" s="38"/>
      <c r="H43" s="44"/>
    </row>
    <row r="44" s="2" customFormat="1" ht="16.8" customHeight="1">
      <c r="A44" s="38"/>
      <c r="B44" s="44"/>
      <c r="C44" s="299" t="s">
        <v>1</v>
      </c>
      <c r="D44" s="299" t="s">
        <v>224</v>
      </c>
      <c r="E44" s="17" t="s">
        <v>1</v>
      </c>
      <c r="F44" s="300">
        <v>310.19999999999999</v>
      </c>
      <c r="G44" s="38"/>
      <c r="H44" s="44"/>
    </row>
    <row r="45" s="2" customFormat="1" ht="16.8" customHeight="1">
      <c r="A45" s="38"/>
      <c r="B45" s="44"/>
      <c r="C45" s="299" t="s">
        <v>108</v>
      </c>
      <c r="D45" s="299" t="s">
        <v>171</v>
      </c>
      <c r="E45" s="17" t="s">
        <v>1</v>
      </c>
      <c r="F45" s="300">
        <v>1164.2000000000001</v>
      </c>
      <c r="G45" s="38"/>
      <c r="H45" s="44"/>
    </row>
    <row r="46" s="2" customFormat="1" ht="16.8" customHeight="1">
      <c r="A46" s="38"/>
      <c r="B46" s="44"/>
      <c r="C46" s="301" t="s">
        <v>1238</v>
      </c>
      <c r="D46" s="38"/>
      <c r="E46" s="38"/>
      <c r="F46" s="38"/>
      <c r="G46" s="38"/>
      <c r="H46" s="44"/>
    </row>
    <row r="47" s="2" customFormat="1">
      <c r="A47" s="38"/>
      <c r="B47" s="44"/>
      <c r="C47" s="299" t="s">
        <v>214</v>
      </c>
      <c r="D47" s="299" t="s">
        <v>1242</v>
      </c>
      <c r="E47" s="17" t="s">
        <v>110</v>
      </c>
      <c r="F47" s="300">
        <v>1164.2000000000001</v>
      </c>
      <c r="G47" s="38"/>
      <c r="H47" s="44"/>
    </row>
    <row r="48" s="2" customFormat="1">
      <c r="A48" s="38"/>
      <c r="B48" s="44"/>
      <c r="C48" s="299" t="s">
        <v>236</v>
      </c>
      <c r="D48" s="299" t="s">
        <v>237</v>
      </c>
      <c r="E48" s="17" t="s">
        <v>110</v>
      </c>
      <c r="F48" s="300">
        <v>1290.4500000000001</v>
      </c>
      <c r="G48" s="38"/>
      <c r="H48" s="44"/>
    </row>
    <row r="49" s="2" customFormat="1" ht="16.8" customHeight="1">
      <c r="A49" s="38"/>
      <c r="B49" s="44"/>
      <c r="C49" s="295" t="s">
        <v>122</v>
      </c>
      <c r="D49" s="296" t="s">
        <v>122</v>
      </c>
      <c r="E49" s="297" t="s">
        <v>110</v>
      </c>
      <c r="F49" s="298">
        <v>71.900000000000006</v>
      </c>
      <c r="G49" s="38"/>
      <c r="H49" s="44"/>
    </row>
    <row r="50" s="2" customFormat="1" ht="16.8" customHeight="1">
      <c r="A50" s="38"/>
      <c r="B50" s="44"/>
      <c r="C50" s="299" t="s">
        <v>1</v>
      </c>
      <c r="D50" s="299" t="s">
        <v>266</v>
      </c>
      <c r="E50" s="17" t="s">
        <v>1</v>
      </c>
      <c r="F50" s="300">
        <v>0</v>
      </c>
      <c r="G50" s="38"/>
      <c r="H50" s="44"/>
    </row>
    <row r="51" s="2" customFormat="1" ht="16.8" customHeight="1">
      <c r="A51" s="38"/>
      <c r="B51" s="44"/>
      <c r="C51" s="299" t="s">
        <v>1</v>
      </c>
      <c r="D51" s="299" t="s">
        <v>232</v>
      </c>
      <c r="E51" s="17" t="s">
        <v>1</v>
      </c>
      <c r="F51" s="300">
        <v>76</v>
      </c>
      <c r="G51" s="38"/>
      <c r="H51" s="44"/>
    </row>
    <row r="52" s="2" customFormat="1" ht="16.8" customHeight="1">
      <c r="A52" s="38"/>
      <c r="B52" s="44"/>
      <c r="C52" s="299" t="s">
        <v>1</v>
      </c>
      <c r="D52" s="299" t="s">
        <v>233</v>
      </c>
      <c r="E52" s="17" t="s">
        <v>1</v>
      </c>
      <c r="F52" s="300">
        <v>0</v>
      </c>
      <c r="G52" s="38"/>
      <c r="H52" s="44"/>
    </row>
    <row r="53" s="2" customFormat="1" ht="16.8" customHeight="1">
      <c r="A53" s="38"/>
      <c r="B53" s="44"/>
      <c r="C53" s="299" t="s">
        <v>1</v>
      </c>
      <c r="D53" s="299" t="s">
        <v>267</v>
      </c>
      <c r="E53" s="17" t="s">
        <v>1</v>
      </c>
      <c r="F53" s="300">
        <v>16.800000000000001</v>
      </c>
      <c r="G53" s="38"/>
      <c r="H53" s="44"/>
    </row>
    <row r="54" s="2" customFormat="1" ht="16.8" customHeight="1">
      <c r="A54" s="38"/>
      <c r="B54" s="44"/>
      <c r="C54" s="299" t="s">
        <v>1</v>
      </c>
      <c r="D54" s="299" t="s">
        <v>268</v>
      </c>
      <c r="E54" s="17" t="s">
        <v>1</v>
      </c>
      <c r="F54" s="300">
        <v>-3.7999999999999998</v>
      </c>
      <c r="G54" s="38"/>
      <c r="H54" s="44"/>
    </row>
    <row r="55" s="2" customFormat="1" ht="16.8" customHeight="1">
      <c r="A55" s="38"/>
      <c r="B55" s="44"/>
      <c r="C55" s="299" t="s">
        <v>1</v>
      </c>
      <c r="D55" s="299" t="s">
        <v>269</v>
      </c>
      <c r="E55" s="17" t="s">
        <v>1</v>
      </c>
      <c r="F55" s="300">
        <v>-17.100000000000001</v>
      </c>
      <c r="G55" s="38"/>
      <c r="H55" s="44"/>
    </row>
    <row r="56" s="2" customFormat="1" ht="16.8" customHeight="1">
      <c r="A56" s="38"/>
      <c r="B56" s="44"/>
      <c r="C56" s="299" t="s">
        <v>122</v>
      </c>
      <c r="D56" s="299" t="s">
        <v>171</v>
      </c>
      <c r="E56" s="17" t="s">
        <v>1</v>
      </c>
      <c r="F56" s="300">
        <v>71.900000000000006</v>
      </c>
      <c r="G56" s="38"/>
      <c r="H56" s="44"/>
    </row>
    <row r="57" s="2" customFormat="1" ht="16.8" customHeight="1">
      <c r="A57" s="38"/>
      <c r="B57" s="44"/>
      <c r="C57" s="301" t="s">
        <v>1238</v>
      </c>
      <c r="D57" s="38"/>
      <c r="E57" s="38"/>
      <c r="F57" s="38"/>
      <c r="G57" s="38"/>
      <c r="H57" s="44"/>
    </row>
    <row r="58" s="2" customFormat="1" ht="16.8" customHeight="1">
      <c r="A58" s="38"/>
      <c r="B58" s="44"/>
      <c r="C58" s="299" t="s">
        <v>263</v>
      </c>
      <c r="D58" s="299" t="s">
        <v>1240</v>
      </c>
      <c r="E58" s="17" t="s">
        <v>110</v>
      </c>
      <c r="F58" s="300">
        <v>71.900000000000006</v>
      </c>
      <c r="G58" s="38"/>
      <c r="H58" s="44"/>
    </row>
    <row r="59" s="2" customFormat="1" ht="16.8" customHeight="1">
      <c r="A59" s="38"/>
      <c r="B59" s="44"/>
      <c r="C59" s="299" t="s">
        <v>271</v>
      </c>
      <c r="D59" s="299" t="s">
        <v>272</v>
      </c>
      <c r="E59" s="17" t="s">
        <v>248</v>
      </c>
      <c r="F59" s="300">
        <v>143.80000000000001</v>
      </c>
      <c r="G59" s="38"/>
      <c r="H59" s="44"/>
    </row>
    <row r="60" s="2" customFormat="1" ht="26.4" customHeight="1">
      <c r="A60" s="38"/>
      <c r="B60" s="44"/>
      <c r="C60" s="294" t="s">
        <v>87</v>
      </c>
      <c r="D60" s="294" t="s">
        <v>88</v>
      </c>
      <c r="E60" s="38"/>
      <c r="F60" s="38"/>
      <c r="G60" s="38"/>
      <c r="H60" s="44"/>
    </row>
    <row r="61" s="2" customFormat="1" ht="16.8" customHeight="1">
      <c r="A61" s="38"/>
      <c r="B61" s="44"/>
      <c r="C61" s="295" t="s">
        <v>112</v>
      </c>
      <c r="D61" s="296" t="s">
        <v>113</v>
      </c>
      <c r="E61" s="297" t="s">
        <v>110</v>
      </c>
      <c r="F61" s="298">
        <v>54</v>
      </c>
      <c r="G61" s="38"/>
      <c r="H61" s="44"/>
    </row>
    <row r="62" s="2" customFormat="1" ht="16.8" customHeight="1">
      <c r="A62" s="38"/>
      <c r="B62" s="44"/>
      <c r="C62" s="299" t="s">
        <v>1</v>
      </c>
      <c r="D62" s="299" t="s">
        <v>649</v>
      </c>
      <c r="E62" s="17" t="s">
        <v>1</v>
      </c>
      <c r="F62" s="300">
        <v>0</v>
      </c>
      <c r="G62" s="38"/>
      <c r="H62" s="44"/>
    </row>
    <row r="63" s="2" customFormat="1" ht="16.8" customHeight="1">
      <c r="A63" s="38"/>
      <c r="B63" s="44"/>
      <c r="C63" s="299" t="s">
        <v>1</v>
      </c>
      <c r="D63" s="299" t="s">
        <v>650</v>
      </c>
      <c r="E63" s="17" t="s">
        <v>1</v>
      </c>
      <c r="F63" s="300">
        <v>52.5</v>
      </c>
      <c r="G63" s="38"/>
      <c r="H63" s="44"/>
    </row>
    <row r="64" s="2" customFormat="1" ht="16.8" customHeight="1">
      <c r="A64" s="38"/>
      <c r="B64" s="44"/>
      <c r="C64" s="299" t="s">
        <v>1</v>
      </c>
      <c r="D64" s="299" t="s">
        <v>651</v>
      </c>
      <c r="E64" s="17" t="s">
        <v>1</v>
      </c>
      <c r="F64" s="300">
        <v>0</v>
      </c>
      <c r="G64" s="38"/>
      <c r="H64" s="44"/>
    </row>
    <row r="65" s="2" customFormat="1" ht="16.8" customHeight="1">
      <c r="A65" s="38"/>
      <c r="B65" s="44"/>
      <c r="C65" s="299" t="s">
        <v>1</v>
      </c>
      <c r="D65" s="299" t="s">
        <v>652</v>
      </c>
      <c r="E65" s="17" t="s">
        <v>1</v>
      </c>
      <c r="F65" s="300">
        <v>1.5</v>
      </c>
      <c r="G65" s="38"/>
      <c r="H65" s="44"/>
    </row>
    <row r="66" s="2" customFormat="1" ht="16.8" customHeight="1">
      <c r="A66" s="38"/>
      <c r="B66" s="44"/>
      <c r="C66" s="299" t="s">
        <v>112</v>
      </c>
      <c r="D66" s="299" t="s">
        <v>171</v>
      </c>
      <c r="E66" s="17" t="s">
        <v>1</v>
      </c>
      <c r="F66" s="300">
        <v>54</v>
      </c>
      <c r="G66" s="38"/>
      <c r="H66" s="44"/>
    </row>
    <row r="67" s="2" customFormat="1" ht="16.8" customHeight="1">
      <c r="A67" s="38"/>
      <c r="B67" s="44"/>
      <c r="C67" s="301" t="s">
        <v>1238</v>
      </c>
      <c r="D67" s="38"/>
      <c r="E67" s="38"/>
      <c r="F67" s="38"/>
      <c r="G67" s="38"/>
      <c r="H67" s="44"/>
    </row>
    <row r="68" s="2" customFormat="1">
      <c r="A68" s="38"/>
      <c r="B68" s="44"/>
      <c r="C68" s="299" t="s">
        <v>226</v>
      </c>
      <c r="D68" s="299" t="s">
        <v>1239</v>
      </c>
      <c r="E68" s="17" t="s">
        <v>110</v>
      </c>
      <c r="F68" s="300">
        <v>54</v>
      </c>
      <c r="G68" s="38"/>
      <c r="H68" s="44"/>
    </row>
    <row r="69" s="2" customFormat="1">
      <c r="A69" s="38"/>
      <c r="B69" s="44"/>
      <c r="C69" s="299" t="s">
        <v>236</v>
      </c>
      <c r="D69" s="299" t="s">
        <v>237</v>
      </c>
      <c r="E69" s="17" t="s">
        <v>110</v>
      </c>
      <c r="F69" s="300">
        <v>429.83999999999998</v>
      </c>
      <c r="G69" s="38"/>
      <c r="H69" s="44"/>
    </row>
    <row r="70" s="2" customFormat="1" ht="16.8" customHeight="1">
      <c r="A70" s="38"/>
      <c r="B70" s="44"/>
      <c r="C70" s="295" t="s">
        <v>108</v>
      </c>
      <c r="D70" s="296" t="s">
        <v>109</v>
      </c>
      <c r="E70" s="297" t="s">
        <v>110</v>
      </c>
      <c r="F70" s="298">
        <v>375.83999999999998</v>
      </c>
      <c r="G70" s="38"/>
      <c r="H70" s="44"/>
    </row>
    <row r="71" s="2" customFormat="1" ht="16.8" customHeight="1">
      <c r="A71" s="38"/>
      <c r="B71" s="44"/>
      <c r="C71" s="299" t="s">
        <v>1</v>
      </c>
      <c r="D71" s="299" t="s">
        <v>647</v>
      </c>
      <c r="E71" s="17" t="s">
        <v>1</v>
      </c>
      <c r="F71" s="300">
        <v>0</v>
      </c>
      <c r="G71" s="38"/>
      <c r="H71" s="44"/>
    </row>
    <row r="72" s="2" customFormat="1" ht="16.8" customHeight="1">
      <c r="A72" s="38"/>
      <c r="B72" s="44"/>
      <c r="C72" s="299" t="s">
        <v>1</v>
      </c>
      <c r="D72" s="299" t="s">
        <v>648</v>
      </c>
      <c r="E72" s="17" t="s">
        <v>1</v>
      </c>
      <c r="F72" s="300">
        <v>375.83999999999998</v>
      </c>
      <c r="G72" s="38"/>
      <c r="H72" s="44"/>
    </row>
    <row r="73" s="2" customFormat="1" ht="16.8" customHeight="1">
      <c r="A73" s="38"/>
      <c r="B73" s="44"/>
      <c r="C73" s="299" t="s">
        <v>108</v>
      </c>
      <c r="D73" s="299" t="s">
        <v>171</v>
      </c>
      <c r="E73" s="17" t="s">
        <v>1</v>
      </c>
      <c r="F73" s="300">
        <v>375.83999999999998</v>
      </c>
      <c r="G73" s="38"/>
      <c r="H73" s="44"/>
    </row>
    <row r="74" s="2" customFormat="1" ht="16.8" customHeight="1">
      <c r="A74" s="38"/>
      <c r="B74" s="44"/>
      <c r="C74" s="301" t="s">
        <v>1238</v>
      </c>
      <c r="D74" s="38"/>
      <c r="E74" s="38"/>
      <c r="F74" s="38"/>
      <c r="G74" s="38"/>
      <c r="H74" s="44"/>
    </row>
    <row r="75" s="2" customFormat="1">
      <c r="A75" s="38"/>
      <c r="B75" s="44"/>
      <c r="C75" s="299" t="s">
        <v>214</v>
      </c>
      <c r="D75" s="299" t="s">
        <v>1242</v>
      </c>
      <c r="E75" s="17" t="s">
        <v>110</v>
      </c>
      <c r="F75" s="300">
        <v>375.83999999999998</v>
      </c>
      <c r="G75" s="38"/>
      <c r="H75" s="44"/>
    </row>
    <row r="76" s="2" customFormat="1">
      <c r="A76" s="38"/>
      <c r="B76" s="44"/>
      <c r="C76" s="299" t="s">
        <v>236</v>
      </c>
      <c r="D76" s="299" t="s">
        <v>237</v>
      </c>
      <c r="E76" s="17" t="s">
        <v>110</v>
      </c>
      <c r="F76" s="300">
        <v>429.83999999999998</v>
      </c>
      <c r="G76" s="38"/>
      <c r="H76" s="44"/>
    </row>
    <row r="77" s="2" customFormat="1" ht="16.8" customHeight="1">
      <c r="A77" s="38"/>
      <c r="B77" s="44"/>
      <c r="C77" s="295" t="s">
        <v>641</v>
      </c>
      <c r="D77" s="296" t="s">
        <v>641</v>
      </c>
      <c r="E77" s="297" t="s">
        <v>110</v>
      </c>
      <c r="F77" s="298">
        <v>1044</v>
      </c>
      <c r="G77" s="38"/>
      <c r="H77" s="44"/>
    </row>
    <row r="78" s="2" customFormat="1" ht="16.8" customHeight="1">
      <c r="A78" s="38"/>
      <c r="B78" s="44"/>
      <c r="C78" s="299" t="s">
        <v>1</v>
      </c>
      <c r="D78" s="299" t="s">
        <v>656</v>
      </c>
      <c r="E78" s="17" t="s">
        <v>1</v>
      </c>
      <c r="F78" s="300">
        <v>0</v>
      </c>
      <c r="G78" s="38"/>
      <c r="H78" s="44"/>
    </row>
    <row r="79" s="2" customFormat="1" ht="16.8" customHeight="1">
      <c r="A79" s="38"/>
      <c r="B79" s="44"/>
      <c r="C79" s="299" t="s">
        <v>1</v>
      </c>
      <c r="D79" s="299" t="s">
        <v>657</v>
      </c>
      <c r="E79" s="17" t="s">
        <v>1</v>
      </c>
      <c r="F79" s="300">
        <v>1044</v>
      </c>
      <c r="G79" s="38"/>
      <c r="H79" s="44"/>
    </row>
    <row r="80" s="2" customFormat="1" ht="16.8" customHeight="1">
      <c r="A80" s="38"/>
      <c r="B80" s="44"/>
      <c r="C80" s="299" t="s">
        <v>641</v>
      </c>
      <c r="D80" s="299" t="s">
        <v>171</v>
      </c>
      <c r="E80" s="17" t="s">
        <v>1</v>
      </c>
      <c r="F80" s="300">
        <v>1044</v>
      </c>
      <c r="G80" s="38"/>
      <c r="H80" s="44"/>
    </row>
    <row r="81" s="2" customFormat="1" ht="16.8" customHeight="1">
      <c r="A81" s="38"/>
      <c r="B81" s="44"/>
      <c r="C81" s="301" t="s">
        <v>1238</v>
      </c>
      <c r="D81" s="38"/>
      <c r="E81" s="38"/>
      <c r="F81" s="38"/>
      <c r="G81" s="38"/>
      <c r="H81" s="44"/>
    </row>
    <row r="82" s="2" customFormat="1">
      <c r="A82" s="38"/>
      <c r="B82" s="44"/>
      <c r="C82" s="299" t="s">
        <v>664</v>
      </c>
      <c r="D82" s="299" t="s">
        <v>1243</v>
      </c>
      <c r="E82" s="17" t="s">
        <v>160</v>
      </c>
      <c r="F82" s="300">
        <v>1044</v>
      </c>
      <c r="G82" s="38"/>
      <c r="H82" s="44"/>
    </row>
    <row r="83" s="2" customFormat="1" ht="16.8" customHeight="1">
      <c r="A83" s="38"/>
      <c r="B83" s="44"/>
      <c r="C83" s="299" t="s">
        <v>672</v>
      </c>
      <c r="D83" s="299" t="s">
        <v>673</v>
      </c>
      <c r="E83" s="17" t="s">
        <v>248</v>
      </c>
      <c r="F83" s="300">
        <v>33.826000000000001</v>
      </c>
      <c r="G83" s="38"/>
      <c r="H83" s="44"/>
    </row>
    <row r="84" s="2" customFormat="1" ht="16.8" customHeight="1">
      <c r="A84" s="38"/>
      <c r="B84" s="44"/>
      <c r="C84" s="299" t="s">
        <v>667</v>
      </c>
      <c r="D84" s="299" t="s">
        <v>668</v>
      </c>
      <c r="E84" s="17" t="s">
        <v>248</v>
      </c>
      <c r="F84" s="300">
        <v>16.913</v>
      </c>
      <c r="G84" s="38"/>
      <c r="H84" s="44"/>
    </row>
    <row r="85" s="2" customFormat="1" ht="26.4" customHeight="1">
      <c r="A85" s="38"/>
      <c r="B85" s="44"/>
      <c r="C85" s="294" t="s">
        <v>90</v>
      </c>
      <c r="D85" s="294" t="s">
        <v>91</v>
      </c>
      <c r="E85" s="38"/>
      <c r="F85" s="38"/>
      <c r="G85" s="38"/>
      <c r="H85" s="44"/>
    </row>
    <row r="86" s="2" customFormat="1" ht="16.8" customHeight="1">
      <c r="A86" s="38"/>
      <c r="B86" s="44"/>
      <c r="C86" s="295" t="s">
        <v>726</v>
      </c>
      <c r="D86" s="296" t="s">
        <v>727</v>
      </c>
      <c r="E86" s="297" t="s">
        <v>110</v>
      </c>
      <c r="F86" s="298">
        <v>171.5</v>
      </c>
      <c r="G86" s="38"/>
      <c r="H86" s="44"/>
    </row>
    <row r="87" s="2" customFormat="1" ht="16.8" customHeight="1">
      <c r="A87" s="38"/>
      <c r="B87" s="44"/>
      <c r="C87" s="299" t="s">
        <v>1</v>
      </c>
      <c r="D87" s="299" t="s">
        <v>649</v>
      </c>
      <c r="E87" s="17" t="s">
        <v>1</v>
      </c>
      <c r="F87" s="300">
        <v>0</v>
      </c>
      <c r="G87" s="38"/>
      <c r="H87" s="44"/>
    </row>
    <row r="88" s="2" customFormat="1" ht="16.8" customHeight="1">
      <c r="A88" s="38"/>
      <c r="B88" s="44"/>
      <c r="C88" s="299" t="s">
        <v>1</v>
      </c>
      <c r="D88" s="299" t="s">
        <v>743</v>
      </c>
      <c r="E88" s="17" t="s">
        <v>1</v>
      </c>
      <c r="F88" s="300">
        <v>171.5</v>
      </c>
      <c r="G88" s="38"/>
      <c r="H88" s="44"/>
    </row>
    <row r="89" s="2" customFormat="1" ht="16.8" customHeight="1">
      <c r="A89" s="38"/>
      <c r="B89" s="44"/>
      <c r="C89" s="299" t="s">
        <v>726</v>
      </c>
      <c r="D89" s="299" t="s">
        <v>171</v>
      </c>
      <c r="E89" s="17" t="s">
        <v>1</v>
      </c>
      <c r="F89" s="300">
        <v>171.5</v>
      </c>
      <c r="G89" s="38"/>
      <c r="H89" s="44"/>
    </row>
    <row r="90" s="2" customFormat="1" ht="16.8" customHeight="1">
      <c r="A90" s="38"/>
      <c r="B90" s="44"/>
      <c r="C90" s="301" t="s">
        <v>1238</v>
      </c>
      <c r="D90" s="38"/>
      <c r="E90" s="38"/>
      <c r="F90" s="38"/>
      <c r="G90" s="38"/>
      <c r="H90" s="44"/>
    </row>
    <row r="91" s="2" customFormat="1">
      <c r="A91" s="38"/>
      <c r="B91" s="44"/>
      <c r="C91" s="299" t="s">
        <v>226</v>
      </c>
      <c r="D91" s="299" t="s">
        <v>1239</v>
      </c>
      <c r="E91" s="17" t="s">
        <v>110</v>
      </c>
      <c r="F91" s="300">
        <v>171.5</v>
      </c>
      <c r="G91" s="38"/>
      <c r="H91" s="44"/>
    </row>
    <row r="92" s="2" customFormat="1">
      <c r="A92" s="38"/>
      <c r="B92" s="44"/>
      <c r="C92" s="299" t="s">
        <v>236</v>
      </c>
      <c r="D92" s="299" t="s">
        <v>237</v>
      </c>
      <c r="E92" s="17" t="s">
        <v>110</v>
      </c>
      <c r="F92" s="300">
        <v>1442.9000000000001</v>
      </c>
      <c r="G92" s="38"/>
      <c r="H92" s="44"/>
    </row>
    <row r="93" s="2" customFormat="1" ht="16.8" customHeight="1">
      <c r="A93" s="38"/>
      <c r="B93" s="44"/>
      <c r="C93" s="295" t="s">
        <v>729</v>
      </c>
      <c r="D93" s="296" t="s">
        <v>730</v>
      </c>
      <c r="E93" s="297" t="s">
        <v>110</v>
      </c>
      <c r="F93" s="298">
        <v>15</v>
      </c>
      <c r="G93" s="38"/>
      <c r="H93" s="44"/>
    </row>
    <row r="94" s="2" customFormat="1" ht="16.8" customHeight="1">
      <c r="A94" s="38"/>
      <c r="B94" s="44"/>
      <c r="C94" s="299" t="s">
        <v>1</v>
      </c>
      <c r="D94" s="299" t="s">
        <v>739</v>
      </c>
      <c r="E94" s="17" t="s">
        <v>1</v>
      </c>
      <c r="F94" s="300">
        <v>0</v>
      </c>
      <c r="G94" s="38"/>
      <c r="H94" s="44"/>
    </row>
    <row r="95" s="2" customFormat="1" ht="16.8" customHeight="1">
      <c r="A95" s="38"/>
      <c r="B95" s="44"/>
      <c r="C95" s="299" t="s">
        <v>1</v>
      </c>
      <c r="D95" s="299" t="s">
        <v>747</v>
      </c>
      <c r="E95" s="17" t="s">
        <v>1</v>
      </c>
      <c r="F95" s="300">
        <v>15</v>
      </c>
      <c r="G95" s="38"/>
      <c r="H95" s="44"/>
    </row>
    <row r="96" s="2" customFormat="1" ht="16.8" customHeight="1">
      <c r="A96" s="38"/>
      <c r="B96" s="44"/>
      <c r="C96" s="299" t="s">
        <v>729</v>
      </c>
      <c r="D96" s="299" t="s">
        <v>171</v>
      </c>
      <c r="E96" s="17" t="s">
        <v>1</v>
      </c>
      <c r="F96" s="300">
        <v>15</v>
      </c>
      <c r="G96" s="38"/>
      <c r="H96" s="44"/>
    </row>
    <row r="97" s="2" customFormat="1" ht="16.8" customHeight="1">
      <c r="A97" s="38"/>
      <c r="B97" s="44"/>
      <c r="C97" s="301" t="s">
        <v>1238</v>
      </c>
      <c r="D97" s="38"/>
      <c r="E97" s="38"/>
      <c r="F97" s="38"/>
      <c r="G97" s="38"/>
      <c r="H97" s="44"/>
    </row>
    <row r="98" s="2" customFormat="1">
      <c r="A98" s="38"/>
      <c r="B98" s="44"/>
      <c r="C98" s="299" t="s">
        <v>744</v>
      </c>
      <c r="D98" s="299" t="s">
        <v>1244</v>
      </c>
      <c r="E98" s="17" t="s">
        <v>110</v>
      </c>
      <c r="F98" s="300">
        <v>15</v>
      </c>
      <c r="G98" s="38"/>
      <c r="H98" s="44"/>
    </row>
    <row r="99" s="2" customFormat="1">
      <c r="A99" s="38"/>
      <c r="B99" s="44"/>
      <c r="C99" s="299" t="s">
        <v>236</v>
      </c>
      <c r="D99" s="299" t="s">
        <v>237</v>
      </c>
      <c r="E99" s="17" t="s">
        <v>110</v>
      </c>
      <c r="F99" s="300">
        <v>1442.9000000000001</v>
      </c>
      <c r="G99" s="38"/>
      <c r="H99" s="44"/>
    </row>
    <row r="100" s="2" customFormat="1" ht="16.8" customHeight="1">
      <c r="A100" s="38"/>
      <c r="B100" s="44"/>
      <c r="C100" s="295" t="s">
        <v>108</v>
      </c>
      <c r="D100" s="296" t="s">
        <v>109</v>
      </c>
      <c r="E100" s="297" t="s">
        <v>110</v>
      </c>
      <c r="F100" s="298">
        <v>1256.4000000000001</v>
      </c>
      <c r="G100" s="38"/>
      <c r="H100" s="44"/>
    </row>
    <row r="101" s="2" customFormat="1" ht="16.8" customHeight="1">
      <c r="A101" s="38"/>
      <c r="B101" s="44"/>
      <c r="C101" s="299" t="s">
        <v>1</v>
      </c>
      <c r="D101" s="299" t="s">
        <v>647</v>
      </c>
      <c r="E101" s="17" t="s">
        <v>1</v>
      </c>
      <c r="F101" s="300">
        <v>0</v>
      </c>
      <c r="G101" s="38"/>
      <c r="H101" s="44"/>
    </row>
    <row r="102" s="2" customFormat="1" ht="16.8" customHeight="1">
      <c r="A102" s="38"/>
      <c r="B102" s="44"/>
      <c r="C102" s="299" t="s">
        <v>1</v>
      </c>
      <c r="D102" s="299" t="s">
        <v>740</v>
      </c>
      <c r="E102" s="17" t="s">
        <v>1</v>
      </c>
      <c r="F102" s="300">
        <v>1103.4000000000001</v>
      </c>
      <c r="G102" s="38"/>
      <c r="H102" s="44"/>
    </row>
    <row r="103" s="2" customFormat="1">
      <c r="A103" s="38"/>
      <c r="B103" s="44"/>
      <c r="C103" s="299" t="s">
        <v>1</v>
      </c>
      <c r="D103" s="299" t="s">
        <v>741</v>
      </c>
      <c r="E103" s="17" t="s">
        <v>1</v>
      </c>
      <c r="F103" s="300">
        <v>0</v>
      </c>
      <c r="G103" s="38"/>
      <c r="H103" s="44"/>
    </row>
    <row r="104" s="2" customFormat="1" ht="16.8" customHeight="1">
      <c r="A104" s="38"/>
      <c r="B104" s="44"/>
      <c r="C104" s="299" t="s">
        <v>1</v>
      </c>
      <c r="D104" s="299" t="s">
        <v>742</v>
      </c>
      <c r="E104" s="17" t="s">
        <v>1</v>
      </c>
      <c r="F104" s="300">
        <v>153</v>
      </c>
      <c r="G104" s="38"/>
      <c r="H104" s="44"/>
    </row>
    <row r="105" s="2" customFormat="1" ht="16.8" customHeight="1">
      <c r="A105" s="38"/>
      <c r="B105" s="44"/>
      <c r="C105" s="299" t="s">
        <v>108</v>
      </c>
      <c r="D105" s="299" t="s">
        <v>171</v>
      </c>
      <c r="E105" s="17" t="s">
        <v>1</v>
      </c>
      <c r="F105" s="300">
        <v>1256.4000000000001</v>
      </c>
      <c r="G105" s="38"/>
      <c r="H105" s="44"/>
    </row>
    <row r="106" s="2" customFormat="1" ht="16.8" customHeight="1">
      <c r="A106" s="38"/>
      <c r="B106" s="44"/>
      <c r="C106" s="301" t="s">
        <v>1238</v>
      </c>
      <c r="D106" s="38"/>
      <c r="E106" s="38"/>
      <c r="F106" s="38"/>
      <c r="G106" s="38"/>
      <c r="H106" s="44"/>
    </row>
    <row r="107" s="2" customFormat="1">
      <c r="A107" s="38"/>
      <c r="B107" s="44"/>
      <c r="C107" s="299" t="s">
        <v>214</v>
      </c>
      <c r="D107" s="299" t="s">
        <v>1242</v>
      </c>
      <c r="E107" s="17" t="s">
        <v>110</v>
      </c>
      <c r="F107" s="300">
        <v>1256.4000000000001</v>
      </c>
      <c r="G107" s="38"/>
      <c r="H107" s="44"/>
    </row>
    <row r="108" s="2" customFormat="1">
      <c r="A108" s="38"/>
      <c r="B108" s="44"/>
      <c r="C108" s="299" t="s">
        <v>236</v>
      </c>
      <c r="D108" s="299" t="s">
        <v>237</v>
      </c>
      <c r="E108" s="17" t="s">
        <v>110</v>
      </c>
      <c r="F108" s="300">
        <v>1442.9000000000001</v>
      </c>
      <c r="G108" s="38"/>
      <c r="H108" s="44"/>
    </row>
    <row r="109" s="2" customFormat="1" ht="16.8" customHeight="1">
      <c r="A109" s="38"/>
      <c r="B109" s="44"/>
      <c r="C109" s="295" t="s">
        <v>641</v>
      </c>
      <c r="D109" s="296" t="s">
        <v>641</v>
      </c>
      <c r="E109" s="297" t="s">
        <v>110</v>
      </c>
      <c r="F109" s="298">
        <v>3365</v>
      </c>
      <c r="G109" s="38"/>
      <c r="H109" s="44"/>
    </row>
    <row r="110" s="2" customFormat="1" ht="16.8" customHeight="1">
      <c r="A110" s="38"/>
      <c r="B110" s="44"/>
      <c r="C110" s="299" t="s">
        <v>1</v>
      </c>
      <c r="D110" s="299" t="s">
        <v>656</v>
      </c>
      <c r="E110" s="17" t="s">
        <v>1</v>
      </c>
      <c r="F110" s="300">
        <v>0</v>
      </c>
      <c r="G110" s="38"/>
      <c r="H110" s="44"/>
    </row>
    <row r="111" s="2" customFormat="1" ht="16.8" customHeight="1">
      <c r="A111" s="38"/>
      <c r="B111" s="44"/>
      <c r="C111" s="299" t="s">
        <v>1</v>
      </c>
      <c r="D111" s="299" t="s">
        <v>751</v>
      </c>
      <c r="E111" s="17" t="s">
        <v>1</v>
      </c>
      <c r="F111" s="300">
        <v>3065</v>
      </c>
      <c r="G111" s="38"/>
      <c r="H111" s="44"/>
    </row>
    <row r="112" s="2" customFormat="1" ht="16.8" customHeight="1">
      <c r="A112" s="38"/>
      <c r="B112" s="44"/>
      <c r="C112" s="299" t="s">
        <v>1</v>
      </c>
      <c r="D112" s="299" t="s">
        <v>752</v>
      </c>
      <c r="E112" s="17" t="s">
        <v>1</v>
      </c>
      <c r="F112" s="300">
        <v>0</v>
      </c>
      <c r="G112" s="38"/>
      <c r="H112" s="44"/>
    </row>
    <row r="113" s="2" customFormat="1" ht="16.8" customHeight="1">
      <c r="A113" s="38"/>
      <c r="B113" s="44"/>
      <c r="C113" s="299" t="s">
        <v>1</v>
      </c>
      <c r="D113" s="299" t="s">
        <v>653</v>
      </c>
      <c r="E113" s="17" t="s">
        <v>1</v>
      </c>
      <c r="F113" s="300">
        <v>300</v>
      </c>
      <c r="G113" s="38"/>
      <c r="H113" s="44"/>
    </row>
    <row r="114" s="2" customFormat="1" ht="16.8" customHeight="1">
      <c r="A114" s="38"/>
      <c r="B114" s="44"/>
      <c r="C114" s="299" t="s">
        <v>641</v>
      </c>
      <c r="D114" s="299" t="s">
        <v>171</v>
      </c>
      <c r="E114" s="17" t="s">
        <v>1</v>
      </c>
      <c r="F114" s="300">
        <v>3365</v>
      </c>
      <c r="G114" s="38"/>
      <c r="H114" s="44"/>
    </row>
    <row r="115" s="2" customFormat="1" ht="16.8" customHeight="1">
      <c r="A115" s="38"/>
      <c r="B115" s="44"/>
      <c r="C115" s="301" t="s">
        <v>1238</v>
      </c>
      <c r="D115" s="38"/>
      <c r="E115" s="38"/>
      <c r="F115" s="38"/>
      <c r="G115" s="38"/>
      <c r="H115" s="44"/>
    </row>
    <row r="116" s="2" customFormat="1">
      <c r="A116" s="38"/>
      <c r="B116" s="44"/>
      <c r="C116" s="299" t="s">
        <v>664</v>
      </c>
      <c r="D116" s="299" t="s">
        <v>1243</v>
      </c>
      <c r="E116" s="17" t="s">
        <v>160</v>
      </c>
      <c r="F116" s="300">
        <v>3365</v>
      </c>
      <c r="G116" s="38"/>
      <c r="H116" s="44"/>
    </row>
    <row r="117" s="2" customFormat="1" ht="16.8" customHeight="1">
      <c r="A117" s="38"/>
      <c r="B117" s="44"/>
      <c r="C117" s="299" t="s">
        <v>672</v>
      </c>
      <c r="D117" s="299" t="s">
        <v>673</v>
      </c>
      <c r="E117" s="17" t="s">
        <v>248</v>
      </c>
      <c r="F117" s="300">
        <v>109.026</v>
      </c>
      <c r="G117" s="38"/>
      <c r="H117" s="44"/>
    </row>
    <row r="118" s="2" customFormat="1" ht="16.8" customHeight="1">
      <c r="A118" s="38"/>
      <c r="B118" s="44"/>
      <c r="C118" s="299" t="s">
        <v>667</v>
      </c>
      <c r="D118" s="299" t="s">
        <v>668</v>
      </c>
      <c r="E118" s="17" t="s">
        <v>248</v>
      </c>
      <c r="F118" s="300">
        <v>54.512999999999998</v>
      </c>
      <c r="G118" s="38"/>
      <c r="H118" s="44"/>
    </row>
    <row r="119" s="2" customFormat="1" ht="26.4" customHeight="1">
      <c r="A119" s="38"/>
      <c r="B119" s="44"/>
      <c r="C119" s="294" t="s">
        <v>93</v>
      </c>
      <c r="D119" s="294" t="s">
        <v>94</v>
      </c>
      <c r="E119" s="38"/>
      <c r="F119" s="38"/>
      <c r="G119" s="38"/>
      <c r="H119" s="44"/>
    </row>
    <row r="120" s="2" customFormat="1" ht="16.8" customHeight="1">
      <c r="A120" s="38"/>
      <c r="B120" s="44"/>
      <c r="C120" s="295" t="s">
        <v>112</v>
      </c>
      <c r="D120" s="296" t="s">
        <v>113</v>
      </c>
      <c r="E120" s="297" t="s">
        <v>110</v>
      </c>
      <c r="F120" s="298">
        <v>45.5</v>
      </c>
      <c r="G120" s="38"/>
      <c r="H120" s="44"/>
    </row>
    <row r="121" s="2" customFormat="1" ht="16.8" customHeight="1">
      <c r="A121" s="38"/>
      <c r="B121" s="44"/>
      <c r="C121" s="299" t="s">
        <v>1</v>
      </c>
      <c r="D121" s="299" t="s">
        <v>649</v>
      </c>
      <c r="E121" s="17" t="s">
        <v>1</v>
      </c>
      <c r="F121" s="300">
        <v>0</v>
      </c>
      <c r="G121" s="38"/>
      <c r="H121" s="44"/>
    </row>
    <row r="122" s="2" customFormat="1" ht="16.8" customHeight="1">
      <c r="A122" s="38"/>
      <c r="B122" s="44"/>
      <c r="C122" s="299" t="s">
        <v>1</v>
      </c>
      <c r="D122" s="299" t="s">
        <v>782</v>
      </c>
      <c r="E122" s="17" t="s">
        <v>1</v>
      </c>
      <c r="F122" s="300">
        <v>45.5</v>
      </c>
      <c r="G122" s="38"/>
      <c r="H122" s="44"/>
    </row>
    <row r="123" s="2" customFormat="1" ht="16.8" customHeight="1">
      <c r="A123" s="38"/>
      <c r="B123" s="44"/>
      <c r="C123" s="299" t="s">
        <v>112</v>
      </c>
      <c r="D123" s="299" t="s">
        <v>171</v>
      </c>
      <c r="E123" s="17" t="s">
        <v>1</v>
      </c>
      <c r="F123" s="300">
        <v>45.5</v>
      </c>
      <c r="G123" s="38"/>
      <c r="H123" s="44"/>
    </row>
    <row r="124" s="2" customFormat="1" ht="16.8" customHeight="1">
      <c r="A124" s="38"/>
      <c r="B124" s="44"/>
      <c r="C124" s="301" t="s">
        <v>1238</v>
      </c>
      <c r="D124" s="38"/>
      <c r="E124" s="38"/>
      <c r="F124" s="38"/>
      <c r="G124" s="38"/>
      <c r="H124" s="44"/>
    </row>
    <row r="125" s="2" customFormat="1">
      <c r="A125" s="38"/>
      <c r="B125" s="44"/>
      <c r="C125" s="299" t="s">
        <v>226</v>
      </c>
      <c r="D125" s="299" t="s">
        <v>1239</v>
      </c>
      <c r="E125" s="17" t="s">
        <v>110</v>
      </c>
      <c r="F125" s="300">
        <v>45.5</v>
      </c>
      <c r="G125" s="38"/>
      <c r="H125" s="44"/>
    </row>
    <row r="126" s="2" customFormat="1">
      <c r="A126" s="38"/>
      <c r="B126" s="44"/>
      <c r="C126" s="299" t="s">
        <v>236</v>
      </c>
      <c r="D126" s="299" t="s">
        <v>237</v>
      </c>
      <c r="E126" s="17" t="s">
        <v>110</v>
      </c>
      <c r="F126" s="300">
        <v>380.30000000000001</v>
      </c>
      <c r="G126" s="38"/>
      <c r="H126" s="44"/>
    </row>
    <row r="127" s="2" customFormat="1" ht="16.8" customHeight="1">
      <c r="A127" s="38"/>
      <c r="B127" s="44"/>
      <c r="C127" s="295" t="s">
        <v>108</v>
      </c>
      <c r="D127" s="296" t="s">
        <v>109</v>
      </c>
      <c r="E127" s="297" t="s">
        <v>110</v>
      </c>
      <c r="F127" s="298">
        <v>334.80000000000001</v>
      </c>
      <c r="G127" s="38"/>
      <c r="H127" s="44"/>
    </row>
    <row r="128" s="2" customFormat="1" ht="16.8" customHeight="1">
      <c r="A128" s="38"/>
      <c r="B128" s="44"/>
      <c r="C128" s="299" t="s">
        <v>1</v>
      </c>
      <c r="D128" s="299" t="s">
        <v>647</v>
      </c>
      <c r="E128" s="17" t="s">
        <v>1</v>
      </c>
      <c r="F128" s="300">
        <v>0</v>
      </c>
      <c r="G128" s="38"/>
      <c r="H128" s="44"/>
    </row>
    <row r="129" s="2" customFormat="1" ht="16.8" customHeight="1">
      <c r="A129" s="38"/>
      <c r="B129" s="44"/>
      <c r="C129" s="299" t="s">
        <v>1</v>
      </c>
      <c r="D129" s="299" t="s">
        <v>781</v>
      </c>
      <c r="E129" s="17" t="s">
        <v>1</v>
      </c>
      <c r="F129" s="300">
        <v>334.80000000000001</v>
      </c>
      <c r="G129" s="38"/>
      <c r="H129" s="44"/>
    </row>
    <row r="130" s="2" customFormat="1" ht="16.8" customHeight="1">
      <c r="A130" s="38"/>
      <c r="B130" s="44"/>
      <c r="C130" s="299" t="s">
        <v>108</v>
      </c>
      <c r="D130" s="299" t="s">
        <v>171</v>
      </c>
      <c r="E130" s="17" t="s">
        <v>1</v>
      </c>
      <c r="F130" s="300">
        <v>334.80000000000001</v>
      </c>
      <c r="G130" s="38"/>
      <c r="H130" s="44"/>
    </row>
    <row r="131" s="2" customFormat="1" ht="16.8" customHeight="1">
      <c r="A131" s="38"/>
      <c r="B131" s="44"/>
      <c r="C131" s="301" t="s">
        <v>1238</v>
      </c>
      <c r="D131" s="38"/>
      <c r="E131" s="38"/>
      <c r="F131" s="38"/>
      <c r="G131" s="38"/>
      <c r="H131" s="44"/>
    </row>
    <row r="132" s="2" customFormat="1">
      <c r="A132" s="38"/>
      <c r="B132" s="44"/>
      <c r="C132" s="299" t="s">
        <v>214</v>
      </c>
      <c r="D132" s="299" t="s">
        <v>1242</v>
      </c>
      <c r="E132" s="17" t="s">
        <v>110</v>
      </c>
      <c r="F132" s="300">
        <v>334.80000000000001</v>
      </c>
      <c r="G132" s="38"/>
      <c r="H132" s="44"/>
    </row>
    <row r="133" s="2" customFormat="1">
      <c r="A133" s="38"/>
      <c r="B133" s="44"/>
      <c r="C133" s="299" t="s">
        <v>236</v>
      </c>
      <c r="D133" s="299" t="s">
        <v>237</v>
      </c>
      <c r="E133" s="17" t="s">
        <v>110</v>
      </c>
      <c r="F133" s="300">
        <v>380.30000000000001</v>
      </c>
      <c r="G133" s="38"/>
      <c r="H133" s="44"/>
    </row>
    <row r="134" s="2" customFormat="1" ht="16.8" customHeight="1">
      <c r="A134" s="38"/>
      <c r="B134" s="44"/>
      <c r="C134" s="295" t="s">
        <v>641</v>
      </c>
      <c r="D134" s="296" t="s">
        <v>641</v>
      </c>
      <c r="E134" s="297" t="s">
        <v>110</v>
      </c>
      <c r="F134" s="298">
        <v>930</v>
      </c>
      <c r="G134" s="38"/>
      <c r="H134" s="44"/>
    </row>
    <row r="135" s="2" customFormat="1" ht="16.8" customHeight="1">
      <c r="A135" s="38"/>
      <c r="B135" s="44"/>
      <c r="C135" s="299" t="s">
        <v>1</v>
      </c>
      <c r="D135" s="299" t="s">
        <v>656</v>
      </c>
      <c r="E135" s="17" t="s">
        <v>1</v>
      </c>
      <c r="F135" s="300">
        <v>0</v>
      </c>
      <c r="G135" s="38"/>
      <c r="H135" s="44"/>
    </row>
    <row r="136" s="2" customFormat="1" ht="16.8" customHeight="1">
      <c r="A136" s="38"/>
      <c r="B136" s="44"/>
      <c r="C136" s="299" t="s">
        <v>1</v>
      </c>
      <c r="D136" s="299" t="s">
        <v>786</v>
      </c>
      <c r="E136" s="17" t="s">
        <v>1</v>
      </c>
      <c r="F136" s="300">
        <v>930</v>
      </c>
      <c r="G136" s="38"/>
      <c r="H136" s="44"/>
    </row>
    <row r="137" s="2" customFormat="1" ht="16.8" customHeight="1">
      <c r="A137" s="38"/>
      <c r="B137" s="44"/>
      <c r="C137" s="299" t="s">
        <v>641</v>
      </c>
      <c r="D137" s="299" t="s">
        <v>171</v>
      </c>
      <c r="E137" s="17" t="s">
        <v>1</v>
      </c>
      <c r="F137" s="300">
        <v>930</v>
      </c>
      <c r="G137" s="38"/>
      <c r="H137" s="44"/>
    </row>
    <row r="138" s="2" customFormat="1" ht="16.8" customHeight="1">
      <c r="A138" s="38"/>
      <c r="B138" s="44"/>
      <c r="C138" s="301" t="s">
        <v>1238</v>
      </c>
      <c r="D138" s="38"/>
      <c r="E138" s="38"/>
      <c r="F138" s="38"/>
      <c r="G138" s="38"/>
      <c r="H138" s="44"/>
    </row>
    <row r="139" s="2" customFormat="1">
      <c r="A139" s="38"/>
      <c r="B139" s="44"/>
      <c r="C139" s="299" t="s">
        <v>664</v>
      </c>
      <c r="D139" s="299" t="s">
        <v>1243</v>
      </c>
      <c r="E139" s="17" t="s">
        <v>160</v>
      </c>
      <c r="F139" s="300">
        <v>930</v>
      </c>
      <c r="G139" s="38"/>
      <c r="H139" s="44"/>
    </row>
    <row r="140" s="2" customFormat="1" ht="16.8" customHeight="1">
      <c r="A140" s="38"/>
      <c r="B140" s="44"/>
      <c r="C140" s="299" t="s">
        <v>672</v>
      </c>
      <c r="D140" s="299" t="s">
        <v>673</v>
      </c>
      <c r="E140" s="17" t="s">
        <v>248</v>
      </c>
      <c r="F140" s="300">
        <v>30.132000000000001</v>
      </c>
      <c r="G140" s="38"/>
      <c r="H140" s="44"/>
    </row>
    <row r="141" s="2" customFormat="1" ht="16.8" customHeight="1">
      <c r="A141" s="38"/>
      <c r="B141" s="44"/>
      <c r="C141" s="299" t="s">
        <v>667</v>
      </c>
      <c r="D141" s="299" t="s">
        <v>668</v>
      </c>
      <c r="E141" s="17" t="s">
        <v>248</v>
      </c>
      <c r="F141" s="300">
        <v>15.066000000000001</v>
      </c>
      <c r="G141" s="38"/>
      <c r="H141" s="44"/>
    </row>
    <row r="142" s="2" customFormat="1" ht="7.44" customHeight="1">
      <c r="A142" s="38"/>
      <c r="B142" s="171"/>
      <c r="C142" s="172"/>
      <c r="D142" s="172"/>
      <c r="E142" s="172"/>
      <c r="F142" s="172"/>
      <c r="G142" s="172"/>
      <c r="H142" s="44"/>
    </row>
    <row r="143" s="2" customFormat="1">
      <c r="A143" s="38"/>
      <c r="B143" s="38"/>
      <c r="C143" s="38"/>
      <c r="D143" s="38"/>
      <c r="E143" s="38"/>
      <c r="F143" s="38"/>
      <c r="G143" s="38"/>
      <c r="H143" s="38"/>
    </row>
  </sheetData>
  <sheetProtection sheet="1" formatColumns="0" formatRows="0" objects="1" scenarios="1" spinCount="100000" saltValue="lV3j+UC7rMH5YWE8BDMfseSK4azCui024zrVgJlRGwFcpv3G2iASz8H0Co6T3iv28XU2psP35vm4/dope95lwQ==" hashValue="M8z8X99+wdglA0zM1kMiXYo+4NQqeM4lTAKBO32FUzXPKE7923O4v0XAcoIber2ToIUA4SdEsOvCurb93o+yn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6" t="s">
        <v>108</v>
      </c>
      <c r="BA2" s="136" t="s">
        <v>109</v>
      </c>
      <c r="BB2" s="136" t="s">
        <v>110</v>
      </c>
      <c r="BC2" s="136" t="s">
        <v>111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112</v>
      </c>
      <c r="BA3" s="136" t="s">
        <v>113</v>
      </c>
      <c r="BB3" s="136" t="s">
        <v>110</v>
      </c>
      <c r="BC3" s="136" t="s">
        <v>114</v>
      </c>
      <c r="BD3" s="136" t="s">
        <v>86</v>
      </c>
    </row>
    <row r="4" s="1" customFormat="1" ht="24.96" customHeight="1">
      <c r="B4" s="20"/>
      <c r="D4" s="139" t="s">
        <v>115</v>
      </c>
      <c r="L4" s="20"/>
      <c r="M4" s="140" t="s">
        <v>10</v>
      </c>
      <c r="AT4" s="17" t="s">
        <v>4</v>
      </c>
      <c r="AZ4" s="136" t="s">
        <v>116</v>
      </c>
      <c r="BA4" s="136" t="s">
        <v>117</v>
      </c>
      <c r="BB4" s="136" t="s">
        <v>110</v>
      </c>
      <c r="BC4" s="136" t="s">
        <v>118</v>
      </c>
      <c r="BD4" s="136" t="s">
        <v>86</v>
      </c>
    </row>
    <row r="5" s="1" customFormat="1" ht="6.96" customHeight="1">
      <c r="B5" s="20"/>
      <c r="L5" s="20"/>
      <c r="AZ5" s="136" t="s">
        <v>119</v>
      </c>
      <c r="BA5" s="136" t="s">
        <v>120</v>
      </c>
      <c r="BB5" s="136" t="s">
        <v>110</v>
      </c>
      <c r="BC5" s="136" t="s">
        <v>121</v>
      </c>
      <c r="BD5" s="136" t="s">
        <v>86</v>
      </c>
    </row>
    <row r="6" s="1" customFormat="1" ht="12" customHeight="1">
      <c r="B6" s="20"/>
      <c r="D6" s="141" t="s">
        <v>16</v>
      </c>
      <c r="L6" s="20"/>
      <c r="AZ6" s="136" t="s">
        <v>122</v>
      </c>
      <c r="BA6" s="136" t="s">
        <v>122</v>
      </c>
      <c r="BB6" s="136" t="s">
        <v>110</v>
      </c>
      <c r="BC6" s="136" t="s">
        <v>123</v>
      </c>
      <c r="BD6" s="136" t="s">
        <v>86</v>
      </c>
    </row>
    <row r="7" s="1" customFormat="1" ht="16.5" customHeight="1">
      <c r="B7" s="20"/>
      <c r="E7" s="142" t="str">
        <f>'Rekapitulace stavby'!K6</f>
        <v>STEZKA U SILNICE II/191 CHALOUPKY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125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9. 12. 2024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ROUND((SUM(BE125:BE520)),  2)</f>
        <v>0</v>
      </c>
      <c r="G33" s="38"/>
      <c r="H33" s="38"/>
      <c r="I33" s="156">
        <v>0.20999999999999999</v>
      </c>
      <c r="J33" s="155">
        <f>ROUND(((SUM(BE125:BE520))*I33),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ROUND((SUM(BF125:BF520)),  2)</f>
        <v>0</v>
      </c>
      <c r="G34" s="38"/>
      <c r="H34" s="38"/>
      <c r="I34" s="156">
        <v>0.12</v>
      </c>
      <c r="J34" s="155">
        <f>ROUND(((SUM(BF125:BF520))*I34),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ROUND((SUM(BG125:BG520)),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ROUND((SUM(BH125:BH520)),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ROUND((SUM(BI125:BI520)),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STEZKA U SILNICE II/191 CHALOUPKY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101_A - CYKLO 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KLATOVY</v>
      </c>
      <c r="G89" s="40"/>
      <c r="H89" s="40"/>
      <c r="I89" s="32" t="s">
        <v>22</v>
      </c>
      <c r="J89" s="79" t="str">
        <f>IF(J12="","",J12)</f>
        <v>9. 12. 2024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133</v>
      </c>
      <c r="E99" s="189"/>
      <c r="F99" s="189"/>
      <c r="G99" s="189"/>
      <c r="H99" s="189"/>
      <c r="I99" s="189"/>
      <c r="J99" s="190">
        <f>J236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134</v>
      </c>
      <c r="E100" s="189"/>
      <c r="F100" s="189"/>
      <c r="G100" s="189"/>
      <c r="H100" s="189"/>
      <c r="I100" s="189"/>
      <c r="J100" s="190">
        <f>J241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135</v>
      </c>
      <c r="E101" s="189"/>
      <c r="F101" s="189"/>
      <c r="G101" s="189"/>
      <c r="H101" s="189"/>
      <c r="I101" s="189"/>
      <c r="J101" s="190">
        <f>J246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136</v>
      </c>
      <c r="E102" s="189"/>
      <c r="F102" s="189"/>
      <c r="G102" s="189"/>
      <c r="H102" s="189"/>
      <c r="I102" s="189"/>
      <c r="J102" s="190">
        <f>J337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137</v>
      </c>
      <c r="E103" s="189"/>
      <c r="F103" s="189"/>
      <c r="G103" s="189"/>
      <c r="H103" s="189"/>
      <c r="I103" s="189"/>
      <c r="J103" s="190">
        <f>J412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138</v>
      </c>
      <c r="E104" s="189"/>
      <c r="F104" s="189"/>
      <c r="G104" s="189"/>
      <c r="H104" s="189"/>
      <c r="I104" s="189"/>
      <c r="J104" s="190">
        <f>J517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139</v>
      </c>
      <c r="E105" s="189"/>
      <c r="F105" s="189"/>
      <c r="G105" s="189"/>
      <c r="H105" s="189"/>
      <c r="I105" s="189"/>
      <c r="J105" s="190">
        <f>J519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140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5" t="str">
        <f>E7</f>
        <v>STEZKA U SILNICE II/191 CHALOUPKY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124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101_A - CYKLO A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KLATOVY</v>
      </c>
      <c r="G119" s="40"/>
      <c r="H119" s="40"/>
      <c r="I119" s="32" t="s">
        <v>22</v>
      </c>
      <c r="J119" s="79" t="str">
        <f>IF(J12="","",J12)</f>
        <v>9. 12. 2024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E15</f>
        <v>Město Klatovy</v>
      </c>
      <c r="G121" s="40"/>
      <c r="H121" s="40"/>
      <c r="I121" s="32" t="s">
        <v>30</v>
      </c>
      <c r="J121" s="36" t="str">
        <f>E21</f>
        <v>MACÁN PROJEKCE DS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>Žižkovský Petr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2"/>
      <c r="B124" s="193"/>
      <c r="C124" s="194" t="s">
        <v>141</v>
      </c>
      <c r="D124" s="195" t="s">
        <v>61</v>
      </c>
      <c r="E124" s="195" t="s">
        <v>57</v>
      </c>
      <c r="F124" s="195" t="s">
        <v>58</v>
      </c>
      <c r="G124" s="195" t="s">
        <v>142</v>
      </c>
      <c r="H124" s="195" t="s">
        <v>143</v>
      </c>
      <c r="I124" s="195" t="s">
        <v>144</v>
      </c>
      <c r="J124" s="195" t="s">
        <v>128</v>
      </c>
      <c r="K124" s="196" t="s">
        <v>145</v>
      </c>
      <c r="L124" s="197"/>
      <c r="M124" s="100" t="s">
        <v>1</v>
      </c>
      <c r="N124" s="101" t="s">
        <v>40</v>
      </c>
      <c r="O124" s="101" t="s">
        <v>146</v>
      </c>
      <c r="P124" s="101" t="s">
        <v>147</v>
      </c>
      <c r="Q124" s="101" t="s">
        <v>148</v>
      </c>
      <c r="R124" s="101" t="s">
        <v>149</v>
      </c>
      <c r="S124" s="101" t="s">
        <v>150</v>
      </c>
      <c r="T124" s="102" t="s">
        <v>151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8"/>
      <c r="B125" s="39"/>
      <c r="C125" s="107" t="s">
        <v>152</v>
      </c>
      <c r="D125" s="40"/>
      <c r="E125" s="40"/>
      <c r="F125" s="40"/>
      <c r="G125" s="40"/>
      <c r="H125" s="40"/>
      <c r="I125" s="40"/>
      <c r="J125" s="198">
        <f>BK125</f>
        <v>0</v>
      </c>
      <c r="K125" s="40"/>
      <c r="L125" s="44"/>
      <c r="M125" s="103"/>
      <c r="N125" s="199"/>
      <c r="O125" s="104"/>
      <c r="P125" s="200">
        <f>P126</f>
        <v>0</v>
      </c>
      <c r="Q125" s="104"/>
      <c r="R125" s="200">
        <f>R126</f>
        <v>1952.2857606000002</v>
      </c>
      <c r="S125" s="104"/>
      <c r="T125" s="201">
        <f>T126</f>
        <v>552.077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130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75</v>
      </c>
      <c r="E126" s="206" t="s">
        <v>153</v>
      </c>
      <c r="F126" s="206" t="s">
        <v>154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P127+P236+P241+P246+P337+P412+P517+P519</f>
        <v>0</v>
      </c>
      <c r="Q126" s="211"/>
      <c r="R126" s="212">
        <f>R127+R236+R241+R246+R337+R412+R517+R519</f>
        <v>1952.2857606000002</v>
      </c>
      <c r="S126" s="211"/>
      <c r="T126" s="213">
        <f>T127+T236+T241+T246+T337+T412+T517+T519</f>
        <v>552.077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76</v>
      </c>
      <c r="AY126" s="214" t="s">
        <v>155</v>
      </c>
      <c r="BK126" s="216">
        <f>BK127+BK236+BK241+BK246+BK337+BK412+BK517+BK519</f>
        <v>0</v>
      </c>
    </row>
    <row r="127" s="12" customFormat="1" ht="22.8" customHeight="1">
      <c r="A127" s="12"/>
      <c r="B127" s="203"/>
      <c r="C127" s="204"/>
      <c r="D127" s="205" t="s">
        <v>75</v>
      </c>
      <c r="E127" s="217" t="s">
        <v>84</v>
      </c>
      <c r="F127" s="217" t="s">
        <v>156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SUM(P128:P235)</f>
        <v>0</v>
      </c>
      <c r="Q127" s="211"/>
      <c r="R127" s="212">
        <f>SUM(R128:R235)</f>
        <v>1489.05701</v>
      </c>
      <c r="S127" s="211"/>
      <c r="T127" s="213">
        <f>SUM(T128:T235)</f>
        <v>514.34699999999998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84</v>
      </c>
      <c r="AT127" s="215" t="s">
        <v>75</v>
      </c>
      <c r="AU127" s="215" t="s">
        <v>84</v>
      </c>
      <c r="AY127" s="214" t="s">
        <v>155</v>
      </c>
      <c r="BK127" s="216">
        <f>SUM(BK128:BK235)</f>
        <v>0</v>
      </c>
    </row>
    <row r="128" s="2" customFormat="1" ht="44.25" customHeight="1">
      <c r="A128" s="38"/>
      <c r="B128" s="39"/>
      <c r="C128" s="219" t="s">
        <v>84</v>
      </c>
      <c r="D128" s="219" t="s">
        <v>157</v>
      </c>
      <c r="E128" s="220" t="s">
        <v>158</v>
      </c>
      <c r="F128" s="221" t="s">
        <v>159</v>
      </c>
      <c r="G128" s="222" t="s">
        <v>160</v>
      </c>
      <c r="H128" s="223">
        <v>1167</v>
      </c>
      <c r="I128" s="224"/>
      <c r="J128" s="225">
        <f>ROUND(I128*H128,2)</f>
        <v>0</v>
      </c>
      <c r="K128" s="221" t="s">
        <v>161</v>
      </c>
      <c r="L128" s="44"/>
      <c r="M128" s="226" t="s">
        <v>1</v>
      </c>
      <c r="N128" s="227" t="s">
        <v>41</v>
      </c>
      <c r="O128" s="91"/>
      <c r="P128" s="228">
        <f>O128*H128</f>
        <v>0</v>
      </c>
      <c r="Q128" s="228">
        <v>3.0000000000000001E-05</v>
      </c>
      <c r="R128" s="228">
        <f>Q128*H128</f>
        <v>0.035009999999999999</v>
      </c>
      <c r="S128" s="228">
        <v>0.23000000000000001</v>
      </c>
      <c r="T128" s="229">
        <f>S128*H128</f>
        <v>268.41000000000003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162</v>
      </c>
      <c r="AT128" s="230" t="s">
        <v>157</v>
      </c>
      <c r="AU128" s="230" t="s">
        <v>86</v>
      </c>
      <c r="AY128" s="17" t="s">
        <v>155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162</v>
      </c>
      <c r="BM128" s="230" t="s">
        <v>163</v>
      </c>
    </row>
    <row r="129" s="2" customFormat="1">
      <c r="A129" s="38"/>
      <c r="B129" s="39"/>
      <c r="C129" s="40"/>
      <c r="D129" s="232" t="s">
        <v>164</v>
      </c>
      <c r="E129" s="40"/>
      <c r="F129" s="233" t="s">
        <v>165</v>
      </c>
      <c r="G129" s="40"/>
      <c r="H129" s="40"/>
      <c r="I129" s="234"/>
      <c r="J129" s="40"/>
      <c r="K129" s="40"/>
      <c r="L129" s="44"/>
      <c r="M129" s="235"/>
      <c r="N129" s="236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164</v>
      </c>
      <c r="AU129" s="17" t="s">
        <v>86</v>
      </c>
    </row>
    <row r="130" s="13" customFormat="1">
      <c r="A130" s="13"/>
      <c r="B130" s="237"/>
      <c r="C130" s="238"/>
      <c r="D130" s="232" t="s">
        <v>166</v>
      </c>
      <c r="E130" s="239" t="s">
        <v>1</v>
      </c>
      <c r="F130" s="240" t="s">
        <v>167</v>
      </c>
      <c r="G130" s="238"/>
      <c r="H130" s="239" t="s">
        <v>1</v>
      </c>
      <c r="I130" s="241"/>
      <c r="J130" s="238"/>
      <c r="K130" s="238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166</v>
      </c>
      <c r="AU130" s="246" t="s">
        <v>86</v>
      </c>
      <c r="AV130" s="13" t="s">
        <v>84</v>
      </c>
      <c r="AW130" s="13" t="s">
        <v>32</v>
      </c>
      <c r="AX130" s="13" t="s">
        <v>76</v>
      </c>
      <c r="AY130" s="246" t="s">
        <v>155</v>
      </c>
    </row>
    <row r="131" s="14" customFormat="1">
      <c r="A131" s="14"/>
      <c r="B131" s="247"/>
      <c r="C131" s="248"/>
      <c r="D131" s="232" t="s">
        <v>166</v>
      </c>
      <c r="E131" s="249" t="s">
        <v>1</v>
      </c>
      <c r="F131" s="250" t="s">
        <v>168</v>
      </c>
      <c r="G131" s="248"/>
      <c r="H131" s="251">
        <v>921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166</v>
      </c>
      <c r="AU131" s="257" t="s">
        <v>86</v>
      </c>
      <c r="AV131" s="14" t="s">
        <v>86</v>
      </c>
      <c r="AW131" s="14" t="s">
        <v>32</v>
      </c>
      <c r="AX131" s="14" t="s">
        <v>76</v>
      </c>
      <c r="AY131" s="257" t="s">
        <v>155</v>
      </c>
    </row>
    <row r="132" s="13" customFormat="1">
      <c r="A132" s="13"/>
      <c r="B132" s="237"/>
      <c r="C132" s="238"/>
      <c r="D132" s="232" t="s">
        <v>166</v>
      </c>
      <c r="E132" s="239" t="s">
        <v>1</v>
      </c>
      <c r="F132" s="240" t="s">
        <v>169</v>
      </c>
      <c r="G132" s="238"/>
      <c r="H132" s="239" t="s">
        <v>1</v>
      </c>
      <c r="I132" s="241"/>
      <c r="J132" s="238"/>
      <c r="K132" s="238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166</v>
      </c>
      <c r="AU132" s="246" t="s">
        <v>86</v>
      </c>
      <c r="AV132" s="13" t="s">
        <v>84</v>
      </c>
      <c r="AW132" s="13" t="s">
        <v>32</v>
      </c>
      <c r="AX132" s="13" t="s">
        <v>76</v>
      </c>
      <c r="AY132" s="246" t="s">
        <v>155</v>
      </c>
    </row>
    <row r="133" s="14" customFormat="1">
      <c r="A133" s="14"/>
      <c r="B133" s="247"/>
      <c r="C133" s="248"/>
      <c r="D133" s="232" t="s">
        <v>166</v>
      </c>
      <c r="E133" s="249" t="s">
        <v>1</v>
      </c>
      <c r="F133" s="250" t="s">
        <v>170</v>
      </c>
      <c r="G133" s="248"/>
      <c r="H133" s="251">
        <v>246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166</v>
      </c>
      <c r="AU133" s="257" t="s">
        <v>86</v>
      </c>
      <c r="AV133" s="14" t="s">
        <v>86</v>
      </c>
      <c r="AW133" s="14" t="s">
        <v>32</v>
      </c>
      <c r="AX133" s="14" t="s">
        <v>76</v>
      </c>
      <c r="AY133" s="257" t="s">
        <v>155</v>
      </c>
    </row>
    <row r="134" s="15" customFormat="1">
      <c r="A134" s="15"/>
      <c r="B134" s="258"/>
      <c r="C134" s="259"/>
      <c r="D134" s="232" t="s">
        <v>166</v>
      </c>
      <c r="E134" s="260" t="s">
        <v>1</v>
      </c>
      <c r="F134" s="261" t="s">
        <v>171</v>
      </c>
      <c r="G134" s="259"/>
      <c r="H134" s="262">
        <v>1167</v>
      </c>
      <c r="I134" s="263"/>
      <c r="J134" s="259"/>
      <c r="K134" s="259"/>
      <c r="L134" s="264"/>
      <c r="M134" s="265"/>
      <c r="N134" s="266"/>
      <c r="O134" s="266"/>
      <c r="P134" s="266"/>
      <c r="Q134" s="266"/>
      <c r="R134" s="266"/>
      <c r="S134" s="266"/>
      <c r="T134" s="26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8" t="s">
        <v>166</v>
      </c>
      <c r="AU134" s="268" t="s">
        <v>86</v>
      </c>
      <c r="AV134" s="15" t="s">
        <v>162</v>
      </c>
      <c r="AW134" s="15" t="s">
        <v>32</v>
      </c>
      <c r="AX134" s="15" t="s">
        <v>84</v>
      </c>
      <c r="AY134" s="268" t="s">
        <v>155</v>
      </c>
    </row>
    <row r="135" s="2" customFormat="1" ht="37.8" customHeight="1">
      <c r="A135" s="38"/>
      <c r="B135" s="39"/>
      <c r="C135" s="219" t="s">
        <v>86</v>
      </c>
      <c r="D135" s="219" t="s">
        <v>157</v>
      </c>
      <c r="E135" s="220" t="s">
        <v>172</v>
      </c>
      <c r="F135" s="221" t="s">
        <v>173</v>
      </c>
      <c r="G135" s="222" t="s">
        <v>160</v>
      </c>
      <c r="H135" s="223">
        <v>2334</v>
      </c>
      <c r="I135" s="224"/>
      <c r="J135" s="225">
        <f>ROUND(I135*H135,2)</f>
        <v>0</v>
      </c>
      <c r="K135" s="221" t="s">
        <v>161</v>
      </c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0.023</v>
      </c>
      <c r="T135" s="229">
        <f>S135*H135</f>
        <v>53.682000000000002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162</v>
      </c>
      <c r="AT135" s="230" t="s">
        <v>157</v>
      </c>
      <c r="AU135" s="230" t="s">
        <v>86</v>
      </c>
      <c r="AY135" s="17" t="s">
        <v>155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162</v>
      </c>
      <c r="BM135" s="230" t="s">
        <v>174</v>
      </c>
    </row>
    <row r="136" s="2" customFormat="1">
      <c r="A136" s="38"/>
      <c r="B136" s="39"/>
      <c r="C136" s="40"/>
      <c r="D136" s="232" t="s">
        <v>164</v>
      </c>
      <c r="E136" s="40"/>
      <c r="F136" s="233" t="s">
        <v>165</v>
      </c>
      <c r="G136" s="40"/>
      <c r="H136" s="40"/>
      <c r="I136" s="234"/>
      <c r="J136" s="40"/>
      <c r="K136" s="40"/>
      <c r="L136" s="44"/>
      <c r="M136" s="235"/>
      <c r="N136" s="236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164</v>
      </c>
      <c r="AU136" s="17" t="s">
        <v>86</v>
      </c>
    </row>
    <row r="137" s="13" customFormat="1">
      <c r="A137" s="13"/>
      <c r="B137" s="237"/>
      <c r="C137" s="238"/>
      <c r="D137" s="232" t="s">
        <v>166</v>
      </c>
      <c r="E137" s="239" t="s">
        <v>1</v>
      </c>
      <c r="F137" s="240" t="s">
        <v>175</v>
      </c>
      <c r="G137" s="238"/>
      <c r="H137" s="239" t="s">
        <v>1</v>
      </c>
      <c r="I137" s="241"/>
      <c r="J137" s="238"/>
      <c r="K137" s="238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166</v>
      </c>
      <c r="AU137" s="246" t="s">
        <v>86</v>
      </c>
      <c r="AV137" s="13" t="s">
        <v>84</v>
      </c>
      <c r="AW137" s="13" t="s">
        <v>32</v>
      </c>
      <c r="AX137" s="13" t="s">
        <v>76</v>
      </c>
      <c r="AY137" s="246" t="s">
        <v>155</v>
      </c>
    </row>
    <row r="138" s="14" customFormat="1">
      <c r="A138" s="14"/>
      <c r="B138" s="247"/>
      <c r="C138" s="248"/>
      <c r="D138" s="232" t="s">
        <v>166</v>
      </c>
      <c r="E138" s="249" t="s">
        <v>1</v>
      </c>
      <c r="F138" s="250" t="s">
        <v>176</v>
      </c>
      <c r="G138" s="248"/>
      <c r="H138" s="251">
        <v>1842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166</v>
      </c>
      <c r="AU138" s="257" t="s">
        <v>86</v>
      </c>
      <c r="AV138" s="14" t="s">
        <v>86</v>
      </c>
      <c r="AW138" s="14" t="s">
        <v>32</v>
      </c>
      <c r="AX138" s="14" t="s">
        <v>76</v>
      </c>
      <c r="AY138" s="257" t="s">
        <v>155</v>
      </c>
    </row>
    <row r="139" s="13" customFormat="1">
      <c r="A139" s="13"/>
      <c r="B139" s="237"/>
      <c r="C139" s="238"/>
      <c r="D139" s="232" t="s">
        <v>166</v>
      </c>
      <c r="E139" s="239" t="s">
        <v>1</v>
      </c>
      <c r="F139" s="240" t="s">
        <v>169</v>
      </c>
      <c r="G139" s="238"/>
      <c r="H139" s="239" t="s">
        <v>1</v>
      </c>
      <c r="I139" s="241"/>
      <c r="J139" s="238"/>
      <c r="K139" s="238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166</v>
      </c>
      <c r="AU139" s="246" t="s">
        <v>86</v>
      </c>
      <c r="AV139" s="13" t="s">
        <v>84</v>
      </c>
      <c r="AW139" s="13" t="s">
        <v>32</v>
      </c>
      <c r="AX139" s="13" t="s">
        <v>76</v>
      </c>
      <c r="AY139" s="246" t="s">
        <v>155</v>
      </c>
    </row>
    <row r="140" s="14" customFormat="1">
      <c r="A140" s="14"/>
      <c r="B140" s="247"/>
      <c r="C140" s="248"/>
      <c r="D140" s="232" t="s">
        <v>166</v>
      </c>
      <c r="E140" s="249" t="s">
        <v>1</v>
      </c>
      <c r="F140" s="250" t="s">
        <v>177</v>
      </c>
      <c r="G140" s="248"/>
      <c r="H140" s="251">
        <v>492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166</v>
      </c>
      <c r="AU140" s="257" t="s">
        <v>86</v>
      </c>
      <c r="AV140" s="14" t="s">
        <v>86</v>
      </c>
      <c r="AW140" s="14" t="s">
        <v>32</v>
      </c>
      <c r="AX140" s="14" t="s">
        <v>76</v>
      </c>
      <c r="AY140" s="257" t="s">
        <v>155</v>
      </c>
    </row>
    <row r="141" s="15" customFormat="1">
      <c r="A141" s="15"/>
      <c r="B141" s="258"/>
      <c r="C141" s="259"/>
      <c r="D141" s="232" t="s">
        <v>166</v>
      </c>
      <c r="E141" s="260" t="s">
        <v>1</v>
      </c>
      <c r="F141" s="261" t="s">
        <v>171</v>
      </c>
      <c r="G141" s="259"/>
      <c r="H141" s="262">
        <v>2334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8" t="s">
        <v>166</v>
      </c>
      <c r="AU141" s="268" t="s">
        <v>86</v>
      </c>
      <c r="AV141" s="15" t="s">
        <v>162</v>
      </c>
      <c r="AW141" s="15" t="s">
        <v>32</v>
      </c>
      <c r="AX141" s="15" t="s">
        <v>84</v>
      </c>
      <c r="AY141" s="268" t="s">
        <v>155</v>
      </c>
    </row>
    <row r="142" s="2" customFormat="1" ht="66.75" customHeight="1">
      <c r="A142" s="38"/>
      <c r="B142" s="39"/>
      <c r="C142" s="219" t="s">
        <v>178</v>
      </c>
      <c r="D142" s="219" t="s">
        <v>157</v>
      </c>
      <c r="E142" s="220" t="s">
        <v>179</v>
      </c>
      <c r="F142" s="221" t="s">
        <v>180</v>
      </c>
      <c r="G142" s="222" t="s">
        <v>160</v>
      </c>
      <c r="H142" s="223">
        <v>470</v>
      </c>
      <c r="I142" s="224"/>
      <c r="J142" s="225">
        <f>ROUND(I142*H142,2)</f>
        <v>0</v>
      </c>
      <c r="K142" s="221" t="s">
        <v>161</v>
      </c>
      <c r="L142" s="44"/>
      <c r="M142" s="226" t="s">
        <v>1</v>
      </c>
      <c r="N142" s="227" t="s">
        <v>41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0.22</v>
      </c>
      <c r="T142" s="229">
        <f>S142*H142</f>
        <v>103.40000000000001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162</v>
      </c>
      <c r="AT142" s="230" t="s">
        <v>157</v>
      </c>
      <c r="AU142" s="230" t="s">
        <v>86</v>
      </c>
      <c r="AY142" s="17" t="s">
        <v>155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84</v>
      </c>
      <c r="BK142" s="231">
        <f>ROUND(I142*H142,2)</f>
        <v>0</v>
      </c>
      <c r="BL142" s="17" t="s">
        <v>162</v>
      </c>
      <c r="BM142" s="230" t="s">
        <v>181</v>
      </c>
    </row>
    <row r="143" s="13" customFormat="1">
      <c r="A143" s="13"/>
      <c r="B143" s="237"/>
      <c r="C143" s="238"/>
      <c r="D143" s="232" t="s">
        <v>166</v>
      </c>
      <c r="E143" s="239" t="s">
        <v>1</v>
      </c>
      <c r="F143" s="240" t="s">
        <v>182</v>
      </c>
      <c r="G143" s="238"/>
      <c r="H143" s="239" t="s">
        <v>1</v>
      </c>
      <c r="I143" s="241"/>
      <c r="J143" s="238"/>
      <c r="K143" s="238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166</v>
      </c>
      <c r="AU143" s="246" t="s">
        <v>86</v>
      </c>
      <c r="AV143" s="13" t="s">
        <v>84</v>
      </c>
      <c r="AW143" s="13" t="s">
        <v>32</v>
      </c>
      <c r="AX143" s="13" t="s">
        <v>76</v>
      </c>
      <c r="AY143" s="246" t="s">
        <v>155</v>
      </c>
    </row>
    <row r="144" s="14" customFormat="1">
      <c r="A144" s="14"/>
      <c r="B144" s="247"/>
      <c r="C144" s="248"/>
      <c r="D144" s="232" t="s">
        <v>166</v>
      </c>
      <c r="E144" s="249" t="s">
        <v>1</v>
      </c>
      <c r="F144" s="250" t="s">
        <v>183</v>
      </c>
      <c r="G144" s="248"/>
      <c r="H144" s="251">
        <v>470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166</v>
      </c>
      <c r="AU144" s="257" t="s">
        <v>86</v>
      </c>
      <c r="AV144" s="14" t="s">
        <v>86</v>
      </c>
      <c r="AW144" s="14" t="s">
        <v>32</v>
      </c>
      <c r="AX144" s="14" t="s">
        <v>76</v>
      </c>
      <c r="AY144" s="257" t="s">
        <v>155</v>
      </c>
    </row>
    <row r="145" s="15" customFormat="1">
      <c r="A145" s="15"/>
      <c r="B145" s="258"/>
      <c r="C145" s="259"/>
      <c r="D145" s="232" t="s">
        <v>166</v>
      </c>
      <c r="E145" s="260" t="s">
        <v>1</v>
      </c>
      <c r="F145" s="261" t="s">
        <v>171</v>
      </c>
      <c r="G145" s="259"/>
      <c r="H145" s="262">
        <v>470</v>
      </c>
      <c r="I145" s="263"/>
      <c r="J145" s="259"/>
      <c r="K145" s="259"/>
      <c r="L145" s="264"/>
      <c r="M145" s="265"/>
      <c r="N145" s="266"/>
      <c r="O145" s="266"/>
      <c r="P145" s="266"/>
      <c r="Q145" s="266"/>
      <c r="R145" s="266"/>
      <c r="S145" s="266"/>
      <c r="T145" s="26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8" t="s">
        <v>166</v>
      </c>
      <c r="AU145" s="268" t="s">
        <v>86</v>
      </c>
      <c r="AV145" s="15" t="s">
        <v>162</v>
      </c>
      <c r="AW145" s="15" t="s">
        <v>32</v>
      </c>
      <c r="AX145" s="15" t="s">
        <v>84</v>
      </c>
      <c r="AY145" s="268" t="s">
        <v>155</v>
      </c>
    </row>
    <row r="146" s="2" customFormat="1" ht="55.5" customHeight="1">
      <c r="A146" s="38"/>
      <c r="B146" s="39"/>
      <c r="C146" s="219" t="s">
        <v>162</v>
      </c>
      <c r="D146" s="219" t="s">
        <v>157</v>
      </c>
      <c r="E146" s="220" t="s">
        <v>184</v>
      </c>
      <c r="F146" s="221" t="s">
        <v>185</v>
      </c>
      <c r="G146" s="222" t="s">
        <v>160</v>
      </c>
      <c r="H146" s="223">
        <v>5</v>
      </c>
      <c r="I146" s="224"/>
      <c r="J146" s="225">
        <f>ROUND(I146*H146,2)</f>
        <v>0</v>
      </c>
      <c r="K146" s="221" t="s">
        <v>161</v>
      </c>
      <c r="L146" s="44"/>
      <c r="M146" s="226" t="s">
        <v>1</v>
      </c>
      <c r="N146" s="227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0.23999999999999999</v>
      </c>
      <c r="T146" s="229">
        <f>S146*H146</f>
        <v>1.2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162</v>
      </c>
      <c r="AT146" s="230" t="s">
        <v>157</v>
      </c>
      <c r="AU146" s="230" t="s">
        <v>86</v>
      </c>
      <c r="AY146" s="17" t="s">
        <v>155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162</v>
      </c>
      <c r="BM146" s="230" t="s">
        <v>186</v>
      </c>
    </row>
    <row r="147" s="13" customFormat="1">
      <c r="A147" s="13"/>
      <c r="B147" s="237"/>
      <c r="C147" s="238"/>
      <c r="D147" s="232" t="s">
        <v>166</v>
      </c>
      <c r="E147" s="239" t="s">
        <v>1</v>
      </c>
      <c r="F147" s="240" t="s">
        <v>187</v>
      </c>
      <c r="G147" s="238"/>
      <c r="H147" s="239" t="s">
        <v>1</v>
      </c>
      <c r="I147" s="241"/>
      <c r="J147" s="238"/>
      <c r="K147" s="238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166</v>
      </c>
      <c r="AU147" s="246" t="s">
        <v>86</v>
      </c>
      <c r="AV147" s="13" t="s">
        <v>84</v>
      </c>
      <c r="AW147" s="13" t="s">
        <v>32</v>
      </c>
      <c r="AX147" s="13" t="s">
        <v>76</v>
      </c>
      <c r="AY147" s="246" t="s">
        <v>155</v>
      </c>
    </row>
    <row r="148" s="14" customFormat="1">
      <c r="A148" s="14"/>
      <c r="B148" s="247"/>
      <c r="C148" s="248"/>
      <c r="D148" s="232" t="s">
        <v>166</v>
      </c>
      <c r="E148" s="249" t="s">
        <v>1</v>
      </c>
      <c r="F148" s="250" t="s">
        <v>188</v>
      </c>
      <c r="G148" s="248"/>
      <c r="H148" s="251">
        <v>5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166</v>
      </c>
      <c r="AU148" s="257" t="s">
        <v>86</v>
      </c>
      <c r="AV148" s="14" t="s">
        <v>86</v>
      </c>
      <c r="AW148" s="14" t="s">
        <v>32</v>
      </c>
      <c r="AX148" s="14" t="s">
        <v>76</v>
      </c>
      <c r="AY148" s="257" t="s">
        <v>155</v>
      </c>
    </row>
    <row r="149" s="15" customFormat="1">
      <c r="A149" s="15"/>
      <c r="B149" s="258"/>
      <c r="C149" s="259"/>
      <c r="D149" s="232" t="s">
        <v>166</v>
      </c>
      <c r="E149" s="260" t="s">
        <v>1</v>
      </c>
      <c r="F149" s="261" t="s">
        <v>171</v>
      </c>
      <c r="G149" s="259"/>
      <c r="H149" s="262">
        <v>5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8" t="s">
        <v>166</v>
      </c>
      <c r="AU149" s="268" t="s">
        <v>86</v>
      </c>
      <c r="AV149" s="15" t="s">
        <v>162</v>
      </c>
      <c r="AW149" s="15" t="s">
        <v>32</v>
      </c>
      <c r="AX149" s="15" t="s">
        <v>84</v>
      </c>
      <c r="AY149" s="268" t="s">
        <v>155</v>
      </c>
    </row>
    <row r="150" s="2" customFormat="1" ht="66.75" customHeight="1">
      <c r="A150" s="38"/>
      <c r="B150" s="39"/>
      <c r="C150" s="219" t="s">
        <v>188</v>
      </c>
      <c r="D150" s="219" t="s">
        <v>157</v>
      </c>
      <c r="E150" s="220" t="s">
        <v>189</v>
      </c>
      <c r="F150" s="221" t="s">
        <v>190</v>
      </c>
      <c r="G150" s="222" t="s">
        <v>160</v>
      </c>
      <c r="H150" s="223">
        <v>20</v>
      </c>
      <c r="I150" s="224"/>
      <c r="J150" s="225">
        <f>ROUND(I150*H150,2)</f>
        <v>0</v>
      </c>
      <c r="K150" s="221" t="s">
        <v>161</v>
      </c>
      <c r="L150" s="44"/>
      <c r="M150" s="226" t="s">
        <v>1</v>
      </c>
      <c r="N150" s="227" t="s">
        <v>41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0.29499999999999998</v>
      </c>
      <c r="T150" s="229">
        <f>S150*H150</f>
        <v>5.8999999999999995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162</v>
      </c>
      <c r="AT150" s="230" t="s">
        <v>157</v>
      </c>
      <c r="AU150" s="230" t="s">
        <v>86</v>
      </c>
      <c r="AY150" s="17" t="s">
        <v>155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162</v>
      </c>
      <c r="BM150" s="230" t="s">
        <v>191</v>
      </c>
    </row>
    <row r="151" s="13" customFormat="1">
      <c r="A151" s="13"/>
      <c r="B151" s="237"/>
      <c r="C151" s="238"/>
      <c r="D151" s="232" t="s">
        <v>166</v>
      </c>
      <c r="E151" s="239" t="s">
        <v>1</v>
      </c>
      <c r="F151" s="240" t="s">
        <v>192</v>
      </c>
      <c r="G151" s="238"/>
      <c r="H151" s="239" t="s">
        <v>1</v>
      </c>
      <c r="I151" s="241"/>
      <c r="J151" s="238"/>
      <c r="K151" s="238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166</v>
      </c>
      <c r="AU151" s="246" t="s">
        <v>86</v>
      </c>
      <c r="AV151" s="13" t="s">
        <v>84</v>
      </c>
      <c r="AW151" s="13" t="s">
        <v>32</v>
      </c>
      <c r="AX151" s="13" t="s">
        <v>76</v>
      </c>
      <c r="AY151" s="246" t="s">
        <v>155</v>
      </c>
    </row>
    <row r="152" s="14" customFormat="1">
      <c r="A152" s="14"/>
      <c r="B152" s="247"/>
      <c r="C152" s="248"/>
      <c r="D152" s="232" t="s">
        <v>166</v>
      </c>
      <c r="E152" s="249" t="s">
        <v>1</v>
      </c>
      <c r="F152" s="250" t="s">
        <v>193</v>
      </c>
      <c r="G152" s="248"/>
      <c r="H152" s="251">
        <v>20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166</v>
      </c>
      <c r="AU152" s="257" t="s">
        <v>86</v>
      </c>
      <c r="AV152" s="14" t="s">
        <v>86</v>
      </c>
      <c r="AW152" s="14" t="s">
        <v>32</v>
      </c>
      <c r="AX152" s="14" t="s">
        <v>76</v>
      </c>
      <c r="AY152" s="257" t="s">
        <v>155</v>
      </c>
    </row>
    <row r="153" s="15" customFormat="1">
      <c r="A153" s="15"/>
      <c r="B153" s="258"/>
      <c r="C153" s="259"/>
      <c r="D153" s="232" t="s">
        <v>166</v>
      </c>
      <c r="E153" s="260" t="s">
        <v>1</v>
      </c>
      <c r="F153" s="261" t="s">
        <v>171</v>
      </c>
      <c r="G153" s="259"/>
      <c r="H153" s="262">
        <v>20</v>
      </c>
      <c r="I153" s="263"/>
      <c r="J153" s="259"/>
      <c r="K153" s="259"/>
      <c r="L153" s="264"/>
      <c r="M153" s="265"/>
      <c r="N153" s="266"/>
      <c r="O153" s="266"/>
      <c r="P153" s="266"/>
      <c r="Q153" s="266"/>
      <c r="R153" s="266"/>
      <c r="S153" s="266"/>
      <c r="T153" s="267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8" t="s">
        <v>166</v>
      </c>
      <c r="AU153" s="268" t="s">
        <v>86</v>
      </c>
      <c r="AV153" s="15" t="s">
        <v>162</v>
      </c>
      <c r="AW153" s="15" t="s">
        <v>32</v>
      </c>
      <c r="AX153" s="15" t="s">
        <v>84</v>
      </c>
      <c r="AY153" s="268" t="s">
        <v>155</v>
      </c>
    </row>
    <row r="154" s="2" customFormat="1" ht="49.05" customHeight="1">
      <c r="A154" s="38"/>
      <c r="B154" s="39"/>
      <c r="C154" s="219" t="s">
        <v>194</v>
      </c>
      <c r="D154" s="219" t="s">
        <v>157</v>
      </c>
      <c r="E154" s="220" t="s">
        <v>195</v>
      </c>
      <c r="F154" s="221" t="s">
        <v>196</v>
      </c>
      <c r="G154" s="222" t="s">
        <v>197</v>
      </c>
      <c r="H154" s="223">
        <v>311</v>
      </c>
      <c r="I154" s="224"/>
      <c r="J154" s="225">
        <f>ROUND(I154*H154,2)</f>
        <v>0</v>
      </c>
      <c r="K154" s="221" t="s">
        <v>161</v>
      </c>
      <c r="L154" s="44"/>
      <c r="M154" s="226" t="s">
        <v>1</v>
      </c>
      <c r="N154" s="227" t="s">
        <v>41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0.20499999999999999</v>
      </c>
      <c r="T154" s="229">
        <f>S154*H154</f>
        <v>63.754999999999995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162</v>
      </c>
      <c r="AT154" s="230" t="s">
        <v>157</v>
      </c>
      <c r="AU154" s="230" t="s">
        <v>86</v>
      </c>
      <c r="AY154" s="17" t="s">
        <v>155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162</v>
      </c>
      <c r="BM154" s="230" t="s">
        <v>198</v>
      </c>
    </row>
    <row r="155" s="13" customFormat="1">
      <c r="A155" s="13"/>
      <c r="B155" s="237"/>
      <c r="C155" s="238"/>
      <c r="D155" s="232" t="s">
        <v>166</v>
      </c>
      <c r="E155" s="239" t="s">
        <v>1</v>
      </c>
      <c r="F155" s="240" t="s">
        <v>199</v>
      </c>
      <c r="G155" s="238"/>
      <c r="H155" s="239" t="s">
        <v>1</v>
      </c>
      <c r="I155" s="241"/>
      <c r="J155" s="238"/>
      <c r="K155" s="238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166</v>
      </c>
      <c r="AU155" s="246" t="s">
        <v>86</v>
      </c>
      <c r="AV155" s="13" t="s">
        <v>84</v>
      </c>
      <c r="AW155" s="13" t="s">
        <v>32</v>
      </c>
      <c r="AX155" s="13" t="s">
        <v>76</v>
      </c>
      <c r="AY155" s="246" t="s">
        <v>155</v>
      </c>
    </row>
    <row r="156" s="14" customFormat="1">
      <c r="A156" s="14"/>
      <c r="B156" s="247"/>
      <c r="C156" s="248"/>
      <c r="D156" s="232" t="s">
        <v>166</v>
      </c>
      <c r="E156" s="249" t="s">
        <v>1</v>
      </c>
      <c r="F156" s="250" t="s">
        <v>200</v>
      </c>
      <c r="G156" s="248"/>
      <c r="H156" s="251">
        <v>311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166</v>
      </c>
      <c r="AU156" s="257" t="s">
        <v>86</v>
      </c>
      <c r="AV156" s="14" t="s">
        <v>86</v>
      </c>
      <c r="AW156" s="14" t="s">
        <v>32</v>
      </c>
      <c r="AX156" s="14" t="s">
        <v>76</v>
      </c>
      <c r="AY156" s="257" t="s">
        <v>155</v>
      </c>
    </row>
    <row r="157" s="15" customFormat="1">
      <c r="A157" s="15"/>
      <c r="B157" s="258"/>
      <c r="C157" s="259"/>
      <c r="D157" s="232" t="s">
        <v>166</v>
      </c>
      <c r="E157" s="260" t="s">
        <v>1</v>
      </c>
      <c r="F157" s="261" t="s">
        <v>171</v>
      </c>
      <c r="G157" s="259"/>
      <c r="H157" s="262">
        <v>311</v>
      </c>
      <c r="I157" s="263"/>
      <c r="J157" s="259"/>
      <c r="K157" s="259"/>
      <c r="L157" s="264"/>
      <c r="M157" s="265"/>
      <c r="N157" s="266"/>
      <c r="O157" s="266"/>
      <c r="P157" s="266"/>
      <c r="Q157" s="266"/>
      <c r="R157" s="266"/>
      <c r="S157" s="266"/>
      <c r="T157" s="267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8" t="s">
        <v>166</v>
      </c>
      <c r="AU157" s="268" t="s">
        <v>86</v>
      </c>
      <c r="AV157" s="15" t="s">
        <v>162</v>
      </c>
      <c r="AW157" s="15" t="s">
        <v>32</v>
      </c>
      <c r="AX157" s="15" t="s">
        <v>84</v>
      </c>
      <c r="AY157" s="268" t="s">
        <v>155</v>
      </c>
    </row>
    <row r="158" s="2" customFormat="1" ht="37.8" customHeight="1">
      <c r="A158" s="38"/>
      <c r="B158" s="39"/>
      <c r="C158" s="219" t="s">
        <v>201</v>
      </c>
      <c r="D158" s="219" t="s">
        <v>157</v>
      </c>
      <c r="E158" s="220" t="s">
        <v>202</v>
      </c>
      <c r="F158" s="221" t="s">
        <v>203</v>
      </c>
      <c r="G158" s="222" t="s">
        <v>197</v>
      </c>
      <c r="H158" s="223">
        <v>250</v>
      </c>
      <c r="I158" s="224"/>
      <c r="J158" s="225">
        <f>ROUND(I158*H158,2)</f>
        <v>0</v>
      </c>
      <c r="K158" s="221" t="s">
        <v>161</v>
      </c>
      <c r="L158" s="44"/>
      <c r="M158" s="226" t="s">
        <v>1</v>
      </c>
      <c r="N158" s="227" t="s">
        <v>41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0.040000000000000001</v>
      </c>
      <c r="T158" s="229">
        <f>S158*H158</f>
        <v>10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162</v>
      </c>
      <c r="AT158" s="230" t="s">
        <v>157</v>
      </c>
      <c r="AU158" s="230" t="s">
        <v>86</v>
      </c>
      <c r="AY158" s="17" t="s">
        <v>155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162</v>
      </c>
      <c r="BM158" s="230" t="s">
        <v>204</v>
      </c>
    </row>
    <row r="159" s="13" customFormat="1">
      <c r="A159" s="13"/>
      <c r="B159" s="237"/>
      <c r="C159" s="238"/>
      <c r="D159" s="232" t="s">
        <v>166</v>
      </c>
      <c r="E159" s="239" t="s">
        <v>1</v>
      </c>
      <c r="F159" s="240" t="s">
        <v>205</v>
      </c>
      <c r="G159" s="238"/>
      <c r="H159" s="239" t="s">
        <v>1</v>
      </c>
      <c r="I159" s="241"/>
      <c r="J159" s="238"/>
      <c r="K159" s="238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166</v>
      </c>
      <c r="AU159" s="246" t="s">
        <v>86</v>
      </c>
      <c r="AV159" s="13" t="s">
        <v>84</v>
      </c>
      <c r="AW159" s="13" t="s">
        <v>32</v>
      </c>
      <c r="AX159" s="13" t="s">
        <v>76</v>
      </c>
      <c r="AY159" s="246" t="s">
        <v>155</v>
      </c>
    </row>
    <row r="160" s="14" customFormat="1">
      <c r="A160" s="14"/>
      <c r="B160" s="247"/>
      <c r="C160" s="248"/>
      <c r="D160" s="232" t="s">
        <v>166</v>
      </c>
      <c r="E160" s="249" t="s">
        <v>1</v>
      </c>
      <c r="F160" s="250" t="s">
        <v>206</v>
      </c>
      <c r="G160" s="248"/>
      <c r="H160" s="251">
        <v>250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166</v>
      </c>
      <c r="AU160" s="257" t="s">
        <v>86</v>
      </c>
      <c r="AV160" s="14" t="s">
        <v>86</v>
      </c>
      <c r="AW160" s="14" t="s">
        <v>32</v>
      </c>
      <c r="AX160" s="14" t="s">
        <v>76</v>
      </c>
      <c r="AY160" s="257" t="s">
        <v>155</v>
      </c>
    </row>
    <row r="161" s="15" customFormat="1">
      <c r="A161" s="15"/>
      <c r="B161" s="258"/>
      <c r="C161" s="259"/>
      <c r="D161" s="232" t="s">
        <v>166</v>
      </c>
      <c r="E161" s="260" t="s">
        <v>1</v>
      </c>
      <c r="F161" s="261" t="s">
        <v>171</v>
      </c>
      <c r="G161" s="259"/>
      <c r="H161" s="262">
        <v>250</v>
      </c>
      <c r="I161" s="263"/>
      <c r="J161" s="259"/>
      <c r="K161" s="259"/>
      <c r="L161" s="264"/>
      <c r="M161" s="265"/>
      <c r="N161" s="266"/>
      <c r="O161" s="266"/>
      <c r="P161" s="266"/>
      <c r="Q161" s="266"/>
      <c r="R161" s="266"/>
      <c r="S161" s="266"/>
      <c r="T161" s="267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8" t="s">
        <v>166</v>
      </c>
      <c r="AU161" s="268" t="s">
        <v>86</v>
      </c>
      <c r="AV161" s="15" t="s">
        <v>162</v>
      </c>
      <c r="AW161" s="15" t="s">
        <v>32</v>
      </c>
      <c r="AX161" s="15" t="s">
        <v>84</v>
      </c>
      <c r="AY161" s="268" t="s">
        <v>155</v>
      </c>
    </row>
    <row r="162" s="2" customFormat="1" ht="16.5" customHeight="1">
      <c r="A162" s="38"/>
      <c r="B162" s="39"/>
      <c r="C162" s="219" t="s">
        <v>207</v>
      </c>
      <c r="D162" s="219" t="s">
        <v>157</v>
      </c>
      <c r="E162" s="220" t="s">
        <v>208</v>
      </c>
      <c r="F162" s="221" t="s">
        <v>209</v>
      </c>
      <c r="G162" s="222" t="s">
        <v>210</v>
      </c>
      <c r="H162" s="223">
        <v>8</v>
      </c>
      <c r="I162" s="224"/>
      <c r="J162" s="225">
        <f>ROUND(I162*H162,2)</f>
        <v>0</v>
      </c>
      <c r="K162" s="221" t="s">
        <v>1</v>
      </c>
      <c r="L162" s="44"/>
      <c r="M162" s="226" t="s">
        <v>1</v>
      </c>
      <c r="N162" s="227" t="s">
        <v>41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1</v>
      </c>
      <c r="T162" s="229">
        <f>S162*H162</f>
        <v>8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162</v>
      </c>
      <c r="AT162" s="230" t="s">
        <v>157</v>
      </c>
      <c r="AU162" s="230" t="s">
        <v>86</v>
      </c>
      <c r="AY162" s="17" t="s">
        <v>155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162</v>
      </c>
      <c r="BM162" s="230" t="s">
        <v>211</v>
      </c>
    </row>
    <row r="163" s="2" customFormat="1">
      <c r="A163" s="38"/>
      <c r="B163" s="39"/>
      <c r="C163" s="40"/>
      <c r="D163" s="232" t="s">
        <v>164</v>
      </c>
      <c r="E163" s="40"/>
      <c r="F163" s="233" t="s">
        <v>212</v>
      </c>
      <c r="G163" s="40"/>
      <c r="H163" s="40"/>
      <c r="I163" s="234"/>
      <c r="J163" s="40"/>
      <c r="K163" s="40"/>
      <c r="L163" s="44"/>
      <c r="M163" s="235"/>
      <c r="N163" s="236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164</v>
      </c>
      <c r="AU163" s="17" t="s">
        <v>86</v>
      </c>
    </row>
    <row r="164" s="14" customFormat="1">
      <c r="A164" s="14"/>
      <c r="B164" s="247"/>
      <c r="C164" s="248"/>
      <c r="D164" s="232" t="s">
        <v>166</v>
      </c>
      <c r="E164" s="249" t="s">
        <v>1</v>
      </c>
      <c r="F164" s="250" t="s">
        <v>207</v>
      </c>
      <c r="G164" s="248"/>
      <c r="H164" s="251">
        <v>8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166</v>
      </c>
      <c r="AU164" s="257" t="s">
        <v>86</v>
      </c>
      <c r="AV164" s="14" t="s">
        <v>86</v>
      </c>
      <c r="AW164" s="14" t="s">
        <v>32</v>
      </c>
      <c r="AX164" s="14" t="s">
        <v>76</v>
      </c>
      <c r="AY164" s="257" t="s">
        <v>155</v>
      </c>
    </row>
    <row r="165" s="15" customFormat="1">
      <c r="A165" s="15"/>
      <c r="B165" s="258"/>
      <c r="C165" s="259"/>
      <c r="D165" s="232" t="s">
        <v>166</v>
      </c>
      <c r="E165" s="260" t="s">
        <v>1</v>
      </c>
      <c r="F165" s="261" t="s">
        <v>171</v>
      </c>
      <c r="G165" s="259"/>
      <c r="H165" s="262">
        <v>8</v>
      </c>
      <c r="I165" s="263"/>
      <c r="J165" s="259"/>
      <c r="K165" s="259"/>
      <c r="L165" s="264"/>
      <c r="M165" s="265"/>
      <c r="N165" s="266"/>
      <c r="O165" s="266"/>
      <c r="P165" s="266"/>
      <c r="Q165" s="266"/>
      <c r="R165" s="266"/>
      <c r="S165" s="266"/>
      <c r="T165" s="26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8" t="s">
        <v>166</v>
      </c>
      <c r="AU165" s="268" t="s">
        <v>86</v>
      </c>
      <c r="AV165" s="15" t="s">
        <v>162</v>
      </c>
      <c r="AW165" s="15" t="s">
        <v>32</v>
      </c>
      <c r="AX165" s="15" t="s">
        <v>84</v>
      </c>
      <c r="AY165" s="268" t="s">
        <v>155</v>
      </c>
    </row>
    <row r="166" s="2" customFormat="1" ht="33" customHeight="1">
      <c r="A166" s="38"/>
      <c r="B166" s="39"/>
      <c r="C166" s="219" t="s">
        <v>213</v>
      </c>
      <c r="D166" s="219" t="s">
        <v>157</v>
      </c>
      <c r="E166" s="220" t="s">
        <v>214</v>
      </c>
      <c r="F166" s="221" t="s">
        <v>215</v>
      </c>
      <c r="G166" s="222" t="s">
        <v>110</v>
      </c>
      <c r="H166" s="223">
        <v>1164.2000000000001</v>
      </c>
      <c r="I166" s="224"/>
      <c r="J166" s="225">
        <f>ROUND(I166*H166,2)</f>
        <v>0</v>
      </c>
      <c r="K166" s="221" t="s">
        <v>161</v>
      </c>
      <c r="L166" s="44"/>
      <c r="M166" s="226" t="s">
        <v>1</v>
      </c>
      <c r="N166" s="227" t="s">
        <v>41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162</v>
      </c>
      <c r="AT166" s="230" t="s">
        <v>157</v>
      </c>
      <c r="AU166" s="230" t="s">
        <v>86</v>
      </c>
      <c r="AY166" s="17" t="s">
        <v>155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162</v>
      </c>
      <c r="BM166" s="230" t="s">
        <v>216</v>
      </c>
    </row>
    <row r="167" s="13" customFormat="1">
      <c r="A167" s="13"/>
      <c r="B167" s="237"/>
      <c r="C167" s="238"/>
      <c r="D167" s="232" t="s">
        <v>166</v>
      </c>
      <c r="E167" s="239" t="s">
        <v>1</v>
      </c>
      <c r="F167" s="240" t="s">
        <v>217</v>
      </c>
      <c r="G167" s="238"/>
      <c r="H167" s="239" t="s">
        <v>1</v>
      </c>
      <c r="I167" s="241"/>
      <c r="J167" s="238"/>
      <c r="K167" s="238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166</v>
      </c>
      <c r="AU167" s="246" t="s">
        <v>86</v>
      </c>
      <c r="AV167" s="13" t="s">
        <v>84</v>
      </c>
      <c r="AW167" s="13" t="s">
        <v>32</v>
      </c>
      <c r="AX167" s="13" t="s">
        <v>76</v>
      </c>
      <c r="AY167" s="246" t="s">
        <v>155</v>
      </c>
    </row>
    <row r="168" s="14" customFormat="1">
      <c r="A168" s="14"/>
      <c r="B168" s="247"/>
      <c r="C168" s="248"/>
      <c r="D168" s="232" t="s">
        <v>166</v>
      </c>
      <c r="E168" s="249" t="s">
        <v>1</v>
      </c>
      <c r="F168" s="250" t="s">
        <v>218</v>
      </c>
      <c r="G168" s="248"/>
      <c r="H168" s="251">
        <v>404.66399999999999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166</v>
      </c>
      <c r="AU168" s="257" t="s">
        <v>86</v>
      </c>
      <c r="AV168" s="14" t="s">
        <v>86</v>
      </c>
      <c r="AW168" s="14" t="s">
        <v>32</v>
      </c>
      <c r="AX168" s="14" t="s">
        <v>76</v>
      </c>
      <c r="AY168" s="257" t="s">
        <v>155</v>
      </c>
    </row>
    <row r="169" s="13" customFormat="1">
      <c r="A169" s="13"/>
      <c r="B169" s="237"/>
      <c r="C169" s="238"/>
      <c r="D169" s="232" t="s">
        <v>166</v>
      </c>
      <c r="E169" s="239" t="s">
        <v>1</v>
      </c>
      <c r="F169" s="240" t="s">
        <v>219</v>
      </c>
      <c r="G169" s="238"/>
      <c r="H169" s="239" t="s">
        <v>1</v>
      </c>
      <c r="I169" s="241"/>
      <c r="J169" s="238"/>
      <c r="K169" s="238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166</v>
      </c>
      <c r="AU169" s="246" t="s">
        <v>86</v>
      </c>
      <c r="AV169" s="13" t="s">
        <v>84</v>
      </c>
      <c r="AW169" s="13" t="s">
        <v>32</v>
      </c>
      <c r="AX169" s="13" t="s">
        <v>76</v>
      </c>
      <c r="AY169" s="246" t="s">
        <v>155</v>
      </c>
    </row>
    <row r="170" s="14" customFormat="1">
      <c r="A170" s="14"/>
      <c r="B170" s="247"/>
      <c r="C170" s="248"/>
      <c r="D170" s="232" t="s">
        <v>166</v>
      </c>
      <c r="E170" s="249" t="s">
        <v>1</v>
      </c>
      <c r="F170" s="250" t="s">
        <v>220</v>
      </c>
      <c r="G170" s="248"/>
      <c r="H170" s="251">
        <v>295.16000000000003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166</v>
      </c>
      <c r="AU170" s="257" t="s">
        <v>86</v>
      </c>
      <c r="AV170" s="14" t="s">
        <v>86</v>
      </c>
      <c r="AW170" s="14" t="s">
        <v>32</v>
      </c>
      <c r="AX170" s="14" t="s">
        <v>76</v>
      </c>
      <c r="AY170" s="257" t="s">
        <v>155</v>
      </c>
    </row>
    <row r="171" s="13" customFormat="1">
      <c r="A171" s="13"/>
      <c r="B171" s="237"/>
      <c r="C171" s="238"/>
      <c r="D171" s="232" t="s">
        <v>166</v>
      </c>
      <c r="E171" s="239" t="s">
        <v>1</v>
      </c>
      <c r="F171" s="240" t="s">
        <v>221</v>
      </c>
      <c r="G171" s="238"/>
      <c r="H171" s="239" t="s">
        <v>1</v>
      </c>
      <c r="I171" s="241"/>
      <c r="J171" s="238"/>
      <c r="K171" s="238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166</v>
      </c>
      <c r="AU171" s="246" t="s">
        <v>86</v>
      </c>
      <c r="AV171" s="13" t="s">
        <v>84</v>
      </c>
      <c r="AW171" s="13" t="s">
        <v>32</v>
      </c>
      <c r="AX171" s="13" t="s">
        <v>76</v>
      </c>
      <c r="AY171" s="246" t="s">
        <v>155</v>
      </c>
    </row>
    <row r="172" s="14" customFormat="1">
      <c r="A172" s="14"/>
      <c r="B172" s="247"/>
      <c r="C172" s="248"/>
      <c r="D172" s="232" t="s">
        <v>166</v>
      </c>
      <c r="E172" s="249" t="s">
        <v>1</v>
      </c>
      <c r="F172" s="250" t="s">
        <v>222</v>
      </c>
      <c r="G172" s="248"/>
      <c r="H172" s="251">
        <v>154.17599999999999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166</v>
      </c>
      <c r="AU172" s="257" t="s">
        <v>86</v>
      </c>
      <c r="AV172" s="14" t="s">
        <v>86</v>
      </c>
      <c r="AW172" s="14" t="s">
        <v>32</v>
      </c>
      <c r="AX172" s="14" t="s">
        <v>76</v>
      </c>
      <c r="AY172" s="257" t="s">
        <v>155</v>
      </c>
    </row>
    <row r="173" s="13" customFormat="1">
      <c r="A173" s="13"/>
      <c r="B173" s="237"/>
      <c r="C173" s="238"/>
      <c r="D173" s="232" t="s">
        <v>166</v>
      </c>
      <c r="E173" s="239" t="s">
        <v>1</v>
      </c>
      <c r="F173" s="240" t="s">
        <v>223</v>
      </c>
      <c r="G173" s="238"/>
      <c r="H173" s="239" t="s">
        <v>1</v>
      </c>
      <c r="I173" s="241"/>
      <c r="J173" s="238"/>
      <c r="K173" s="238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166</v>
      </c>
      <c r="AU173" s="246" t="s">
        <v>86</v>
      </c>
      <c r="AV173" s="13" t="s">
        <v>84</v>
      </c>
      <c r="AW173" s="13" t="s">
        <v>32</v>
      </c>
      <c r="AX173" s="13" t="s">
        <v>76</v>
      </c>
      <c r="AY173" s="246" t="s">
        <v>155</v>
      </c>
    </row>
    <row r="174" s="14" customFormat="1">
      <c r="A174" s="14"/>
      <c r="B174" s="247"/>
      <c r="C174" s="248"/>
      <c r="D174" s="232" t="s">
        <v>166</v>
      </c>
      <c r="E174" s="249" t="s">
        <v>1</v>
      </c>
      <c r="F174" s="250" t="s">
        <v>224</v>
      </c>
      <c r="G174" s="248"/>
      <c r="H174" s="251">
        <v>310.19999999999999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7" t="s">
        <v>166</v>
      </c>
      <c r="AU174" s="257" t="s">
        <v>86</v>
      </c>
      <c r="AV174" s="14" t="s">
        <v>86</v>
      </c>
      <c r="AW174" s="14" t="s">
        <v>32</v>
      </c>
      <c r="AX174" s="14" t="s">
        <v>76</v>
      </c>
      <c r="AY174" s="257" t="s">
        <v>155</v>
      </c>
    </row>
    <row r="175" s="15" customFormat="1">
      <c r="A175" s="15"/>
      <c r="B175" s="258"/>
      <c r="C175" s="259"/>
      <c r="D175" s="232" t="s">
        <v>166</v>
      </c>
      <c r="E175" s="260" t="s">
        <v>108</v>
      </c>
      <c r="F175" s="261" t="s">
        <v>171</v>
      </c>
      <c r="G175" s="259"/>
      <c r="H175" s="262">
        <v>1164.2000000000001</v>
      </c>
      <c r="I175" s="263"/>
      <c r="J175" s="259"/>
      <c r="K175" s="259"/>
      <c r="L175" s="264"/>
      <c r="M175" s="265"/>
      <c r="N175" s="266"/>
      <c r="O175" s="266"/>
      <c r="P175" s="266"/>
      <c r="Q175" s="266"/>
      <c r="R175" s="266"/>
      <c r="S175" s="266"/>
      <c r="T175" s="267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8" t="s">
        <v>166</v>
      </c>
      <c r="AU175" s="268" t="s">
        <v>86</v>
      </c>
      <c r="AV175" s="15" t="s">
        <v>162</v>
      </c>
      <c r="AW175" s="15" t="s">
        <v>32</v>
      </c>
      <c r="AX175" s="15" t="s">
        <v>84</v>
      </c>
      <c r="AY175" s="268" t="s">
        <v>155</v>
      </c>
    </row>
    <row r="176" s="2" customFormat="1" ht="44.25" customHeight="1">
      <c r="A176" s="38"/>
      <c r="B176" s="39"/>
      <c r="C176" s="219" t="s">
        <v>225</v>
      </c>
      <c r="D176" s="219" t="s">
        <v>157</v>
      </c>
      <c r="E176" s="220" t="s">
        <v>226</v>
      </c>
      <c r="F176" s="221" t="s">
        <v>227</v>
      </c>
      <c r="G176" s="222" t="s">
        <v>110</v>
      </c>
      <c r="H176" s="223">
        <v>126.25</v>
      </c>
      <c r="I176" s="224"/>
      <c r="J176" s="225">
        <f>ROUND(I176*H176,2)</f>
        <v>0</v>
      </c>
      <c r="K176" s="221" t="s">
        <v>161</v>
      </c>
      <c r="L176" s="44"/>
      <c r="M176" s="226" t="s">
        <v>1</v>
      </c>
      <c r="N176" s="227" t="s">
        <v>41</v>
      </c>
      <c r="O176" s="91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0" t="s">
        <v>162</v>
      </c>
      <c r="AT176" s="230" t="s">
        <v>157</v>
      </c>
      <c r="AU176" s="230" t="s">
        <v>86</v>
      </c>
      <c r="AY176" s="17" t="s">
        <v>155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7" t="s">
        <v>84</v>
      </c>
      <c r="BK176" s="231">
        <f>ROUND(I176*H176,2)</f>
        <v>0</v>
      </c>
      <c r="BL176" s="17" t="s">
        <v>162</v>
      </c>
      <c r="BM176" s="230" t="s">
        <v>228</v>
      </c>
    </row>
    <row r="177" s="13" customFormat="1">
      <c r="A177" s="13"/>
      <c r="B177" s="237"/>
      <c r="C177" s="238"/>
      <c r="D177" s="232" t="s">
        <v>166</v>
      </c>
      <c r="E177" s="239" t="s">
        <v>1</v>
      </c>
      <c r="F177" s="240" t="s">
        <v>229</v>
      </c>
      <c r="G177" s="238"/>
      <c r="H177" s="239" t="s">
        <v>1</v>
      </c>
      <c r="I177" s="241"/>
      <c r="J177" s="238"/>
      <c r="K177" s="238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166</v>
      </c>
      <c r="AU177" s="246" t="s">
        <v>86</v>
      </c>
      <c r="AV177" s="13" t="s">
        <v>84</v>
      </c>
      <c r="AW177" s="13" t="s">
        <v>32</v>
      </c>
      <c r="AX177" s="13" t="s">
        <v>76</v>
      </c>
      <c r="AY177" s="246" t="s">
        <v>155</v>
      </c>
    </row>
    <row r="178" s="14" customFormat="1">
      <c r="A178" s="14"/>
      <c r="B178" s="247"/>
      <c r="C178" s="248"/>
      <c r="D178" s="232" t="s">
        <v>166</v>
      </c>
      <c r="E178" s="249" t="s">
        <v>1</v>
      </c>
      <c r="F178" s="250" t="s">
        <v>230</v>
      </c>
      <c r="G178" s="248"/>
      <c r="H178" s="251">
        <v>26.25</v>
      </c>
      <c r="I178" s="252"/>
      <c r="J178" s="248"/>
      <c r="K178" s="248"/>
      <c r="L178" s="253"/>
      <c r="M178" s="254"/>
      <c r="N178" s="255"/>
      <c r="O178" s="255"/>
      <c r="P178" s="255"/>
      <c r="Q178" s="255"/>
      <c r="R178" s="255"/>
      <c r="S178" s="255"/>
      <c r="T178" s="25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166</v>
      </c>
      <c r="AU178" s="257" t="s">
        <v>86</v>
      </c>
      <c r="AV178" s="14" t="s">
        <v>86</v>
      </c>
      <c r="AW178" s="14" t="s">
        <v>32</v>
      </c>
      <c r="AX178" s="14" t="s">
        <v>76</v>
      </c>
      <c r="AY178" s="257" t="s">
        <v>155</v>
      </c>
    </row>
    <row r="179" s="13" customFormat="1">
      <c r="A179" s="13"/>
      <c r="B179" s="237"/>
      <c r="C179" s="238"/>
      <c r="D179" s="232" t="s">
        <v>166</v>
      </c>
      <c r="E179" s="239" t="s">
        <v>1</v>
      </c>
      <c r="F179" s="240" t="s">
        <v>231</v>
      </c>
      <c r="G179" s="238"/>
      <c r="H179" s="239" t="s">
        <v>1</v>
      </c>
      <c r="I179" s="241"/>
      <c r="J179" s="238"/>
      <c r="K179" s="238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166</v>
      </c>
      <c r="AU179" s="246" t="s">
        <v>86</v>
      </c>
      <c r="AV179" s="13" t="s">
        <v>84</v>
      </c>
      <c r="AW179" s="13" t="s">
        <v>32</v>
      </c>
      <c r="AX179" s="13" t="s">
        <v>76</v>
      </c>
      <c r="AY179" s="246" t="s">
        <v>155</v>
      </c>
    </row>
    <row r="180" s="14" customFormat="1">
      <c r="A180" s="14"/>
      <c r="B180" s="247"/>
      <c r="C180" s="248"/>
      <c r="D180" s="232" t="s">
        <v>166</v>
      </c>
      <c r="E180" s="249" t="s">
        <v>1</v>
      </c>
      <c r="F180" s="250" t="s">
        <v>232</v>
      </c>
      <c r="G180" s="248"/>
      <c r="H180" s="251">
        <v>76</v>
      </c>
      <c r="I180" s="252"/>
      <c r="J180" s="248"/>
      <c r="K180" s="248"/>
      <c r="L180" s="253"/>
      <c r="M180" s="254"/>
      <c r="N180" s="255"/>
      <c r="O180" s="255"/>
      <c r="P180" s="255"/>
      <c r="Q180" s="255"/>
      <c r="R180" s="255"/>
      <c r="S180" s="255"/>
      <c r="T180" s="25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7" t="s">
        <v>166</v>
      </c>
      <c r="AU180" s="257" t="s">
        <v>86</v>
      </c>
      <c r="AV180" s="14" t="s">
        <v>86</v>
      </c>
      <c r="AW180" s="14" t="s">
        <v>32</v>
      </c>
      <c r="AX180" s="14" t="s">
        <v>76</v>
      </c>
      <c r="AY180" s="257" t="s">
        <v>155</v>
      </c>
    </row>
    <row r="181" s="13" customFormat="1">
      <c r="A181" s="13"/>
      <c r="B181" s="237"/>
      <c r="C181" s="238"/>
      <c r="D181" s="232" t="s">
        <v>166</v>
      </c>
      <c r="E181" s="239" t="s">
        <v>1</v>
      </c>
      <c r="F181" s="240" t="s">
        <v>233</v>
      </c>
      <c r="G181" s="238"/>
      <c r="H181" s="239" t="s">
        <v>1</v>
      </c>
      <c r="I181" s="241"/>
      <c r="J181" s="238"/>
      <c r="K181" s="238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166</v>
      </c>
      <c r="AU181" s="246" t="s">
        <v>86</v>
      </c>
      <c r="AV181" s="13" t="s">
        <v>84</v>
      </c>
      <c r="AW181" s="13" t="s">
        <v>32</v>
      </c>
      <c r="AX181" s="13" t="s">
        <v>76</v>
      </c>
      <c r="AY181" s="246" t="s">
        <v>155</v>
      </c>
    </row>
    <row r="182" s="14" customFormat="1">
      <c r="A182" s="14"/>
      <c r="B182" s="247"/>
      <c r="C182" s="248"/>
      <c r="D182" s="232" t="s">
        <v>166</v>
      </c>
      <c r="E182" s="249" t="s">
        <v>1</v>
      </c>
      <c r="F182" s="250" t="s">
        <v>234</v>
      </c>
      <c r="G182" s="248"/>
      <c r="H182" s="251">
        <v>24</v>
      </c>
      <c r="I182" s="252"/>
      <c r="J182" s="248"/>
      <c r="K182" s="248"/>
      <c r="L182" s="253"/>
      <c r="M182" s="254"/>
      <c r="N182" s="255"/>
      <c r="O182" s="255"/>
      <c r="P182" s="255"/>
      <c r="Q182" s="255"/>
      <c r="R182" s="255"/>
      <c r="S182" s="255"/>
      <c r="T182" s="25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7" t="s">
        <v>166</v>
      </c>
      <c r="AU182" s="257" t="s">
        <v>86</v>
      </c>
      <c r="AV182" s="14" t="s">
        <v>86</v>
      </c>
      <c r="AW182" s="14" t="s">
        <v>32</v>
      </c>
      <c r="AX182" s="14" t="s">
        <v>76</v>
      </c>
      <c r="AY182" s="257" t="s">
        <v>155</v>
      </c>
    </row>
    <row r="183" s="15" customFormat="1">
      <c r="A183" s="15"/>
      <c r="B183" s="258"/>
      <c r="C183" s="259"/>
      <c r="D183" s="232" t="s">
        <v>166</v>
      </c>
      <c r="E183" s="260" t="s">
        <v>112</v>
      </c>
      <c r="F183" s="261" t="s">
        <v>171</v>
      </c>
      <c r="G183" s="259"/>
      <c r="H183" s="262">
        <v>126.25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8" t="s">
        <v>166</v>
      </c>
      <c r="AU183" s="268" t="s">
        <v>86</v>
      </c>
      <c r="AV183" s="15" t="s">
        <v>162</v>
      </c>
      <c r="AW183" s="15" t="s">
        <v>32</v>
      </c>
      <c r="AX183" s="15" t="s">
        <v>84</v>
      </c>
      <c r="AY183" s="268" t="s">
        <v>155</v>
      </c>
    </row>
    <row r="184" s="2" customFormat="1" ht="66.75" customHeight="1">
      <c r="A184" s="38"/>
      <c r="B184" s="39"/>
      <c r="C184" s="219" t="s">
        <v>235</v>
      </c>
      <c r="D184" s="219" t="s">
        <v>157</v>
      </c>
      <c r="E184" s="220" t="s">
        <v>236</v>
      </c>
      <c r="F184" s="221" t="s">
        <v>237</v>
      </c>
      <c r="G184" s="222" t="s">
        <v>110</v>
      </c>
      <c r="H184" s="223">
        <v>1290.4500000000001</v>
      </c>
      <c r="I184" s="224"/>
      <c r="J184" s="225">
        <f>ROUND(I184*H184,2)</f>
        <v>0</v>
      </c>
      <c r="K184" s="221" t="s">
        <v>1</v>
      </c>
      <c r="L184" s="44"/>
      <c r="M184" s="226" t="s">
        <v>1</v>
      </c>
      <c r="N184" s="227" t="s">
        <v>41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162</v>
      </c>
      <c r="AT184" s="230" t="s">
        <v>157</v>
      </c>
      <c r="AU184" s="230" t="s">
        <v>86</v>
      </c>
      <c r="AY184" s="17" t="s">
        <v>155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84</v>
      </c>
      <c r="BK184" s="231">
        <f>ROUND(I184*H184,2)</f>
        <v>0</v>
      </c>
      <c r="BL184" s="17" t="s">
        <v>162</v>
      </c>
      <c r="BM184" s="230" t="s">
        <v>238</v>
      </c>
    </row>
    <row r="185" s="14" customFormat="1">
      <c r="A185" s="14"/>
      <c r="B185" s="247"/>
      <c r="C185" s="248"/>
      <c r="D185" s="232" t="s">
        <v>166</v>
      </c>
      <c r="E185" s="249" t="s">
        <v>1</v>
      </c>
      <c r="F185" s="250" t="s">
        <v>108</v>
      </c>
      <c r="G185" s="248"/>
      <c r="H185" s="251">
        <v>1164.2000000000001</v>
      </c>
      <c r="I185" s="252"/>
      <c r="J185" s="248"/>
      <c r="K185" s="248"/>
      <c r="L185" s="253"/>
      <c r="M185" s="254"/>
      <c r="N185" s="255"/>
      <c r="O185" s="255"/>
      <c r="P185" s="255"/>
      <c r="Q185" s="255"/>
      <c r="R185" s="255"/>
      <c r="S185" s="255"/>
      <c r="T185" s="25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7" t="s">
        <v>166</v>
      </c>
      <c r="AU185" s="257" t="s">
        <v>86</v>
      </c>
      <c r="AV185" s="14" t="s">
        <v>86</v>
      </c>
      <c r="AW185" s="14" t="s">
        <v>32</v>
      </c>
      <c r="AX185" s="14" t="s">
        <v>76</v>
      </c>
      <c r="AY185" s="257" t="s">
        <v>155</v>
      </c>
    </row>
    <row r="186" s="14" customFormat="1">
      <c r="A186" s="14"/>
      <c r="B186" s="247"/>
      <c r="C186" s="248"/>
      <c r="D186" s="232" t="s">
        <v>166</v>
      </c>
      <c r="E186" s="249" t="s">
        <v>1</v>
      </c>
      <c r="F186" s="250" t="s">
        <v>112</v>
      </c>
      <c r="G186" s="248"/>
      <c r="H186" s="251">
        <v>126.25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166</v>
      </c>
      <c r="AU186" s="257" t="s">
        <v>86</v>
      </c>
      <c r="AV186" s="14" t="s">
        <v>86</v>
      </c>
      <c r="AW186" s="14" t="s">
        <v>32</v>
      </c>
      <c r="AX186" s="14" t="s">
        <v>76</v>
      </c>
      <c r="AY186" s="257" t="s">
        <v>155</v>
      </c>
    </row>
    <row r="187" s="15" customFormat="1">
      <c r="A187" s="15"/>
      <c r="B187" s="258"/>
      <c r="C187" s="259"/>
      <c r="D187" s="232" t="s">
        <v>166</v>
      </c>
      <c r="E187" s="260" t="s">
        <v>1</v>
      </c>
      <c r="F187" s="261" t="s">
        <v>171</v>
      </c>
      <c r="G187" s="259"/>
      <c r="H187" s="262">
        <v>1290.4500000000001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7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8" t="s">
        <v>166</v>
      </c>
      <c r="AU187" s="268" t="s">
        <v>86</v>
      </c>
      <c r="AV187" s="15" t="s">
        <v>162</v>
      </c>
      <c r="AW187" s="15" t="s">
        <v>32</v>
      </c>
      <c r="AX187" s="15" t="s">
        <v>84</v>
      </c>
      <c r="AY187" s="268" t="s">
        <v>155</v>
      </c>
    </row>
    <row r="188" s="2" customFormat="1" ht="44.25" customHeight="1">
      <c r="A188" s="38"/>
      <c r="B188" s="39"/>
      <c r="C188" s="219" t="s">
        <v>8</v>
      </c>
      <c r="D188" s="219" t="s">
        <v>157</v>
      </c>
      <c r="E188" s="220" t="s">
        <v>239</v>
      </c>
      <c r="F188" s="221" t="s">
        <v>240</v>
      </c>
      <c r="G188" s="222" t="s">
        <v>110</v>
      </c>
      <c r="H188" s="223">
        <v>507</v>
      </c>
      <c r="I188" s="224"/>
      <c r="J188" s="225">
        <f>ROUND(I188*H188,2)</f>
        <v>0</v>
      </c>
      <c r="K188" s="221" t="s">
        <v>161</v>
      </c>
      <c r="L188" s="44"/>
      <c r="M188" s="226" t="s">
        <v>1</v>
      </c>
      <c r="N188" s="227" t="s">
        <v>41</v>
      </c>
      <c r="O188" s="91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162</v>
      </c>
      <c r="AT188" s="230" t="s">
        <v>157</v>
      </c>
      <c r="AU188" s="230" t="s">
        <v>86</v>
      </c>
      <c r="AY188" s="17" t="s">
        <v>155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162</v>
      </c>
      <c r="BM188" s="230" t="s">
        <v>241</v>
      </c>
    </row>
    <row r="189" s="13" customFormat="1">
      <c r="A189" s="13"/>
      <c r="B189" s="237"/>
      <c r="C189" s="238"/>
      <c r="D189" s="232" t="s">
        <v>166</v>
      </c>
      <c r="E189" s="239" t="s">
        <v>1</v>
      </c>
      <c r="F189" s="240" t="s">
        <v>242</v>
      </c>
      <c r="G189" s="238"/>
      <c r="H189" s="239" t="s">
        <v>1</v>
      </c>
      <c r="I189" s="241"/>
      <c r="J189" s="238"/>
      <c r="K189" s="238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166</v>
      </c>
      <c r="AU189" s="246" t="s">
        <v>86</v>
      </c>
      <c r="AV189" s="13" t="s">
        <v>84</v>
      </c>
      <c r="AW189" s="13" t="s">
        <v>32</v>
      </c>
      <c r="AX189" s="13" t="s">
        <v>76</v>
      </c>
      <c r="AY189" s="246" t="s">
        <v>155</v>
      </c>
    </row>
    <row r="190" s="14" customFormat="1">
      <c r="A190" s="14"/>
      <c r="B190" s="247"/>
      <c r="C190" s="248"/>
      <c r="D190" s="232" t="s">
        <v>166</v>
      </c>
      <c r="E190" s="249" t="s">
        <v>1</v>
      </c>
      <c r="F190" s="250" t="s">
        <v>243</v>
      </c>
      <c r="G190" s="248"/>
      <c r="H190" s="251">
        <v>507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166</v>
      </c>
      <c r="AU190" s="257" t="s">
        <v>86</v>
      </c>
      <c r="AV190" s="14" t="s">
        <v>86</v>
      </c>
      <c r="AW190" s="14" t="s">
        <v>32</v>
      </c>
      <c r="AX190" s="14" t="s">
        <v>76</v>
      </c>
      <c r="AY190" s="257" t="s">
        <v>155</v>
      </c>
    </row>
    <row r="191" s="15" customFormat="1">
      <c r="A191" s="15"/>
      <c r="B191" s="258"/>
      <c r="C191" s="259"/>
      <c r="D191" s="232" t="s">
        <v>166</v>
      </c>
      <c r="E191" s="260" t="s">
        <v>1</v>
      </c>
      <c r="F191" s="261" t="s">
        <v>171</v>
      </c>
      <c r="G191" s="259"/>
      <c r="H191" s="262">
        <v>507</v>
      </c>
      <c r="I191" s="263"/>
      <c r="J191" s="259"/>
      <c r="K191" s="259"/>
      <c r="L191" s="264"/>
      <c r="M191" s="265"/>
      <c r="N191" s="266"/>
      <c r="O191" s="266"/>
      <c r="P191" s="266"/>
      <c r="Q191" s="266"/>
      <c r="R191" s="266"/>
      <c r="S191" s="266"/>
      <c r="T191" s="267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8" t="s">
        <v>166</v>
      </c>
      <c r="AU191" s="268" t="s">
        <v>86</v>
      </c>
      <c r="AV191" s="15" t="s">
        <v>162</v>
      </c>
      <c r="AW191" s="15" t="s">
        <v>32</v>
      </c>
      <c r="AX191" s="15" t="s">
        <v>84</v>
      </c>
      <c r="AY191" s="268" t="s">
        <v>155</v>
      </c>
    </row>
    <row r="192" s="2" customFormat="1" ht="16.5" customHeight="1">
      <c r="A192" s="38"/>
      <c r="B192" s="39"/>
      <c r="C192" s="269" t="s">
        <v>244</v>
      </c>
      <c r="D192" s="269" t="s">
        <v>245</v>
      </c>
      <c r="E192" s="270" t="s">
        <v>246</v>
      </c>
      <c r="F192" s="271" t="s">
        <v>247</v>
      </c>
      <c r="G192" s="272" t="s">
        <v>248</v>
      </c>
      <c r="H192" s="273">
        <v>1014</v>
      </c>
      <c r="I192" s="274"/>
      <c r="J192" s="275">
        <f>ROUND(I192*H192,2)</f>
        <v>0</v>
      </c>
      <c r="K192" s="271" t="s">
        <v>1</v>
      </c>
      <c r="L192" s="276"/>
      <c r="M192" s="277" t="s">
        <v>1</v>
      </c>
      <c r="N192" s="278" t="s">
        <v>41</v>
      </c>
      <c r="O192" s="91"/>
      <c r="P192" s="228">
        <f>O192*H192</f>
        <v>0</v>
      </c>
      <c r="Q192" s="228">
        <v>1</v>
      </c>
      <c r="R192" s="228">
        <f>Q192*H192</f>
        <v>1014</v>
      </c>
      <c r="S192" s="228">
        <v>0</v>
      </c>
      <c r="T192" s="22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0" t="s">
        <v>207</v>
      </c>
      <c r="AT192" s="230" t="s">
        <v>245</v>
      </c>
      <c r="AU192" s="230" t="s">
        <v>86</v>
      </c>
      <c r="AY192" s="17" t="s">
        <v>155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7" t="s">
        <v>84</v>
      </c>
      <c r="BK192" s="231">
        <f>ROUND(I192*H192,2)</f>
        <v>0</v>
      </c>
      <c r="BL192" s="17" t="s">
        <v>162</v>
      </c>
      <c r="BM192" s="230" t="s">
        <v>249</v>
      </c>
    </row>
    <row r="193" s="13" customFormat="1">
      <c r="A193" s="13"/>
      <c r="B193" s="237"/>
      <c r="C193" s="238"/>
      <c r="D193" s="232" t="s">
        <v>166</v>
      </c>
      <c r="E193" s="239" t="s">
        <v>1</v>
      </c>
      <c r="F193" s="240" t="s">
        <v>242</v>
      </c>
      <c r="G193" s="238"/>
      <c r="H193" s="239" t="s">
        <v>1</v>
      </c>
      <c r="I193" s="241"/>
      <c r="J193" s="238"/>
      <c r="K193" s="238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166</v>
      </c>
      <c r="AU193" s="246" t="s">
        <v>86</v>
      </c>
      <c r="AV193" s="13" t="s">
        <v>84</v>
      </c>
      <c r="AW193" s="13" t="s">
        <v>32</v>
      </c>
      <c r="AX193" s="13" t="s">
        <v>76</v>
      </c>
      <c r="AY193" s="246" t="s">
        <v>155</v>
      </c>
    </row>
    <row r="194" s="14" customFormat="1">
      <c r="A194" s="14"/>
      <c r="B194" s="247"/>
      <c r="C194" s="248"/>
      <c r="D194" s="232" t="s">
        <v>166</v>
      </c>
      <c r="E194" s="249" t="s">
        <v>1</v>
      </c>
      <c r="F194" s="250" t="s">
        <v>250</v>
      </c>
      <c r="G194" s="248"/>
      <c r="H194" s="251">
        <v>1014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7" t="s">
        <v>166</v>
      </c>
      <c r="AU194" s="257" t="s">
        <v>86</v>
      </c>
      <c r="AV194" s="14" t="s">
        <v>86</v>
      </c>
      <c r="AW194" s="14" t="s">
        <v>32</v>
      </c>
      <c r="AX194" s="14" t="s">
        <v>76</v>
      </c>
      <c r="AY194" s="257" t="s">
        <v>155</v>
      </c>
    </row>
    <row r="195" s="15" customFormat="1">
      <c r="A195" s="15"/>
      <c r="B195" s="258"/>
      <c r="C195" s="259"/>
      <c r="D195" s="232" t="s">
        <v>166</v>
      </c>
      <c r="E195" s="260" t="s">
        <v>1</v>
      </c>
      <c r="F195" s="261" t="s">
        <v>171</v>
      </c>
      <c r="G195" s="259"/>
      <c r="H195" s="262">
        <v>1014</v>
      </c>
      <c r="I195" s="263"/>
      <c r="J195" s="259"/>
      <c r="K195" s="259"/>
      <c r="L195" s="264"/>
      <c r="M195" s="265"/>
      <c r="N195" s="266"/>
      <c r="O195" s="266"/>
      <c r="P195" s="266"/>
      <c r="Q195" s="266"/>
      <c r="R195" s="266"/>
      <c r="S195" s="266"/>
      <c r="T195" s="267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8" t="s">
        <v>166</v>
      </c>
      <c r="AU195" s="268" t="s">
        <v>86</v>
      </c>
      <c r="AV195" s="15" t="s">
        <v>162</v>
      </c>
      <c r="AW195" s="15" t="s">
        <v>32</v>
      </c>
      <c r="AX195" s="15" t="s">
        <v>84</v>
      </c>
      <c r="AY195" s="268" t="s">
        <v>155</v>
      </c>
    </row>
    <row r="196" s="2" customFormat="1" ht="66.75" customHeight="1">
      <c r="A196" s="38"/>
      <c r="B196" s="39"/>
      <c r="C196" s="219" t="s">
        <v>251</v>
      </c>
      <c r="D196" s="219" t="s">
        <v>157</v>
      </c>
      <c r="E196" s="220" t="s">
        <v>252</v>
      </c>
      <c r="F196" s="221" t="s">
        <v>253</v>
      </c>
      <c r="G196" s="222" t="s">
        <v>110</v>
      </c>
      <c r="H196" s="223">
        <v>17.100000000000001</v>
      </c>
      <c r="I196" s="224"/>
      <c r="J196" s="225">
        <f>ROUND(I196*H196,2)</f>
        <v>0</v>
      </c>
      <c r="K196" s="221" t="s">
        <v>161</v>
      </c>
      <c r="L196" s="44"/>
      <c r="M196" s="226" t="s">
        <v>1</v>
      </c>
      <c r="N196" s="227" t="s">
        <v>41</v>
      </c>
      <c r="O196" s="91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0" t="s">
        <v>162</v>
      </c>
      <c r="AT196" s="230" t="s">
        <v>157</v>
      </c>
      <c r="AU196" s="230" t="s">
        <v>86</v>
      </c>
      <c r="AY196" s="17" t="s">
        <v>155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7" t="s">
        <v>84</v>
      </c>
      <c r="BK196" s="231">
        <f>ROUND(I196*H196,2)</f>
        <v>0</v>
      </c>
      <c r="BL196" s="17" t="s">
        <v>162</v>
      </c>
      <c r="BM196" s="230" t="s">
        <v>254</v>
      </c>
    </row>
    <row r="197" s="13" customFormat="1">
      <c r="A197" s="13"/>
      <c r="B197" s="237"/>
      <c r="C197" s="238"/>
      <c r="D197" s="232" t="s">
        <v>166</v>
      </c>
      <c r="E197" s="239" t="s">
        <v>1</v>
      </c>
      <c r="F197" s="240" t="s">
        <v>231</v>
      </c>
      <c r="G197" s="238"/>
      <c r="H197" s="239" t="s">
        <v>1</v>
      </c>
      <c r="I197" s="241"/>
      <c r="J197" s="238"/>
      <c r="K197" s="238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166</v>
      </c>
      <c r="AU197" s="246" t="s">
        <v>86</v>
      </c>
      <c r="AV197" s="13" t="s">
        <v>84</v>
      </c>
      <c r="AW197" s="13" t="s">
        <v>32</v>
      </c>
      <c r="AX197" s="13" t="s">
        <v>76</v>
      </c>
      <c r="AY197" s="246" t="s">
        <v>155</v>
      </c>
    </row>
    <row r="198" s="14" customFormat="1">
      <c r="A198" s="14"/>
      <c r="B198" s="247"/>
      <c r="C198" s="248"/>
      <c r="D198" s="232" t="s">
        <v>166</v>
      </c>
      <c r="E198" s="249" t="s">
        <v>1</v>
      </c>
      <c r="F198" s="250" t="s">
        <v>255</v>
      </c>
      <c r="G198" s="248"/>
      <c r="H198" s="251">
        <v>17.100000000000001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166</v>
      </c>
      <c r="AU198" s="257" t="s">
        <v>86</v>
      </c>
      <c r="AV198" s="14" t="s">
        <v>86</v>
      </c>
      <c r="AW198" s="14" t="s">
        <v>32</v>
      </c>
      <c r="AX198" s="14" t="s">
        <v>76</v>
      </c>
      <c r="AY198" s="257" t="s">
        <v>155</v>
      </c>
    </row>
    <row r="199" s="15" customFormat="1">
      <c r="A199" s="15"/>
      <c r="B199" s="258"/>
      <c r="C199" s="259"/>
      <c r="D199" s="232" t="s">
        <v>166</v>
      </c>
      <c r="E199" s="260" t="s">
        <v>116</v>
      </c>
      <c r="F199" s="261" t="s">
        <v>171</v>
      </c>
      <c r="G199" s="259"/>
      <c r="H199" s="262">
        <v>17.100000000000001</v>
      </c>
      <c r="I199" s="263"/>
      <c r="J199" s="259"/>
      <c r="K199" s="259"/>
      <c r="L199" s="264"/>
      <c r="M199" s="265"/>
      <c r="N199" s="266"/>
      <c r="O199" s="266"/>
      <c r="P199" s="266"/>
      <c r="Q199" s="266"/>
      <c r="R199" s="266"/>
      <c r="S199" s="266"/>
      <c r="T199" s="26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8" t="s">
        <v>166</v>
      </c>
      <c r="AU199" s="268" t="s">
        <v>86</v>
      </c>
      <c r="AV199" s="15" t="s">
        <v>162</v>
      </c>
      <c r="AW199" s="15" t="s">
        <v>32</v>
      </c>
      <c r="AX199" s="15" t="s">
        <v>84</v>
      </c>
      <c r="AY199" s="268" t="s">
        <v>155</v>
      </c>
    </row>
    <row r="200" s="2" customFormat="1" ht="16.5" customHeight="1">
      <c r="A200" s="38"/>
      <c r="B200" s="39"/>
      <c r="C200" s="269" t="s">
        <v>256</v>
      </c>
      <c r="D200" s="269" t="s">
        <v>245</v>
      </c>
      <c r="E200" s="270" t="s">
        <v>257</v>
      </c>
      <c r="F200" s="271" t="s">
        <v>258</v>
      </c>
      <c r="G200" s="272" t="s">
        <v>248</v>
      </c>
      <c r="H200" s="273">
        <v>34.200000000000003</v>
      </c>
      <c r="I200" s="274"/>
      <c r="J200" s="275">
        <f>ROUND(I200*H200,2)</f>
        <v>0</v>
      </c>
      <c r="K200" s="271" t="s">
        <v>161</v>
      </c>
      <c r="L200" s="276"/>
      <c r="M200" s="277" t="s">
        <v>1</v>
      </c>
      <c r="N200" s="278" t="s">
        <v>41</v>
      </c>
      <c r="O200" s="91"/>
      <c r="P200" s="228">
        <f>O200*H200</f>
        <v>0</v>
      </c>
      <c r="Q200" s="228">
        <v>1</v>
      </c>
      <c r="R200" s="228">
        <f>Q200*H200</f>
        <v>34.200000000000003</v>
      </c>
      <c r="S200" s="228">
        <v>0</v>
      </c>
      <c r="T200" s="229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0" t="s">
        <v>207</v>
      </c>
      <c r="AT200" s="230" t="s">
        <v>245</v>
      </c>
      <c r="AU200" s="230" t="s">
        <v>86</v>
      </c>
      <c r="AY200" s="17" t="s">
        <v>155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7" t="s">
        <v>84</v>
      </c>
      <c r="BK200" s="231">
        <f>ROUND(I200*H200,2)</f>
        <v>0</v>
      </c>
      <c r="BL200" s="17" t="s">
        <v>162</v>
      </c>
      <c r="BM200" s="230" t="s">
        <v>259</v>
      </c>
    </row>
    <row r="201" s="2" customFormat="1">
      <c r="A201" s="38"/>
      <c r="B201" s="39"/>
      <c r="C201" s="40"/>
      <c r="D201" s="232" t="s">
        <v>164</v>
      </c>
      <c r="E201" s="40"/>
      <c r="F201" s="233" t="s">
        <v>260</v>
      </c>
      <c r="G201" s="40"/>
      <c r="H201" s="40"/>
      <c r="I201" s="234"/>
      <c r="J201" s="40"/>
      <c r="K201" s="40"/>
      <c r="L201" s="44"/>
      <c r="M201" s="235"/>
      <c r="N201" s="236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164</v>
      </c>
      <c r="AU201" s="17" t="s">
        <v>86</v>
      </c>
    </row>
    <row r="202" s="14" customFormat="1">
      <c r="A202" s="14"/>
      <c r="B202" s="247"/>
      <c r="C202" s="248"/>
      <c r="D202" s="232" t="s">
        <v>166</v>
      </c>
      <c r="E202" s="248"/>
      <c r="F202" s="250" t="s">
        <v>261</v>
      </c>
      <c r="G202" s="248"/>
      <c r="H202" s="251">
        <v>34.200000000000003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166</v>
      </c>
      <c r="AU202" s="257" t="s">
        <v>86</v>
      </c>
      <c r="AV202" s="14" t="s">
        <v>86</v>
      </c>
      <c r="AW202" s="14" t="s">
        <v>4</v>
      </c>
      <c r="AX202" s="14" t="s">
        <v>84</v>
      </c>
      <c r="AY202" s="257" t="s">
        <v>155</v>
      </c>
    </row>
    <row r="203" s="2" customFormat="1" ht="44.25" customHeight="1">
      <c r="A203" s="38"/>
      <c r="B203" s="39"/>
      <c r="C203" s="219" t="s">
        <v>262</v>
      </c>
      <c r="D203" s="219" t="s">
        <v>157</v>
      </c>
      <c r="E203" s="220" t="s">
        <v>263</v>
      </c>
      <c r="F203" s="221" t="s">
        <v>264</v>
      </c>
      <c r="G203" s="222" t="s">
        <v>110</v>
      </c>
      <c r="H203" s="223">
        <v>71.900000000000006</v>
      </c>
      <c r="I203" s="224"/>
      <c r="J203" s="225">
        <f>ROUND(I203*H203,2)</f>
        <v>0</v>
      </c>
      <c r="K203" s="221" t="s">
        <v>161</v>
      </c>
      <c r="L203" s="44"/>
      <c r="M203" s="226" t="s">
        <v>1</v>
      </c>
      <c r="N203" s="227" t="s">
        <v>41</v>
      </c>
      <c r="O203" s="91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0" t="s">
        <v>162</v>
      </c>
      <c r="AT203" s="230" t="s">
        <v>157</v>
      </c>
      <c r="AU203" s="230" t="s">
        <v>86</v>
      </c>
      <c r="AY203" s="17" t="s">
        <v>155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7" t="s">
        <v>84</v>
      </c>
      <c r="BK203" s="231">
        <f>ROUND(I203*H203,2)</f>
        <v>0</v>
      </c>
      <c r="BL203" s="17" t="s">
        <v>162</v>
      </c>
      <c r="BM203" s="230" t="s">
        <v>265</v>
      </c>
    </row>
    <row r="204" s="13" customFormat="1">
      <c r="A204" s="13"/>
      <c r="B204" s="237"/>
      <c r="C204" s="238"/>
      <c r="D204" s="232" t="s">
        <v>166</v>
      </c>
      <c r="E204" s="239" t="s">
        <v>1</v>
      </c>
      <c r="F204" s="240" t="s">
        <v>266</v>
      </c>
      <c r="G204" s="238"/>
      <c r="H204" s="239" t="s">
        <v>1</v>
      </c>
      <c r="I204" s="241"/>
      <c r="J204" s="238"/>
      <c r="K204" s="238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166</v>
      </c>
      <c r="AU204" s="246" t="s">
        <v>86</v>
      </c>
      <c r="AV204" s="13" t="s">
        <v>84</v>
      </c>
      <c r="AW204" s="13" t="s">
        <v>32</v>
      </c>
      <c r="AX204" s="13" t="s">
        <v>76</v>
      </c>
      <c r="AY204" s="246" t="s">
        <v>155</v>
      </c>
    </row>
    <row r="205" s="14" customFormat="1">
      <c r="A205" s="14"/>
      <c r="B205" s="247"/>
      <c r="C205" s="248"/>
      <c r="D205" s="232" t="s">
        <v>166</v>
      </c>
      <c r="E205" s="249" t="s">
        <v>1</v>
      </c>
      <c r="F205" s="250" t="s">
        <v>232</v>
      </c>
      <c r="G205" s="248"/>
      <c r="H205" s="251">
        <v>76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7" t="s">
        <v>166</v>
      </c>
      <c r="AU205" s="257" t="s">
        <v>86</v>
      </c>
      <c r="AV205" s="14" t="s">
        <v>86</v>
      </c>
      <c r="AW205" s="14" t="s">
        <v>32</v>
      </c>
      <c r="AX205" s="14" t="s">
        <v>76</v>
      </c>
      <c r="AY205" s="257" t="s">
        <v>155</v>
      </c>
    </row>
    <row r="206" s="13" customFormat="1">
      <c r="A206" s="13"/>
      <c r="B206" s="237"/>
      <c r="C206" s="238"/>
      <c r="D206" s="232" t="s">
        <v>166</v>
      </c>
      <c r="E206" s="239" t="s">
        <v>1</v>
      </c>
      <c r="F206" s="240" t="s">
        <v>233</v>
      </c>
      <c r="G206" s="238"/>
      <c r="H206" s="239" t="s">
        <v>1</v>
      </c>
      <c r="I206" s="241"/>
      <c r="J206" s="238"/>
      <c r="K206" s="238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166</v>
      </c>
      <c r="AU206" s="246" t="s">
        <v>86</v>
      </c>
      <c r="AV206" s="13" t="s">
        <v>84</v>
      </c>
      <c r="AW206" s="13" t="s">
        <v>32</v>
      </c>
      <c r="AX206" s="13" t="s">
        <v>76</v>
      </c>
      <c r="AY206" s="246" t="s">
        <v>155</v>
      </c>
    </row>
    <row r="207" s="14" customFormat="1">
      <c r="A207" s="14"/>
      <c r="B207" s="247"/>
      <c r="C207" s="248"/>
      <c r="D207" s="232" t="s">
        <v>166</v>
      </c>
      <c r="E207" s="249" t="s">
        <v>1</v>
      </c>
      <c r="F207" s="250" t="s">
        <v>267</v>
      </c>
      <c r="G207" s="248"/>
      <c r="H207" s="251">
        <v>16.800000000000001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166</v>
      </c>
      <c r="AU207" s="257" t="s">
        <v>86</v>
      </c>
      <c r="AV207" s="14" t="s">
        <v>86</v>
      </c>
      <c r="AW207" s="14" t="s">
        <v>32</v>
      </c>
      <c r="AX207" s="14" t="s">
        <v>76</v>
      </c>
      <c r="AY207" s="257" t="s">
        <v>155</v>
      </c>
    </row>
    <row r="208" s="14" customFormat="1">
      <c r="A208" s="14"/>
      <c r="B208" s="247"/>
      <c r="C208" s="248"/>
      <c r="D208" s="232" t="s">
        <v>166</v>
      </c>
      <c r="E208" s="249" t="s">
        <v>1</v>
      </c>
      <c r="F208" s="250" t="s">
        <v>268</v>
      </c>
      <c r="G208" s="248"/>
      <c r="H208" s="251">
        <v>-3.7999999999999998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166</v>
      </c>
      <c r="AU208" s="257" t="s">
        <v>86</v>
      </c>
      <c r="AV208" s="14" t="s">
        <v>86</v>
      </c>
      <c r="AW208" s="14" t="s">
        <v>32</v>
      </c>
      <c r="AX208" s="14" t="s">
        <v>76</v>
      </c>
      <c r="AY208" s="257" t="s">
        <v>155</v>
      </c>
    </row>
    <row r="209" s="14" customFormat="1">
      <c r="A209" s="14"/>
      <c r="B209" s="247"/>
      <c r="C209" s="248"/>
      <c r="D209" s="232" t="s">
        <v>166</v>
      </c>
      <c r="E209" s="249" t="s">
        <v>1</v>
      </c>
      <c r="F209" s="250" t="s">
        <v>269</v>
      </c>
      <c r="G209" s="248"/>
      <c r="H209" s="251">
        <v>-17.100000000000001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166</v>
      </c>
      <c r="AU209" s="257" t="s">
        <v>86</v>
      </c>
      <c r="AV209" s="14" t="s">
        <v>86</v>
      </c>
      <c r="AW209" s="14" t="s">
        <v>32</v>
      </c>
      <c r="AX209" s="14" t="s">
        <v>76</v>
      </c>
      <c r="AY209" s="257" t="s">
        <v>155</v>
      </c>
    </row>
    <row r="210" s="15" customFormat="1">
      <c r="A210" s="15"/>
      <c r="B210" s="258"/>
      <c r="C210" s="259"/>
      <c r="D210" s="232" t="s">
        <v>166</v>
      </c>
      <c r="E210" s="260" t="s">
        <v>122</v>
      </c>
      <c r="F210" s="261" t="s">
        <v>171</v>
      </c>
      <c r="G210" s="259"/>
      <c r="H210" s="262">
        <v>71.900000000000006</v>
      </c>
      <c r="I210" s="263"/>
      <c r="J210" s="259"/>
      <c r="K210" s="259"/>
      <c r="L210" s="264"/>
      <c r="M210" s="265"/>
      <c r="N210" s="266"/>
      <c r="O210" s="266"/>
      <c r="P210" s="266"/>
      <c r="Q210" s="266"/>
      <c r="R210" s="266"/>
      <c r="S210" s="266"/>
      <c r="T210" s="267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8" t="s">
        <v>166</v>
      </c>
      <c r="AU210" s="268" t="s">
        <v>86</v>
      </c>
      <c r="AV210" s="15" t="s">
        <v>162</v>
      </c>
      <c r="AW210" s="15" t="s">
        <v>32</v>
      </c>
      <c r="AX210" s="15" t="s">
        <v>84</v>
      </c>
      <c r="AY210" s="268" t="s">
        <v>155</v>
      </c>
    </row>
    <row r="211" s="2" customFormat="1" ht="16.5" customHeight="1">
      <c r="A211" s="38"/>
      <c r="B211" s="39"/>
      <c r="C211" s="269" t="s">
        <v>270</v>
      </c>
      <c r="D211" s="269" t="s">
        <v>245</v>
      </c>
      <c r="E211" s="270" t="s">
        <v>271</v>
      </c>
      <c r="F211" s="271" t="s">
        <v>272</v>
      </c>
      <c r="G211" s="272" t="s">
        <v>248</v>
      </c>
      <c r="H211" s="273">
        <v>143.80000000000001</v>
      </c>
      <c r="I211" s="274"/>
      <c r="J211" s="275">
        <f>ROUND(I211*H211,2)</f>
        <v>0</v>
      </c>
      <c r="K211" s="271" t="s">
        <v>161</v>
      </c>
      <c r="L211" s="276"/>
      <c r="M211" s="277" t="s">
        <v>1</v>
      </c>
      <c r="N211" s="278" t="s">
        <v>41</v>
      </c>
      <c r="O211" s="91"/>
      <c r="P211" s="228">
        <f>O211*H211</f>
        <v>0</v>
      </c>
      <c r="Q211" s="228">
        <v>1</v>
      </c>
      <c r="R211" s="228">
        <f>Q211*H211</f>
        <v>143.80000000000001</v>
      </c>
      <c r="S211" s="228">
        <v>0</v>
      </c>
      <c r="T211" s="22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0" t="s">
        <v>207</v>
      </c>
      <c r="AT211" s="230" t="s">
        <v>245</v>
      </c>
      <c r="AU211" s="230" t="s">
        <v>86</v>
      </c>
      <c r="AY211" s="17" t="s">
        <v>155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7" t="s">
        <v>84</v>
      </c>
      <c r="BK211" s="231">
        <f>ROUND(I211*H211,2)</f>
        <v>0</v>
      </c>
      <c r="BL211" s="17" t="s">
        <v>162</v>
      </c>
      <c r="BM211" s="230" t="s">
        <v>273</v>
      </c>
    </row>
    <row r="212" s="14" customFormat="1">
      <c r="A212" s="14"/>
      <c r="B212" s="247"/>
      <c r="C212" s="248"/>
      <c r="D212" s="232" t="s">
        <v>166</v>
      </c>
      <c r="E212" s="249" t="s">
        <v>1</v>
      </c>
      <c r="F212" s="250" t="s">
        <v>274</v>
      </c>
      <c r="G212" s="248"/>
      <c r="H212" s="251">
        <v>143.80000000000001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166</v>
      </c>
      <c r="AU212" s="257" t="s">
        <v>86</v>
      </c>
      <c r="AV212" s="14" t="s">
        <v>86</v>
      </c>
      <c r="AW212" s="14" t="s">
        <v>32</v>
      </c>
      <c r="AX212" s="14" t="s">
        <v>76</v>
      </c>
      <c r="AY212" s="257" t="s">
        <v>155</v>
      </c>
    </row>
    <row r="213" s="15" customFormat="1">
      <c r="A213" s="15"/>
      <c r="B213" s="258"/>
      <c r="C213" s="259"/>
      <c r="D213" s="232" t="s">
        <v>166</v>
      </c>
      <c r="E213" s="260" t="s">
        <v>1</v>
      </c>
      <c r="F213" s="261" t="s">
        <v>171</v>
      </c>
      <c r="G213" s="259"/>
      <c r="H213" s="262">
        <v>143.80000000000001</v>
      </c>
      <c r="I213" s="263"/>
      <c r="J213" s="259"/>
      <c r="K213" s="259"/>
      <c r="L213" s="264"/>
      <c r="M213" s="265"/>
      <c r="N213" s="266"/>
      <c r="O213" s="266"/>
      <c r="P213" s="266"/>
      <c r="Q213" s="266"/>
      <c r="R213" s="266"/>
      <c r="S213" s="266"/>
      <c r="T213" s="26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8" t="s">
        <v>166</v>
      </c>
      <c r="AU213" s="268" t="s">
        <v>86</v>
      </c>
      <c r="AV213" s="15" t="s">
        <v>162</v>
      </c>
      <c r="AW213" s="15" t="s">
        <v>32</v>
      </c>
      <c r="AX213" s="15" t="s">
        <v>84</v>
      </c>
      <c r="AY213" s="268" t="s">
        <v>155</v>
      </c>
    </row>
    <row r="214" s="2" customFormat="1" ht="37.8" customHeight="1">
      <c r="A214" s="38"/>
      <c r="B214" s="39"/>
      <c r="C214" s="219" t="s">
        <v>275</v>
      </c>
      <c r="D214" s="219" t="s">
        <v>157</v>
      </c>
      <c r="E214" s="220" t="s">
        <v>276</v>
      </c>
      <c r="F214" s="221" t="s">
        <v>277</v>
      </c>
      <c r="G214" s="222" t="s">
        <v>160</v>
      </c>
      <c r="H214" s="223">
        <v>1100</v>
      </c>
      <c r="I214" s="224"/>
      <c r="J214" s="225">
        <f>ROUND(I214*H214,2)</f>
        <v>0</v>
      </c>
      <c r="K214" s="221" t="s">
        <v>161</v>
      </c>
      <c r="L214" s="44"/>
      <c r="M214" s="226" t="s">
        <v>1</v>
      </c>
      <c r="N214" s="227" t="s">
        <v>41</v>
      </c>
      <c r="O214" s="91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0" t="s">
        <v>162</v>
      </c>
      <c r="AT214" s="230" t="s">
        <v>157</v>
      </c>
      <c r="AU214" s="230" t="s">
        <v>86</v>
      </c>
      <c r="AY214" s="17" t="s">
        <v>155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7" t="s">
        <v>84</v>
      </c>
      <c r="BK214" s="231">
        <f>ROUND(I214*H214,2)</f>
        <v>0</v>
      </c>
      <c r="BL214" s="17" t="s">
        <v>162</v>
      </c>
      <c r="BM214" s="230" t="s">
        <v>278</v>
      </c>
    </row>
    <row r="215" s="13" customFormat="1">
      <c r="A215" s="13"/>
      <c r="B215" s="237"/>
      <c r="C215" s="238"/>
      <c r="D215" s="232" t="s">
        <v>166</v>
      </c>
      <c r="E215" s="239" t="s">
        <v>1</v>
      </c>
      <c r="F215" s="240" t="s">
        <v>279</v>
      </c>
      <c r="G215" s="238"/>
      <c r="H215" s="239" t="s">
        <v>1</v>
      </c>
      <c r="I215" s="241"/>
      <c r="J215" s="238"/>
      <c r="K215" s="238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166</v>
      </c>
      <c r="AU215" s="246" t="s">
        <v>86</v>
      </c>
      <c r="AV215" s="13" t="s">
        <v>84</v>
      </c>
      <c r="AW215" s="13" t="s">
        <v>32</v>
      </c>
      <c r="AX215" s="13" t="s">
        <v>76</v>
      </c>
      <c r="AY215" s="246" t="s">
        <v>155</v>
      </c>
    </row>
    <row r="216" s="14" customFormat="1">
      <c r="A216" s="14"/>
      <c r="B216" s="247"/>
      <c r="C216" s="248"/>
      <c r="D216" s="232" t="s">
        <v>166</v>
      </c>
      <c r="E216" s="249" t="s">
        <v>1</v>
      </c>
      <c r="F216" s="250" t="s">
        <v>280</v>
      </c>
      <c r="G216" s="248"/>
      <c r="H216" s="251">
        <v>1100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166</v>
      </c>
      <c r="AU216" s="257" t="s">
        <v>86</v>
      </c>
      <c r="AV216" s="14" t="s">
        <v>86</v>
      </c>
      <c r="AW216" s="14" t="s">
        <v>32</v>
      </c>
      <c r="AX216" s="14" t="s">
        <v>76</v>
      </c>
      <c r="AY216" s="257" t="s">
        <v>155</v>
      </c>
    </row>
    <row r="217" s="15" customFormat="1">
      <c r="A217" s="15"/>
      <c r="B217" s="258"/>
      <c r="C217" s="259"/>
      <c r="D217" s="232" t="s">
        <v>166</v>
      </c>
      <c r="E217" s="260" t="s">
        <v>1</v>
      </c>
      <c r="F217" s="261" t="s">
        <v>171</v>
      </c>
      <c r="G217" s="259"/>
      <c r="H217" s="262">
        <v>1100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8" t="s">
        <v>166</v>
      </c>
      <c r="AU217" s="268" t="s">
        <v>86</v>
      </c>
      <c r="AV217" s="15" t="s">
        <v>162</v>
      </c>
      <c r="AW217" s="15" t="s">
        <v>32</v>
      </c>
      <c r="AX217" s="15" t="s">
        <v>84</v>
      </c>
      <c r="AY217" s="268" t="s">
        <v>155</v>
      </c>
    </row>
    <row r="218" s="2" customFormat="1" ht="16.5" customHeight="1">
      <c r="A218" s="38"/>
      <c r="B218" s="39"/>
      <c r="C218" s="269" t="s">
        <v>281</v>
      </c>
      <c r="D218" s="269" t="s">
        <v>245</v>
      </c>
      <c r="E218" s="270" t="s">
        <v>282</v>
      </c>
      <c r="F218" s="271" t="s">
        <v>283</v>
      </c>
      <c r="G218" s="272" t="s">
        <v>248</v>
      </c>
      <c r="H218" s="273">
        <v>297</v>
      </c>
      <c r="I218" s="274"/>
      <c r="J218" s="275">
        <f>ROUND(I218*H218,2)</f>
        <v>0</v>
      </c>
      <c r="K218" s="271" t="s">
        <v>1</v>
      </c>
      <c r="L218" s="276"/>
      <c r="M218" s="277" t="s">
        <v>1</v>
      </c>
      <c r="N218" s="278" t="s">
        <v>41</v>
      </c>
      <c r="O218" s="91"/>
      <c r="P218" s="228">
        <f>O218*H218</f>
        <v>0</v>
      </c>
      <c r="Q218" s="228">
        <v>1</v>
      </c>
      <c r="R218" s="228">
        <f>Q218*H218</f>
        <v>297</v>
      </c>
      <c r="S218" s="228">
        <v>0</v>
      </c>
      <c r="T218" s="229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0" t="s">
        <v>207</v>
      </c>
      <c r="AT218" s="230" t="s">
        <v>245</v>
      </c>
      <c r="AU218" s="230" t="s">
        <v>86</v>
      </c>
      <c r="AY218" s="17" t="s">
        <v>155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7" t="s">
        <v>84</v>
      </c>
      <c r="BK218" s="231">
        <f>ROUND(I218*H218,2)</f>
        <v>0</v>
      </c>
      <c r="BL218" s="17" t="s">
        <v>162</v>
      </c>
      <c r="BM218" s="230" t="s">
        <v>284</v>
      </c>
    </row>
    <row r="219" s="13" customFormat="1">
      <c r="A219" s="13"/>
      <c r="B219" s="237"/>
      <c r="C219" s="238"/>
      <c r="D219" s="232" t="s">
        <v>166</v>
      </c>
      <c r="E219" s="239" t="s">
        <v>1</v>
      </c>
      <c r="F219" s="240" t="s">
        <v>279</v>
      </c>
      <c r="G219" s="238"/>
      <c r="H219" s="239" t="s">
        <v>1</v>
      </c>
      <c r="I219" s="241"/>
      <c r="J219" s="238"/>
      <c r="K219" s="238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166</v>
      </c>
      <c r="AU219" s="246" t="s">
        <v>86</v>
      </c>
      <c r="AV219" s="13" t="s">
        <v>84</v>
      </c>
      <c r="AW219" s="13" t="s">
        <v>32</v>
      </c>
      <c r="AX219" s="13" t="s">
        <v>76</v>
      </c>
      <c r="AY219" s="246" t="s">
        <v>155</v>
      </c>
    </row>
    <row r="220" s="14" customFormat="1">
      <c r="A220" s="14"/>
      <c r="B220" s="247"/>
      <c r="C220" s="248"/>
      <c r="D220" s="232" t="s">
        <v>166</v>
      </c>
      <c r="E220" s="249" t="s">
        <v>1</v>
      </c>
      <c r="F220" s="250" t="s">
        <v>285</v>
      </c>
      <c r="G220" s="248"/>
      <c r="H220" s="251">
        <v>297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166</v>
      </c>
      <c r="AU220" s="257" t="s">
        <v>86</v>
      </c>
      <c r="AV220" s="14" t="s">
        <v>86</v>
      </c>
      <c r="AW220" s="14" t="s">
        <v>32</v>
      </c>
      <c r="AX220" s="14" t="s">
        <v>76</v>
      </c>
      <c r="AY220" s="257" t="s">
        <v>155</v>
      </c>
    </row>
    <row r="221" s="15" customFormat="1">
      <c r="A221" s="15"/>
      <c r="B221" s="258"/>
      <c r="C221" s="259"/>
      <c r="D221" s="232" t="s">
        <v>166</v>
      </c>
      <c r="E221" s="260" t="s">
        <v>1</v>
      </c>
      <c r="F221" s="261" t="s">
        <v>171</v>
      </c>
      <c r="G221" s="259"/>
      <c r="H221" s="262">
        <v>297</v>
      </c>
      <c r="I221" s="263"/>
      <c r="J221" s="259"/>
      <c r="K221" s="259"/>
      <c r="L221" s="264"/>
      <c r="M221" s="265"/>
      <c r="N221" s="266"/>
      <c r="O221" s="266"/>
      <c r="P221" s="266"/>
      <c r="Q221" s="266"/>
      <c r="R221" s="266"/>
      <c r="S221" s="266"/>
      <c r="T221" s="267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8" t="s">
        <v>166</v>
      </c>
      <c r="AU221" s="268" t="s">
        <v>86</v>
      </c>
      <c r="AV221" s="15" t="s">
        <v>162</v>
      </c>
      <c r="AW221" s="15" t="s">
        <v>32</v>
      </c>
      <c r="AX221" s="15" t="s">
        <v>84</v>
      </c>
      <c r="AY221" s="268" t="s">
        <v>155</v>
      </c>
    </row>
    <row r="222" s="2" customFormat="1" ht="37.8" customHeight="1">
      <c r="A222" s="38"/>
      <c r="B222" s="39"/>
      <c r="C222" s="219" t="s">
        <v>193</v>
      </c>
      <c r="D222" s="219" t="s">
        <v>157</v>
      </c>
      <c r="E222" s="220" t="s">
        <v>286</v>
      </c>
      <c r="F222" s="221" t="s">
        <v>287</v>
      </c>
      <c r="G222" s="222" t="s">
        <v>160</v>
      </c>
      <c r="H222" s="223">
        <v>1100</v>
      </c>
      <c r="I222" s="224"/>
      <c r="J222" s="225">
        <f>ROUND(I222*H222,2)</f>
        <v>0</v>
      </c>
      <c r="K222" s="221" t="s">
        <v>161</v>
      </c>
      <c r="L222" s="44"/>
      <c r="M222" s="226" t="s">
        <v>1</v>
      </c>
      <c r="N222" s="227" t="s">
        <v>41</v>
      </c>
      <c r="O222" s="91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0" t="s">
        <v>162</v>
      </c>
      <c r="AT222" s="230" t="s">
        <v>157</v>
      </c>
      <c r="AU222" s="230" t="s">
        <v>86</v>
      </c>
      <c r="AY222" s="17" t="s">
        <v>155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7" t="s">
        <v>84</v>
      </c>
      <c r="BK222" s="231">
        <f>ROUND(I222*H222,2)</f>
        <v>0</v>
      </c>
      <c r="BL222" s="17" t="s">
        <v>162</v>
      </c>
      <c r="BM222" s="230" t="s">
        <v>288</v>
      </c>
    </row>
    <row r="223" s="13" customFormat="1">
      <c r="A223" s="13"/>
      <c r="B223" s="237"/>
      <c r="C223" s="238"/>
      <c r="D223" s="232" t="s">
        <v>166</v>
      </c>
      <c r="E223" s="239" t="s">
        <v>1</v>
      </c>
      <c r="F223" s="240" t="s">
        <v>289</v>
      </c>
      <c r="G223" s="238"/>
      <c r="H223" s="239" t="s">
        <v>1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166</v>
      </c>
      <c r="AU223" s="246" t="s">
        <v>86</v>
      </c>
      <c r="AV223" s="13" t="s">
        <v>84</v>
      </c>
      <c r="AW223" s="13" t="s">
        <v>32</v>
      </c>
      <c r="AX223" s="13" t="s">
        <v>76</v>
      </c>
      <c r="AY223" s="246" t="s">
        <v>155</v>
      </c>
    </row>
    <row r="224" s="14" customFormat="1">
      <c r="A224" s="14"/>
      <c r="B224" s="247"/>
      <c r="C224" s="248"/>
      <c r="D224" s="232" t="s">
        <v>166</v>
      </c>
      <c r="E224" s="249" t="s">
        <v>1</v>
      </c>
      <c r="F224" s="250" t="s">
        <v>280</v>
      </c>
      <c r="G224" s="248"/>
      <c r="H224" s="251">
        <v>1100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166</v>
      </c>
      <c r="AU224" s="257" t="s">
        <v>86</v>
      </c>
      <c r="AV224" s="14" t="s">
        <v>86</v>
      </c>
      <c r="AW224" s="14" t="s">
        <v>32</v>
      </c>
      <c r="AX224" s="14" t="s">
        <v>76</v>
      </c>
      <c r="AY224" s="257" t="s">
        <v>155</v>
      </c>
    </row>
    <row r="225" s="15" customFormat="1">
      <c r="A225" s="15"/>
      <c r="B225" s="258"/>
      <c r="C225" s="259"/>
      <c r="D225" s="232" t="s">
        <v>166</v>
      </c>
      <c r="E225" s="260" t="s">
        <v>1</v>
      </c>
      <c r="F225" s="261" t="s">
        <v>171</v>
      </c>
      <c r="G225" s="259"/>
      <c r="H225" s="262">
        <v>1100</v>
      </c>
      <c r="I225" s="263"/>
      <c r="J225" s="259"/>
      <c r="K225" s="259"/>
      <c r="L225" s="264"/>
      <c r="M225" s="265"/>
      <c r="N225" s="266"/>
      <c r="O225" s="266"/>
      <c r="P225" s="266"/>
      <c r="Q225" s="266"/>
      <c r="R225" s="266"/>
      <c r="S225" s="266"/>
      <c r="T225" s="26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8" t="s">
        <v>166</v>
      </c>
      <c r="AU225" s="268" t="s">
        <v>86</v>
      </c>
      <c r="AV225" s="15" t="s">
        <v>162</v>
      </c>
      <c r="AW225" s="15" t="s">
        <v>32</v>
      </c>
      <c r="AX225" s="15" t="s">
        <v>84</v>
      </c>
      <c r="AY225" s="268" t="s">
        <v>155</v>
      </c>
    </row>
    <row r="226" s="2" customFormat="1" ht="16.5" customHeight="1">
      <c r="A226" s="38"/>
      <c r="B226" s="39"/>
      <c r="C226" s="269" t="s">
        <v>7</v>
      </c>
      <c r="D226" s="269" t="s">
        <v>245</v>
      </c>
      <c r="E226" s="270" t="s">
        <v>290</v>
      </c>
      <c r="F226" s="271" t="s">
        <v>291</v>
      </c>
      <c r="G226" s="272" t="s">
        <v>292</v>
      </c>
      <c r="H226" s="273">
        <v>22</v>
      </c>
      <c r="I226" s="274"/>
      <c r="J226" s="275">
        <f>ROUND(I226*H226,2)</f>
        <v>0</v>
      </c>
      <c r="K226" s="271" t="s">
        <v>161</v>
      </c>
      <c r="L226" s="276"/>
      <c r="M226" s="277" t="s">
        <v>1</v>
      </c>
      <c r="N226" s="278" t="s">
        <v>41</v>
      </c>
      <c r="O226" s="91"/>
      <c r="P226" s="228">
        <f>O226*H226</f>
        <v>0</v>
      </c>
      <c r="Q226" s="228">
        <v>0.001</v>
      </c>
      <c r="R226" s="228">
        <f>Q226*H226</f>
        <v>0.021999999999999999</v>
      </c>
      <c r="S226" s="228">
        <v>0</v>
      </c>
      <c r="T226" s="229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0" t="s">
        <v>207</v>
      </c>
      <c r="AT226" s="230" t="s">
        <v>245</v>
      </c>
      <c r="AU226" s="230" t="s">
        <v>86</v>
      </c>
      <c r="AY226" s="17" t="s">
        <v>155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7" t="s">
        <v>84</v>
      </c>
      <c r="BK226" s="231">
        <f>ROUND(I226*H226,2)</f>
        <v>0</v>
      </c>
      <c r="BL226" s="17" t="s">
        <v>162</v>
      </c>
      <c r="BM226" s="230" t="s">
        <v>293</v>
      </c>
    </row>
    <row r="227" s="14" customFormat="1">
      <c r="A227" s="14"/>
      <c r="B227" s="247"/>
      <c r="C227" s="248"/>
      <c r="D227" s="232" t="s">
        <v>166</v>
      </c>
      <c r="E227" s="248"/>
      <c r="F227" s="250" t="s">
        <v>294</v>
      </c>
      <c r="G227" s="248"/>
      <c r="H227" s="251">
        <v>22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7" t="s">
        <v>166</v>
      </c>
      <c r="AU227" s="257" t="s">
        <v>86</v>
      </c>
      <c r="AV227" s="14" t="s">
        <v>86</v>
      </c>
      <c r="AW227" s="14" t="s">
        <v>4</v>
      </c>
      <c r="AX227" s="14" t="s">
        <v>84</v>
      </c>
      <c r="AY227" s="257" t="s">
        <v>155</v>
      </c>
    </row>
    <row r="228" s="2" customFormat="1" ht="33" customHeight="1">
      <c r="A228" s="38"/>
      <c r="B228" s="39"/>
      <c r="C228" s="219" t="s">
        <v>295</v>
      </c>
      <c r="D228" s="219" t="s">
        <v>157</v>
      </c>
      <c r="E228" s="220" t="s">
        <v>296</v>
      </c>
      <c r="F228" s="221" t="s">
        <v>297</v>
      </c>
      <c r="G228" s="222" t="s">
        <v>160</v>
      </c>
      <c r="H228" s="223">
        <v>2537.5999999999999</v>
      </c>
      <c r="I228" s="224"/>
      <c r="J228" s="225">
        <f>ROUND(I228*H228,2)</f>
        <v>0</v>
      </c>
      <c r="K228" s="221" t="s">
        <v>161</v>
      </c>
      <c r="L228" s="44"/>
      <c r="M228" s="226" t="s">
        <v>1</v>
      </c>
      <c r="N228" s="227" t="s">
        <v>41</v>
      </c>
      <c r="O228" s="91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0" t="s">
        <v>162</v>
      </c>
      <c r="AT228" s="230" t="s">
        <v>157</v>
      </c>
      <c r="AU228" s="230" t="s">
        <v>86</v>
      </c>
      <c r="AY228" s="17" t="s">
        <v>155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7" t="s">
        <v>84</v>
      </c>
      <c r="BK228" s="231">
        <f>ROUND(I228*H228,2)</f>
        <v>0</v>
      </c>
      <c r="BL228" s="17" t="s">
        <v>162</v>
      </c>
      <c r="BM228" s="230" t="s">
        <v>298</v>
      </c>
    </row>
    <row r="229" s="13" customFormat="1">
      <c r="A229" s="13"/>
      <c r="B229" s="237"/>
      <c r="C229" s="238"/>
      <c r="D229" s="232" t="s">
        <v>166</v>
      </c>
      <c r="E229" s="239" t="s">
        <v>1</v>
      </c>
      <c r="F229" s="240" t="s">
        <v>299</v>
      </c>
      <c r="G229" s="238"/>
      <c r="H229" s="239" t="s">
        <v>1</v>
      </c>
      <c r="I229" s="241"/>
      <c r="J229" s="238"/>
      <c r="K229" s="238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166</v>
      </c>
      <c r="AU229" s="246" t="s">
        <v>86</v>
      </c>
      <c r="AV229" s="13" t="s">
        <v>84</v>
      </c>
      <c r="AW229" s="13" t="s">
        <v>32</v>
      </c>
      <c r="AX229" s="13" t="s">
        <v>76</v>
      </c>
      <c r="AY229" s="246" t="s">
        <v>155</v>
      </c>
    </row>
    <row r="230" s="14" customFormat="1">
      <c r="A230" s="14"/>
      <c r="B230" s="247"/>
      <c r="C230" s="248"/>
      <c r="D230" s="232" t="s">
        <v>166</v>
      </c>
      <c r="E230" s="249" t="s">
        <v>1</v>
      </c>
      <c r="F230" s="250" t="s">
        <v>300</v>
      </c>
      <c r="G230" s="248"/>
      <c r="H230" s="251">
        <v>1556.4000000000001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166</v>
      </c>
      <c r="AU230" s="257" t="s">
        <v>86</v>
      </c>
      <c r="AV230" s="14" t="s">
        <v>86</v>
      </c>
      <c r="AW230" s="14" t="s">
        <v>32</v>
      </c>
      <c r="AX230" s="14" t="s">
        <v>76</v>
      </c>
      <c r="AY230" s="257" t="s">
        <v>155</v>
      </c>
    </row>
    <row r="231" s="13" customFormat="1">
      <c r="A231" s="13"/>
      <c r="B231" s="237"/>
      <c r="C231" s="238"/>
      <c r="D231" s="232" t="s">
        <v>166</v>
      </c>
      <c r="E231" s="239" t="s">
        <v>1</v>
      </c>
      <c r="F231" s="240" t="s">
        <v>301</v>
      </c>
      <c r="G231" s="238"/>
      <c r="H231" s="239" t="s">
        <v>1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166</v>
      </c>
      <c r="AU231" s="246" t="s">
        <v>86</v>
      </c>
      <c r="AV231" s="13" t="s">
        <v>84</v>
      </c>
      <c r="AW231" s="13" t="s">
        <v>32</v>
      </c>
      <c r="AX231" s="13" t="s">
        <v>76</v>
      </c>
      <c r="AY231" s="246" t="s">
        <v>155</v>
      </c>
    </row>
    <row r="232" s="14" customFormat="1">
      <c r="A232" s="14"/>
      <c r="B232" s="247"/>
      <c r="C232" s="248"/>
      <c r="D232" s="232" t="s">
        <v>166</v>
      </c>
      <c r="E232" s="249" t="s">
        <v>1</v>
      </c>
      <c r="F232" s="250" t="s">
        <v>302</v>
      </c>
      <c r="G232" s="248"/>
      <c r="H232" s="251">
        <v>321.19999999999999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166</v>
      </c>
      <c r="AU232" s="257" t="s">
        <v>86</v>
      </c>
      <c r="AV232" s="14" t="s">
        <v>86</v>
      </c>
      <c r="AW232" s="14" t="s">
        <v>32</v>
      </c>
      <c r="AX232" s="14" t="s">
        <v>76</v>
      </c>
      <c r="AY232" s="257" t="s">
        <v>155</v>
      </c>
    </row>
    <row r="233" s="13" customFormat="1">
      <c r="A233" s="13"/>
      <c r="B233" s="237"/>
      <c r="C233" s="238"/>
      <c r="D233" s="232" t="s">
        <v>166</v>
      </c>
      <c r="E233" s="239" t="s">
        <v>1</v>
      </c>
      <c r="F233" s="240" t="s">
        <v>303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166</v>
      </c>
      <c r="AU233" s="246" t="s">
        <v>86</v>
      </c>
      <c r="AV233" s="13" t="s">
        <v>84</v>
      </c>
      <c r="AW233" s="13" t="s">
        <v>32</v>
      </c>
      <c r="AX233" s="13" t="s">
        <v>76</v>
      </c>
      <c r="AY233" s="246" t="s">
        <v>155</v>
      </c>
    </row>
    <row r="234" s="14" customFormat="1">
      <c r="A234" s="14"/>
      <c r="B234" s="247"/>
      <c r="C234" s="248"/>
      <c r="D234" s="232" t="s">
        <v>166</v>
      </c>
      <c r="E234" s="249" t="s">
        <v>1</v>
      </c>
      <c r="F234" s="250" t="s">
        <v>304</v>
      </c>
      <c r="G234" s="248"/>
      <c r="H234" s="251">
        <v>660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166</v>
      </c>
      <c r="AU234" s="257" t="s">
        <v>86</v>
      </c>
      <c r="AV234" s="14" t="s">
        <v>86</v>
      </c>
      <c r="AW234" s="14" t="s">
        <v>32</v>
      </c>
      <c r="AX234" s="14" t="s">
        <v>76</v>
      </c>
      <c r="AY234" s="257" t="s">
        <v>155</v>
      </c>
    </row>
    <row r="235" s="15" customFormat="1">
      <c r="A235" s="15"/>
      <c r="B235" s="258"/>
      <c r="C235" s="259"/>
      <c r="D235" s="232" t="s">
        <v>166</v>
      </c>
      <c r="E235" s="260" t="s">
        <v>1</v>
      </c>
      <c r="F235" s="261" t="s">
        <v>171</v>
      </c>
      <c r="G235" s="259"/>
      <c r="H235" s="262">
        <v>2537.5999999999999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7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8" t="s">
        <v>166</v>
      </c>
      <c r="AU235" s="268" t="s">
        <v>86</v>
      </c>
      <c r="AV235" s="15" t="s">
        <v>162</v>
      </c>
      <c r="AW235" s="15" t="s">
        <v>32</v>
      </c>
      <c r="AX235" s="15" t="s">
        <v>84</v>
      </c>
      <c r="AY235" s="268" t="s">
        <v>155</v>
      </c>
    </row>
    <row r="236" s="12" customFormat="1" ht="22.8" customHeight="1">
      <c r="A236" s="12"/>
      <c r="B236" s="203"/>
      <c r="C236" s="204"/>
      <c r="D236" s="205" t="s">
        <v>75</v>
      </c>
      <c r="E236" s="217" t="s">
        <v>86</v>
      </c>
      <c r="F236" s="217" t="s">
        <v>305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SUM(P237:P240)</f>
        <v>0</v>
      </c>
      <c r="Q236" s="211"/>
      <c r="R236" s="212">
        <f>SUM(R237:R240)</f>
        <v>35.697000000000003</v>
      </c>
      <c r="S236" s="211"/>
      <c r="T236" s="213">
        <f>SUM(T237:T240)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84</v>
      </c>
      <c r="AT236" s="215" t="s">
        <v>75</v>
      </c>
      <c r="AU236" s="215" t="s">
        <v>84</v>
      </c>
      <c r="AY236" s="214" t="s">
        <v>155</v>
      </c>
      <c r="BK236" s="216">
        <f>SUM(BK237:BK240)</f>
        <v>0</v>
      </c>
    </row>
    <row r="237" s="2" customFormat="1" ht="49.05" customHeight="1">
      <c r="A237" s="38"/>
      <c r="B237" s="39"/>
      <c r="C237" s="219" t="s">
        <v>306</v>
      </c>
      <c r="D237" s="219" t="s">
        <v>157</v>
      </c>
      <c r="E237" s="220" t="s">
        <v>307</v>
      </c>
      <c r="F237" s="221" t="s">
        <v>308</v>
      </c>
      <c r="G237" s="222" t="s">
        <v>197</v>
      </c>
      <c r="H237" s="223">
        <v>150</v>
      </c>
      <c r="I237" s="224"/>
      <c r="J237" s="225">
        <f>ROUND(I237*H237,2)</f>
        <v>0</v>
      </c>
      <c r="K237" s="221" t="s">
        <v>161</v>
      </c>
      <c r="L237" s="44"/>
      <c r="M237" s="226" t="s">
        <v>1</v>
      </c>
      <c r="N237" s="227" t="s">
        <v>41</v>
      </c>
      <c r="O237" s="91"/>
      <c r="P237" s="228">
        <f>O237*H237</f>
        <v>0</v>
      </c>
      <c r="Q237" s="228">
        <v>0.23798</v>
      </c>
      <c r="R237" s="228">
        <f>Q237*H237</f>
        <v>35.697000000000003</v>
      </c>
      <c r="S237" s="228">
        <v>0</v>
      </c>
      <c r="T237" s="22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0" t="s">
        <v>162</v>
      </c>
      <c r="AT237" s="230" t="s">
        <v>157</v>
      </c>
      <c r="AU237" s="230" t="s">
        <v>86</v>
      </c>
      <c r="AY237" s="17" t="s">
        <v>155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7" t="s">
        <v>84</v>
      </c>
      <c r="BK237" s="231">
        <f>ROUND(I237*H237,2)</f>
        <v>0</v>
      </c>
      <c r="BL237" s="17" t="s">
        <v>162</v>
      </c>
      <c r="BM237" s="230" t="s">
        <v>309</v>
      </c>
    </row>
    <row r="238" s="13" customFormat="1">
      <c r="A238" s="13"/>
      <c r="B238" s="237"/>
      <c r="C238" s="238"/>
      <c r="D238" s="232" t="s">
        <v>166</v>
      </c>
      <c r="E238" s="239" t="s">
        <v>1</v>
      </c>
      <c r="F238" s="240" t="s">
        <v>310</v>
      </c>
      <c r="G238" s="238"/>
      <c r="H238" s="239" t="s">
        <v>1</v>
      </c>
      <c r="I238" s="241"/>
      <c r="J238" s="238"/>
      <c r="K238" s="238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166</v>
      </c>
      <c r="AU238" s="246" t="s">
        <v>86</v>
      </c>
      <c r="AV238" s="13" t="s">
        <v>84</v>
      </c>
      <c r="AW238" s="13" t="s">
        <v>32</v>
      </c>
      <c r="AX238" s="13" t="s">
        <v>76</v>
      </c>
      <c r="AY238" s="246" t="s">
        <v>155</v>
      </c>
    </row>
    <row r="239" s="14" customFormat="1">
      <c r="A239" s="14"/>
      <c r="B239" s="247"/>
      <c r="C239" s="248"/>
      <c r="D239" s="232" t="s">
        <v>166</v>
      </c>
      <c r="E239" s="249" t="s">
        <v>1</v>
      </c>
      <c r="F239" s="250" t="s">
        <v>311</v>
      </c>
      <c r="G239" s="248"/>
      <c r="H239" s="251">
        <v>150</v>
      </c>
      <c r="I239" s="252"/>
      <c r="J239" s="248"/>
      <c r="K239" s="248"/>
      <c r="L239" s="253"/>
      <c r="M239" s="254"/>
      <c r="N239" s="255"/>
      <c r="O239" s="255"/>
      <c r="P239" s="255"/>
      <c r="Q239" s="255"/>
      <c r="R239" s="255"/>
      <c r="S239" s="255"/>
      <c r="T239" s="25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7" t="s">
        <v>166</v>
      </c>
      <c r="AU239" s="257" t="s">
        <v>86</v>
      </c>
      <c r="AV239" s="14" t="s">
        <v>86</v>
      </c>
      <c r="AW239" s="14" t="s">
        <v>32</v>
      </c>
      <c r="AX239" s="14" t="s">
        <v>76</v>
      </c>
      <c r="AY239" s="257" t="s">
        <v>155</v>
      </c>
    </row>
    <row r="240" s="15" customFormat="1">
      <c r="A240" s="15"/>
      <c r="B240" s="258"/>
      <c r="C240" s="259"/>
      <c r="D240" s="232" t="s">
        <v>166</v>
      </c>
      <c r="E240" s="260" t="s">
        <v>1</v>
      </c>
      <c r="F240" s="261" t="s">
        <v>171</v>
      </c>
      <c r="G240" s="259"/>
      <c r="H240" s="262">
        <v>150</v>
      </c>
      <c r="I240" s="263"/>
      <c r="J240" s="259"/>
      <c r="K240" s="259"/>
      <c r="L240" s="264"/>
      <c r="M240" s="265"/>
      <c r="N240" s="266"/>
      <c r="O240" s="266"/>
      <c r="P240" s="266"/>
      <c r="Q240" s="266"/>
      <c r="R240" s="266"/>
      <c r="S240" s="266"/>
      <c r="T240" s="26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8" t="s">
        <v>166</v>
      </c>
      <c r="AU240" s="268" t="s">
        <v>86</v>
      </c>
      <c r="AV240" s="15" t="s">
        <v>162</v>
      </c>
      <c r="AW240" s="15" t="s">
        <v>32</v>
      </c>
      <c r="AX240" s="15" t="s">
        <v>84</v>
      </c>
      <c r="AY240" s="268" t="s">
        <v>155</v>
      </c>
    </row>
    <row r="241" s="12" customFormat="1" ht="22.8" customHeight="1">
      <c r="A241" s="12"/>
      <c r="B241" s="203"/>
      <c r="C241" s="204"/>
      <c r="D241" s="205" t="s">
        <v>75</v>
      </c>
      <c r="E241" s="217" t="s">
        <v>162</v>
      </c>
      <c r="F241" s="217" t="s">
        <v>312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SUM(P242:P245)</f>
        <v>0</v>
      </c>
      <c r="Q241" s="211"/>
      <c r="R241" s="212">
        <f>SUM(R242:R245)</f>
        <v>0</v>
      </c>
      <c r="S241" s="211"/>
      <c r="T241" s="213">
        <f>SUM(T242:T245)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84</v>
      </c>
      <c r="AT241" s="215" t="s">
        <v>75</v>
      </c>
      <c r="AU241" s="215" t="s">
        <v>84</v>
      </c>
      <c r="AY241" s="214" t="s">
        <v>155</v>
      </c>
      <c r="BK241" s="216">
        <f>SUM(BK242:BK245)</f>
        <v>0</v>
      </c>
    </row>
    <row r="242" s="2" customFormat="1" ht="33" customHeight="1">
      <c r="A242" s="38"/>
      <c r="B242" s="39"/>
      <c r="C242" s="219" t="s">
        <v>313</v>
      </c>
      <c r="D242" s="219" t="s">
        <v>157</v>
      </c>
      <c r="E242" s="220" t="s">
        <v>314</v>
      </c>
      <c r="F242" s="221" t="s">
        <v>315</v>
      </c>
      <c r="G242" s="222" t="s">
        <v>110</v>
      </c>
      <c r="H242" s="223">
        <v>3.7999999999999998</v>
      </c>
      <c r="I242" s="224"/>
      <c r="J242" s="225">
        <f>ROUND(I242*H242,2)</f>
        <v>0</v>
      </c>
      <c r="K242" s="221" t="s">
        <v>161</v>
      </c>
      <c r="L242" s="44"/>
      <c r="M242" s="226" t="s">
        <v>1</v>
      </c>
      <c r="N242" s="227" t="s">
        <v>41</v>
      </c>
      <c r="O242" s="91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0" t="s">
        <v>162</v>
      </c>
      <c r="AT242" s="230" t="s">
        <v>157</v>
      </c>
      <c r="AU242" s="230" t="s">
        <v>86</v>
      </c>
      <c r="AY242" s="17" t="s">
        <v>155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7" t="s">
        <v>84</v>
      </c>
      <c r="BK242" s="231">
        <f>ROUND(I242*H242,2)</f>
        <v>0</v>
      </c>
      <c r="BL242" s="17" t="s">
        <v>162</v>
      </c>
      <c r="BM242" s="230" t="s">
        <v>316</v>
      </c>
    </row>
    <row r="243" s="13" customFormat="1">
      <c r="A243" s="13"/>
      <c r="B243" s="237"/>
      <c r="C243" s="238"/>
      <c r="D243" s="232" t="s">
        <v>166</v>
      </c>
      <c r="E243" s="239" t="s">
        <v>1</v>
      </c>
      <c r="F243" s="240" t="s">
        <v>231</v>
      </c>
      <c r="G243" s="238"/>
      <c r="H243" s="239" t="s">
        <v>1</v>
      </c>
      <c r="I243" s="241"/>
      <c r="J243" s="238"/>
      <c r="K243" s="238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166</v>
      </c>
      <c r="AU243" s="246" t="s">
        <v>86</v>
      </c>
      <c r="AV243" s="13" t="s">
        <v>84</v>
      </c>
      <c r="AW243" s="13" t="s">
        <v>32</v>
      </c>
      <c r="AX243" s="13" t="s">
        <v>76</v>
      </c>
      <c r="AY243" s="246" t="s">
        <v>155</v>
      </c>
    </row>
    <row r="244" s="14" customFormat="1">
      <c r="A244" s="14"/>
      <c r="B244" s="247"/>
      <c r="C244" s="248"/>
      <c r="D244" s="232" t="s">
        <v>166</v>
      </c>
      <c r="E244" s="249" t="s">
        <v>1</v>
      </c>
      <c r="F244" s="250" t="s">
        <v>317</v>
      </c>
      <c r="G244" s="248"/>
      <c r="H244" s="251">
        <v>3.7999999999999998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166</v>
      </c>
      <c r="AU244" s="257" t="s">
        <v>86</v>
      </c>
      <c r="AV244" s="14" t="s">
        <v>86</v>
      </c>
      <c r="AW244" s="14" t="s">
        <v>32</v>
      </c>
      <c r="AX244" s="14" t="s">
        <v>76</v>
      </c>
      <c r="AY244" s="257" t="s">
        <v>155</v>
      </c>
    </row>
    <row r="245" s="15" customFormat="1">
      <c r="A245" s="15"/>
      <c r="B245" s="258"/>
      <c r="C245" s="259"/>
      <c r="D245" s="232" t="s">
        <v>166</v>
      </c>
      <c r="E245" s="260" t="s">
        <v>119</v>
      </c>
      <c r="F245" s="261" t="s">
        <v>171</v>
      </c>
      <c r="G245" s="259"/>
      <c r="H245" s="262">
        <v>3.7999999999999998</v>
      </c>
      <c r="I245" s="263"/>
      <c r="J245" s="259"/>
      <c r="K245" s="259"/>
      <c r="L245" s="264"/>
      <c r="M245" s="265"/>
      <c r="N245" s="266"/>
      <c r="O245" s="266"/>
      <c r="P245" s="266"/>
      <c r="Q245" s="266"/>
      <c r="R245" s="266"/>
      <c r="S245" s="266"/>
      <c r="T245" s="267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8" t="s">
        <v>166</v>
      </c>
      <c r="AU245" s="268" t="s">
        <v>86</v>
      </c>
      <c r="AV245" s="15" t="s">
        <v>162</v>
      </c>
      <c r="AW245" s="15" t="s">
        <v>32</v>
      </c>
      <c r="AX245" s="15" t="s">
        <v>84</v>
      </c>
      <c r="AY245" s="268" t="s">
        <v>155</v>
      </c>
    </row>
    <row r="246" s="12" customFormat="1" ht="22.8" customHeight="1">
      <c r="A246" s="12"/>
      <c r="B246" s="203"/>
      <c r="C246" s="204"/>
      <c r="D246" s="205" t="s">
        <v>75</v>
      </c>
      <c r="E246" s="217" t="s">
        <v>188</v>
      </c>
      <c r="F246" s="217" t="s">
        <v>318</v>
      </c>
      <c r="G246" s="204"/>
      <c r="H246" s="204"/>
      <c r="I246" s="207"/>
      <c r="J246" s="218">
        <f>BK246</f>
        <v>0</v>
      </c>
      <c r="K246" s="204"/>
      <c r="L246" s="209"/>
      <c r="M246" s="210"/>
      <c r="N246" s="211"/>
      <c r="O246" s="211"/>
      <c r="P246" s="212">
        <f>SUM(P247:P336)</f>
        <v>0</v>
      </c>
      <c r="Q246" s="211"/>
      <c r="R246" s="212">
        <f>SUM(R247:R336)</f>
        <v>52.879190000000001</v>
      </c>
      <c r="S246" s="211"/>
      <c r="T246" s="213">
        <f>SUM(T247:T336)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4" t="s">
        <v>84</v>
      </c>
      <c r="AT246" s="215" t="s">
        <v>75</v>
      </c>
      <c r="AU246" s="215" t="s">
        <v>84</v>
      </c>
      <c r="AY246" s="214" t="s">
        <v>155</v>
      </c>
      <c r="BK246" s="216">
        <f>SUM(BK247:BK336)</f>
        <v>0</v>
      </c>
    </row>
    <row r="247" s="2" customFormat="1" ht="33" customHeight="1">
      <c r="A247" s="38"/>
      <c r="B247" s="39"/>
      <c r="C247" s="219" t="s">
        <v>319</v>
      </c>
      <c r="D247" s="219" t="s">
        <v>157</v>
      </c>
      <c r="E247" s="220" t="s">
        <v>320</v>
      </c>
      <c r="F247" s="221" t="s">
        <v>321</v>
      </c>
      <c r="G247" s="222" t="s">
        <v>160</v>
      </c>
      <c r="H247" s="223">
        <v>1747.9000000000001</v>
      </c>
      <c r="I247" s="224"/>
      <c r="J247" s="225">
        <f>ROUND(I247*H247,2)</f>
        <v>0</v>
      </c>
      <c r="K247" s="221" t="s">
        <v>161</v>
      </c>
      <c r="L247" s="44"/>
      <c r="M247" s="226" t="s">
        <v>1</v>
      </c>
      <c r="N247" s="227" t="s">
        <v>41</v>
      </c>
      <c r="O247" s="91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0" t="s">
        <v>162</v>
      </c>
      <c r="AT247" s="230" t="s">
        <v>157</v>
      </c>
      <c r="AU247" s="230" t="s">
        <v>86</v>
      </c>
      <c r="AY247" s="17" t="s">
        <v>155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7" t="s">
        <v>84</v>
      </c>
      <c r="BK247" s="231">
        <f>ROUND(I247*H247,2)</f>
        <v>0</v>
      </c>
      <c r="BL247" s="17" t="s">
        <v>162</v>
      </c>
      <c r="BM247" s="230" t="s">
        <v>322</v>
      </c>
    </row>
    <row r="248" s="13" customFormat="1">
      <c r="A248" s="13"/>
      <c r="B248" s="237"/>
      <c r="C248" s="238"/>
      <c r="D248" s="232" t="s">
        <v>166</v>
      </c>
      <c r="E248" s="239" t="s">
        <v>1</v>
      </c>
      <c r="F248" s="240" t="s">
        <v>301</v>
      </c>
      <c r="G248" s="238"/>
      <c r="H248" s="239" t="s">
        <v>1</v>
      </c>
      <c r="I248" s="241"/>
      <c r="J248" s="238"/>
      <c r="K248" s="238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166</v>
      </c>
      <c r="AU248" s="246" t="s">
        <v>86</v>
      </c>
      <c r="AV248" s="13" t="s">
        <v>84</v>
      </c>
      <c r="AW248" s="13" t="s">
        <v>32</v>
      </c>
      <c r="AX248" s="13" t="s">
        <v>76</v>
      </c>
      <c r="AY248" s="246" t="s">
        <v>155</v>
      </c>
    </row>
    <row r="249" s="14" customFormat="1">
      <c r="A249" s="14"/>
      <c r="B249" s="247"/>
      <c r="C249" s="248"/>
      <c r="D249" s="232" t="s">
        <v>166</v>
      </c>
      <c r="E249" s="249" t="s">
        <v>1</v>
      </c>
      <c r="F249" s="250" t="s">
        <v>302</v>
      </c>
      <c r="G249" s="248"/>
      <c r="H249" s="251">
        <v>321.19999999999999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7" t="s">
        <v>166</v>
      </c>
      <c r="AU249" s="257" t="s">
        <v>86</v>
      </c>
      <c r="AV249" s="14" t="s">
        <v>86</v>
      </c>
      <c r="AW249" s="14" t="s">
        <v>32</v>
      </c>
      <c r="AX249" s="14" t="s">
        <v>76</v>
      </c>
      <c r="AY249" s="257" t="s">
        <v>155</v>
      </c>
    </row>
    <row r="250" s="13" customFormat="1">
      <c r="A250" s="13"/>
      <c r="B250" s="237"/>
      <c r="C250" s="238"/>
      <c r="D250" s="232" t="s">
        <v>166</v>
      </c>
      <c r="E250" s="239" t="s">
        <v>1</v>
      </c>
      <c r="F250" s="240" t="s">
        <v>299</v>
      </c>
      <c r="G250" s="238"/>
      <c r="H250" s="239" t="s">
        <v>1</v>
      </c>
      <c r="I250" s="241"/>
      <c r="J250" s="238"/>
      <c r="K250" s="238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166</v>
      </c>
      <c r="AU250" s="246" t="s">
        <v>86</v>
      </c>
      <c r="AV250" s="13" t="s">
        <v>84</v>
      </c>
      <c r="AW250" s="13" t="s">
        <v>32</v>
      </c>
      <c r="AX250" s="13" t="s">
        <v>76</v>
      </c>
      <c r="AY250" s="246" t="s">
        <v>155</v>
      </c>
    </row>
    <row r="251" s="14" customFormat="1">
      <c r="A251" s="14"/>
      <c r="B251" s="247"/>
      <c r="C251" s="248"/>
      <c r="D251" s="232" t="s">
        <v>166</v>
      </c>
      <c r="E251" s="249" t="s">
        <v>1</v>
      </c>
      <c r="F251" s="250" t="s">
        <v>323</v>
      </c>
      <c r="G251" s="248"/>
      <c r="H251" s="251">
        <v>1426.7000000000001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166</v>
      </c>
      <c r="AU251" s="257" t="s">
        <v>86</v>
      </c>
      <c r="AV251" s="14" t="s">
        <v>86</v>
      </c>
      <c r="AW251" s="14" t="s">
        <v>32</v>
      </c>
      <c r="AX251" s="14" t="s">
        <v>76</v>
      </c>
      <c r="AY251" s="257" t="s">
        <v>155</v>
      </c>
    </row>
    <row r="252" s="15" customFormat="1">
      <c r="A252" s="15"/>
      <c r="B252" s="258"/>
      <c r="C252" s="259"/>
      <c r="D252" s="232" t="s">
        <v>166</v>
      </c>
      <c r="E252" s="260" t="s">
        <v>1</v>
      </c>
      <c r="F252" s="261" t="s">
        <v>171</v>
      </c>
      <c r="G252" s="259"/>
      <c r="H252" s="262">
        <v>1747.9000000000001</v>
      </c>
      <c r="I252" s="263"/>
      <c r="J252" s="259"/>
      <c r="K252" s="259"/>
      <c r="L252" s="264"/>
      <c r="M252" s="265"/>
      <c r="N252" s="266"/>
      <c r="O252" s="266"/>
      <c r="P252" s="266"/>
      <c r="Q252" s="266"/>
      <c r="R252" s="266"/>
      <c r="S252" s="266"/>
      <c r="T252" s="267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8" t="s">
        <v>166</v>
      </c>
      <c r="AU252" s="268" t="s">
        <v>86</v>
      </c>
      <c r="AV252" s="15" t="s">
        <v>162</v>
      </c>
      <c r="AW252" s="15" t="s">
        <v>32</v>
      </c>
      <c r="AX252" s="15" t="s">
        <v>84</v>
      </c>
      <c r="AY252" s="268" t="s">
        <v>155</v>
      </c>
    </row>
    <row r="253" s="2" customFormat="1" ht="33" customHeight="1">
      <c r="A253" s="38"/>
      <c r="B253" s="39"/>
      <c r="C253" s="219" t="s">
        <v>324</v>
      </c>
      <c r="D253" s="219" t="s">
        <v>157</v>
      </c>
      <c r="E253" s="220" t="s">
        <v>325</v>
      </c>
      <c r="F253" s="221" t="s">
        <v>326</v>
      </c>
      <c r="G253" s="222" t="s">
        <v>160</v>
      </c>
      <c r="H253" s="223">
        <v>1609.2000000000001</v>
      </c>
      <c r="I253" s="224"/>
      <c r="J253" s="225">
        <f>ROUND(I253*H253,2)</f>
        <v>0</v>
      </c>
      <c r="K253" s="221" t="s">
        <v>161</v>
      </c>
      <c r="L253" s="44"/>
      <c r="M253" s="226" t="s">
        <v>1</v>
      </c>
      <c r="N253" s="227" t="s">
        <v>41</v>
      </c>
      <c r="O253" s="91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0" t="s">
        <v>162</v>
      </c>
      <c r="AT253" s="230" t="s">
        <v>157</v>
      </c>
      <c r="AU253" s="230" t="s">
        <v>86</v>
      </c>
      <c r="AY253" s="17" t="s">
        <v>155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7" t="s">
        <v>84</v>
      </c>
      <c r="BK253" s="231">
        <f>ROUND(I253*H253,2)</f>
        <v>0</v>
      </c>
      <c r="BL253" s="17" t="s">
        <v>162</v>
      </c>
      <c r="BM253" s="230" t="s">
        <v>327</v>
      </c>
    </row>
    <row r="254" s="13" customFormat="1">
      <c r="A254" s="13"/>
      <c r="B254" s="237"/>
      <c r="C254" s="238"/>
      <c r="D254" s="232" t="s">
        <v>166</v>
      </c>
      <c r="E254" s="239" t="s">
        <v>1</v>
      </c>
      <c r="F254" s="240" t="s">
        <v>303</v>
      </c>
      <c r="G254" s="238"/>
      <c r="H254" s="239" t="s">
        <v>1</v>
      </c>
      <c r="I254" s="241"/>
      <c r="J254" s="238"/>
      <c r="K254" s="238"/>
      <c r="L254" s="242"/>
      <c r="M254" s="243"/>
      <c r="N254" s="244"/>
      <c r="O254" s="244"/>
      <c r="P254" s="244"/>
      <c r="Q254" s="244"/>
      <c r="R254" s="244"/>
      <c r="S254" s="244"/>
      <c r="T254" s="24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6" t="s">
        <v>166</v>
      </c>
      <c r="AU254" s="246" t="s">
        <v>86</v>
      </c>
      <c r="AV254" s="13" t="s">
        <v>84</v>
      </c>
      <c r="AW254" s="13" t="s">
        <v>32</v>
      </c>
      <c r="AX254" s="13" t="s">
        <v>76</v>
      </c>
      <c r="AY254" s="246" t="s">
        <v>155</v>
      </c>
    </row>
    <row r="255" s="14" customFormat="1">
      <c r="A255" s="14"/>
      <c r="B255" s="247"/>
      <c r="C255" s="248"/>
      <c r="D255" s="232" t="s">
        <v>166</v>
      </c>
      <c r="E255" s="249" t="s">
        <v>1</v>
      </c>
      <c r="F255" s="250" t="s">
        <v>304</v>
      </c>
      <c r="G255" s="248"/>
      <c r="H255" s="251">
        <v>660</v>
      </c>
      <c r="I255" s="252"/>
      <c r="J255" s="248"/>
      <c r="K255" s="248"/>
      <c r="L255" s="253"/>
      <c r="M255" s="254"/>
      <c r="N255" s="255"/>
      <c r="O255" s="255"/>
      <c r="P255" s="255"/>
      <c r="Q255" s="255"/>
      <c r="R255" s="255"/>
      <c r="S255" s="255"/>
      <c r="T255" s="25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7" t="s">
        <v>166</v>
      </c>
      <c r="AU255" s="257" t="s">
        <v>86</v>
      </c>
      <c r="AV255" s="14" t="s">
        <v>86</v>
      </c>
      <c r="AW255" s="14" t="s">
        <v>32</v>
      </c>
      <c r="AX255" s="14" t="s">
        <v>76</v>
      </c>
      <c r="AY255" s="257" t="s">
        <v>155</v>
      </c>
    </row>
    <row r="256" s="13" customFormat="1">
      <c r="A256" s="13"/>
      <c r="B256" s="237"/>
      <c r="C256" s="238"/>
      <c r="D256" s="232" t="s">
        <v>166</v>
      </c>
      <c r="E256" s="239" t="s">
        <v>1</v>
      </c>
      <c r="F256" s="240" t="s">
        <v>301</v>
      </c>
      <c r="G256" s="238"/>
      <c r="H256" s="239" t="s">
        <v>1</v>
      </c>
      <c r="I256" s="241"/>
      <c r="J256" s="238"/>
      <c r="K256" s="238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166</v>
      </c>
      <c r="AU256" s="246" t="s">
        <v>86</v>
      </c>
      <c r="AV256" s="13" t="s">
        <v>84</v>
      </c>
      <c r="AW256" s="13" t="s">
        <v>32</v>
      </c>
      <c r="AX256" s="13" t="s">
        <v>76</v>
      </c>
      <c r="AY256" s="246" t="s">
        <v>155</v>
      </c>
    </row>
    <row r="257" s="14" customFormat="1">
      <c r="A257" s="14"/>
      <c r="B257" s="247"/>
      <c r="C257" s="248"/>
      <c r="D257" s="232" t="s">
        <v>166</v>
      </c>
      <c r="E257" s="249" t="s">
        <v>1</v>
      </c>
      <c r="F257" s="250" t="s">
        <v>302</v>
      </c>
      <c r="G257" s="248"/>
      <c r="H257" s="251">
        <v>321.19999999999999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166</v>
      </c>
      <c r="AU257" s="257" t="s">
        <v>86</v>
      </c>
      <c r="AV257" s="14" t="s">
        <v>86</v>
      </c>
      <c r="AW257" s="14" t="s">
        <v>32</v>
      </c>
      <c r="AX257" s="14" t="s">
        <v>76</v>
      </c>
      <c r="AY257" s="257" t="s">
        <v>155</v>
      </c>
    </row>
    <row r="258" s="13" customFormat="1">
      <c r="A258" s="13"/>
      <c r="B258" s="237"/>
      <c r="C258" s="238"/>
      <c r="D258" s="232" t="s">
        <v>166</v>
      </c>
      <c r="E258" s="239" t="s">
        <v>1</v>
      </c>
      <c r="F258" s="240" t="s">
        <v>328</v>
      </c>
      <c r="G258" s="238"/>
      <c r="H258" s="239" t="s">
        <v>1</v>
      </c>
      <c r="I258" s="241"/>
      <c r="J258" s="238"/>
      <c r="K258" s="238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166</v>
      </c>
      <c r="AU258" s="246" t="s">
        <v>86</v>
      </c>
      <c r="AV258" s="13" t="s">
        <v>84</v>
      </c>
      <c r="AW258" s="13" t="s">
        <v>32</v>
      </c>
      <c r="AX258" s="13" t="s">
        <v>76</v>
      </c>
      <c r="AY258" s="246" t="s">
        <v>155</v>
      </c>
    </row>
    <row r="259" s="14" customFormat="1">
      <c r="A259" s="14"/>
      <c r="B259" s="247"/>
      <c r="C259" s="248"/>
      <c r="D259" s="232" t="s">
        <v>166</v>
      </c>
      <c r="E259" s="249" t="s">
        <v>1</v>
      </c>
      <c r="F259" s="250" t="s">
        <v>329</v>
      </c>
      <c r="G259" s="248"/>
      <c r="H259" s="251">
        <v>628</v>
      </c>
      <c r="I259" s="252"/>
      <c r="J259" s="248"/>
      <c r="K259" s="248"/>
      <c r="L259" s="253"/>
      <c r="M259" s="254"/>
      <c r="N259" s="255"/>
      <c r="O259" s="255"/>
      <c r="P259" s="255"/>
      <c r="Q259" s="255"/>
      <c r="R259" s="255"/>
      <c r="S259" s="255"/>
      <c r="T259" s="25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7" t="s">
        <v>166</v>
      </c>
      <c r="AU259" s="257" t="s">
        <v>86</v>
      </c>
      <c r="AV259" s="14" t="s">
        <v>86</v>
      </c>
      <c r="AW259" s="14" t="s">
        <v>32</v>
      </c>
      <c r="AX259" s="14" t="s">
        <v>76</v>
      </c>
      <c r="AY259" s="257" t="s">
        <v>155</v>
      </c>
    </row>
    <row r="260" s="15" customFormat="1">
      <c r="A260" s="15"/>
      <c r="B260" s="258"/>
      <c r="C260" s="259"/>
      <c r="D260" s="232" t="s">
        <v>166</v>
      </c>
      <c r="E260" s="260" t="s">
        <v>1</v>
      </c>
      <c r="F260" s="261" t="s">
        <v>171</v>
      </c>
      <c r="G260" s="259"/>
      <c r="H260" s="262">
        <v>1609.2000000000001</v>
      </c>
      <c r="I260" s="263"/>
      <c r="J260" s="259"/>
      <c r="K260" s="259"/>
      <c r="L260" s="264"/>
      <c r="M260" s="265"/>
      <c r="N260" s="266"/>
      <c r="O260" s="266"/>
      <c r="P260" s="266"/>
      <c r="Q260" s="266"/>
      <c r="R260" s="266"/>
      <c r="S260" s="266"/>
      <c r="T260" s="267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8" t="s">
        <v>166</v>
      </c>
      <c r="AU260" s="268" t="s">
        <v>86</v>
      </c>
      <c r="AV260" s="15" t="s">
        <v>162</v>
      </c>
      <c r="AW260" s="15" t="s">
        <v>32</v>
      </c>
      <c r="AX260" s="15" t="s">
        <v>84</v>
      </c>
      <c r="AY260" s="268" t="s">
        <v>155</v>
      </c>
    </row>
    <row r="261" s="2" customFormat="1" ht="37.8" customHeight="1">
      <c r="A261" s="38"/>
      <c r="B261" s="39"/>
      <c r="C261" s="219" t="s">
        <v>330</v>
      </c>
      <c r="D261" s="219" t="s">
        <v>157</v>
      </c>
      <c r="E261" s="220" t="s">
        <v>331</v>
      </c>
      <c r="F261" s="221" t="s">
        <v>332</v>
      </c>
      <c r="G261" s="222" t="s">
        <v>160</v>
      </c>
      <c r="H261" s="223">
        <v>974</v>
      </c>
      <c r="I261" s="224"/>
      <c r="J261" s="225">
        <f>ROUND(I261*H261,2)</f>
        <v>0</v>
      </c>
      <c r="K261" s="221" t="s">
        <v>161</v>
      </c>
      <c r="L261" s="44"/>
      <c r="M261" s="226" t="s">
        <v>1</v>
      </c>
      <c r="N261" s="227" t="s">
        <v>41</v>
      </c>
      <c r="O261" s="91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0" t="s">
        <v>162</v>
      </c>
      <c r="AT261" s="230" t="s">
        <v>157</v>
      </c>
      <c r="AU261" s="230" t="s">
        <v>86</v>
      </c>
      <c r="AY261" s="17" t="s">
        <v>155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7" t="s">
        <v>84</v>
      </c>
      <c r="BK261" s="231">
        <f>ROUND(I261*H261,2)</f>
        <v>0</v>
      </c>
      <c r="BL261" s="17" t="s">
        <v>162</v>
      </c>
      <c r="BM261" s="230" t="s">
        <v>333</v>
      </c>
    </row>
    <row r="262" s="13" customFormat="1">
      <c r="A262" s="13"/>
      <c r="B262" s="237"/>
      <c r="C262" s="238"/>
      <c r="D262" s="232" t="s">
        <v>166</v>
      </c>
      <c r="E262" s="239" t="s">
        <v>1</v>
      </c>
      <c r="F262" s="240" t="s">
        <v>303</v>
      </c>
      <c r="G262" s="238"/>
      <c r="H262" s="239" t="s">
        <v>1</v>
      </c>
      <c r="I262" s="241"/>
      <c r="J262" s="238"/>
      <c r="K262" s="238"/>
      <c r="L262" s="242"/>
      <c r="M262" s="243"/>
      <c r="N262" s="244"/>
      <c r="O262" s="244"/>
      <c r="P262" s="244"/>
      <c r="Q262" s="244"/>
      <c r="R262" s="244"/>
      <c r="S262" s="244"/>
      <c r="T262" s="24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6" t="s">
        <v>166</v>
      </c>
      <c r="AU262" s="246" t="s">
        <v>86</v>
      </c>
      <c r="AV262" s="13" t="s">
        <v>84</v>
      </c>
      <c r="AW262" s="13" t="s">
        <v>32</v>
      </c>
      <c r="AX262" s="13" t="s">
        <v>76</v>
      </c>
      <c r="AY262" s="246" t="s">
        <v>155</v>
      </c>
    </row>
    <row r="263" s="14" customFormat="1">
      <c r="A263" s="14"/>
      <c r="B263" s="247"/>
      <c r="C263" s="248"/>
      <c r="D263" s="232" t="s">
        <v>166</v>
      </c>
      <c r="E263" s="249" t="s">
        <v>1</v>
      </c>
      <c r="F263" s="250" t="s">
        <v>304</v>
      </c>
      <c r="G263" s="248"/>
      <c r="H263" s="251">
        <v>660</v>
      </c>
      <c r="I263" s="252"/>
      <c r="J263" s="248"/>
      <c r="K263" s="248"/>
      <c r="L263" s="253"/>
      <c r="M263" s="254"/>
      <c r="N263" s="255"/>
      <c r="O263" s="255"/>
      <c r="P263" s="255"/>
      <c r="Q263" s="255"/>
      <c r="R263" s="255"/>
      <c r="S263" s="255"/>
      <c r="T263" s="25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7" t="s">
        <v>166</v>
      </c>
      <c r="AU263" s="257" t="s">
        <v>86</v>
      </c>
      <c r="AV263" s="14" t="s">
        <v>86</v>
      </c>
      <c r="AW263" s="14" t="s">
        <v>32</v>
      </c>
      <c r="AX263" s="14" t="s">
        <v>76</v>
      </c>
      <c r="AY263" s="257" t="s">
        <v>155</v>
      </c>
    </row>
    <row r="264" s="13" customFormat="1">
      <c r="A264" s="13"/>
      <c r="B264" s="237"/>
      <c r="C264" s="238"/>
      <c r="D264" s="232" t="s">
        <v>166</v>
      </c>
      <c r="E264" s="239" t="s">
        <v>1</v>
      </c>
      <c r="F264" s="240" t="s">
        <v>334</v>
      </c>
      <c r="G264" s="238"/>
      <c r="H264" s="239" t="s">
        <v>1</v>
      </c>
      <c r="I264" s="241"/>
      <c r="J264" s="238"/>
      <c r="K264" s="238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166</v>
      </c>
      <c r="AU264" s="246" t="s">
        <v>86</v>
      </c>
      <c r="AV264" s="13" t="s">
        <v>84</v>
      </c>
      <c r="AW264" s="13" t="s">
        <v>32</v>
      </c>
      <c r="AX264" s="13" t="s">
        <v>76</v>
      </c>
      <c r="AY264" s="246" t="s">
        <v>155</v>
      </c>
    </row>
    <row r="265" s="14" customFormat="1">
      <c r="A265" s="14"/>
      <c r="B265" s="247"/>
      <c r="C265" s="248"/>
      <c r="D265" s="232" t="s">
        <v>166</v>
      </c>
      <c r="E265" s="249" t="s">
        <v>1</v>
      </c>
      <c r="F265" s="250" t="s">
        <v>335</v>
      </c>
      <c r="G265" s="248"/>
      <c r="H265" s="251">
        <v>314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7" t="s">
        <v>166</v>
      </c>
      <c r="AU265" s="257" t="s">
        <v>86</v>
      </c>
      <c r="AV265" s="14" t="s">
        <v>86</v>
      </c>
      <c r="AW265" s="14" t="s">
        <v>32</v>
      </c>
      <c r="AX265" s="14" t="s">
        <v>76</v>
      </c>
      <c r="AY265" s="257" t="s">
        <v>155</v>
      </c>
    </row>
    <row r="266" s="15" customFormat="1">
      <c r="A266" s="15"/>
      <c r="B266" s="258"/>
      <c r="C266" s="259"/>
      <c r="D266" s="232" t="s">
        <v>166</v>
      </c>
      <c r="E266" s="260" t="s">
        <v>1</v>
      </c>
      <c r="F266" s="261" t="s">
        <v>171</v>
      </c>
      <c r="G266" s="259"/>
      <c r="H266" s="262">
        <v>974</v>
      </c>
      <c r="I266" s="263"/>
      <c r="J266" s="259"/>
      <c r="K266" s="259"/>
      <c r="L266" s="264"/>
      <c r="M266" s="265"/>
      <c r="N266" s="266"/>
      <c r="O266" s="266"/>
      <c r="P266" s="266"/>
      <c r="Q266" s="266"/>
      <c r="R266" s="266"/>
      <c r="S266" s="266"/>
      <c r="T266" s="267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8" t="s">
        <v>166</v>
      </c>
      <c r="AU266" s="268" t="s">
        <v>86</v>
      </c>
      <c r="AV266" s="15" t="s">
        <v>162</v>
      </c>
      <c r="AW266" s="15" t="s">
        <v>32</v>
      </c>
      <c r="AX266" s="15" t="s">
        <v>84</v>
      </c>
      <c r="AY266" s="268" t="s">
        <v>155</v>
      </c>
    </row>
    <row r="267" s="2" customFormat="1" ht="37.8" customHeight="1">
      <c r="A267" s="38"/>
      <c r="B267" s="39"/>
      <c r="C267" s="219" t="s">
        <v>336</v>
      </c>
      <c r="D267" s="219" t="s">
        <v>157</v>
      </c>
      <c r="E267" s="220" t="s">
        <v>337</v>
      </c>
      <c r="F267" s="221" t="s">
        <v>338</v>
      </c>
      <c r="G267" s="222" t="s">
        <v>160</v>
      </c>
      <c r="H267" s="223">
        <v>1297</v>
      </c>
      <c r="I267" s="224"/>
      <c r="J267" s="225">
        <f>ROUND(I267*H267,2)</f>
        <v>0</v>
      </c>
      <c r="K267" s="221" t="s">
        <v>161</v>
      </c>
      <c r="L267" s="44"/>
      <c r="M267" s="226" t="s">
        <v>1</v>
      </c>
      <c r="N267" s="227" t="s">
        <v>41</v>
      </c>
      <c r="O267" s="91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0" t="s">
        <v>162</v>
      </c>
      <c r="AT267" s="230" t="s">
        <v>157</v>
      </c>
      <c r="AU267" s="230" t="s">
        <v>86</v>
      </c>
      <c r="AY267" s="17" t="s">
        <v>155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7" t="s">
        <v>84</v>
      </c>
      <c r="BK267" s="231">
        <f>ROUND(I267*H267,2)</f>
        <v>0</v>
      </c>
      <c r="BL267" s="17" t="s">
        <v>162</v>
      </c>
      <c r="BM267" s="230" t="s">
        <v>339</v>
      </c>
    </row>
    <row r="268" s="13" customFormat="1">
      <c r="A268" s="13"/>
      <c r="B268" s="237"/>
      <c r="C268" s="238"/>
      <c r="D268" s="232" t="s">
        <v>166</v>
      </c>
      <c r="E268" s="239" t="s">
        <v>1</v>
      </c>
      <c r="F268" s="240" t="s">
        <v>299</v>
      </c>
      <c r="G268" s="238"/>
      <c r="H268" s="239" t="s">
        <v>1</v>
      </c>
      <c r="I268" s="241"/>
      <c r="J268" s="238"/>
      <c r="K268" s="238"/>
      <c r="L268" s="242"/>
      <c r="M268" s="243"/>
      <c r="N268" s="244"/>
      <c r="O268" s="244"/>
      <c r="P268" s="244"/>
      <c r="Q268" s="244"/>
      <c r="R268" s="244"/>
      <c r="S268" s="244"/>
      <c r="T268" s="24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166</v>
      </c>
      <c r="AU268" s="246" t="s">
        <v>86</v>
      </c>
      <c r="AV268" s="13" t="s">
        <v>84</v>
      </c>
      <c r="AW268" s="13" t="s">
        <v>32</v>
      </c>
      <c r="AX268" s="13" t="s">
        <v>76</v>
      </c>
      <c r="AY268" s="246" t="s">
        <v>155</v>
      </c>
    </row>
    <row r="269" s="14" customFormat="1">
      <c r="A269" s="14"/>
      <c r="B269" s="247"/>
      <c r="C269" s="248"/>
      <c r="D269" s="232" t="s">
        <v>166</v>
      </c>
      <c r="E269" s="249" t="s">
        <v>1</v>
      </c>
      <c r="F269" s="250" t="s">
        <v>340</v>
      </c>
      <c r="G269" s="248"/>
      <c r="H269" s="251">
        <v>1297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166</v>
      </c>
      <c r="AU269" s="257" t="s">
        <v>86</v>
      </c>
      <c r="AV269" s="14" t="s">
        <v>86</v>
      </c>
      <c r="AW269" s="14" t="s">
        <v>32</v>
      </c>
      <c r="AX269" s="14" t="s">
        <v>76</v>
      </c>
      <c r="AY269" s="257" t="s">
        <v>155</v>
      </c>
    </row>
    <row r="270" s="15" customFormat="1">
      <c r="A270" s="15"/>
      <c r="B270" s="258"/>
      <c r="C270" s="259"/>
      <c r="D270" s="232" t="s">
        <v>166</v>
      </c>
      <c r="E270" s="260" t="s">
        <v>1</v>
      </c>
      <c r="F270" s="261" t="s">
        <v>171</v>
      </c>
      <c r="G270" s="259"/>
      <c r="H270" s="262">
        <v>1297</v>
      </c>
      <c r="I270" s="263"/>
      <c r="J270" s="259"/>
      <c r="K270" s="259"/>
      <c r="L270" s="264"/>
      <c r="M270" s="265"/>
      <c r="N270" s="266"/>
      <c r="O270" s="266"/>
      <c r="P270" s="266"/>
      <c r="Q270" s="266"/>
      <c r="R270" s="266"/>
      <c r="S270" s="266"/>
      <c r="T270" s="26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8" t="s">
        <v>166</v>
      </c>
      <c r="AU270" s="268" t="s">
        <v>86</v>
      </c>
      <c r="AV270" s="15" t="s">
        <v>162</v>
      </c>
      <c r="AW270" s="15" t="s">
        <v>32</v>
      </c>
      <c r="AX270" s="15" t="s">
        <v>84</v>
      </c>
      <c r="AY270" s="268" t="s">
        <v>155</v>
      </c>
    </row>
    <row r="271" s="2" customFormat="1" ht="44.25" customHeight="1">
      <c r="A271" s="38"/>
      <c r="B271" s="39"/>
      <c r="C271" s="219" t="s">
        <v>341</v>
      </c>
      <c r="D271" s="219" t="s">
        <v>157</v>
      </c>
      <c r="E271" s="220" t="s">
        <v>342</v>
      </c>
      <c r="F271" s="221" t="s">
        <v>343</v>
      </c>
      <c r="G271" s="222" t="s">
        <v>160</v>
      </c>
      <c r="H271" s="223">
        <v>1873</v>
      </c>
      <c r="I271" s="224"/>
      <c r="J271" s="225">
        <f>ROUND(I271*H271,2)</f>
        <v>0</v>
      </c>
      <c r="K271" s="221" t="s">
        <v>161</v>
      </c>
      <c r="L271" s="44"/>
      <c r="M271" s="226" t="s">
        <v>1</v>
      </c>
      <c r="N271" s="227" t="s">
        <v>41</v>
      </c>
      <c r="O271" s="91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0" t="s">
        <v>162</v>
      </c>
      <c r="AT271" s="230" t="s">
        <v>157</v>
      </c>
      <c r="AU271" s="230" t="s">
        <v>86</v>
      </c>
      <c r="AY271" s="17" t="s">
        <v>155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7" t="s">
        <v>84</v>
      </c>
      <c r="BK271" s="231">
        <f>ROUND(I271*H271,2)</f>
        <v>0</v>
      </c>
      <c r="BL271" s="17" t="s">
        <v>162</v>
      </c>
      <c r="BM271" s="230" t="s">
        <v>344</v>
      </c>
    </row>
    <row r="272" s="13" customFormat="1">
      <c r="A272" s="13"/>
      <c r="B272" s="237"/>
      <c r="C272" s="238"/>
      <c r="D272" s="232" t="s">
        <v>166</v>
      </c>
      <c r="E272" s="239" t="s">
        <v>1</v>
      </c>
      <c r="F272" s="240" t="s">
        <v>303</v>
      </c>
      <c r="G272" s="238"/>
      <c r="H272" s="239" t="s">
        <v>1</v>
      </c>
      <c r="I272" s="241"/>
      <c r="J272" s="238"/>
      <c r="K272" s="238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166</v>
      </c>
      <c r="AU272" s="246" t="s">
        <v>86</v>
      </c>
      <c r="AV272" s="13" t="s">
        <v>84</v>
      </c>
      <c r="AW272" s="13" t="s">
        <v>32</v>
      </c>
      <c r="AX272" s="13" t="s">
        <v>76</v>
      </c>
      <c r="AY272" s="246" t="s">
        <v>155</v>
      </c>
    </row>
    <row r="273" s="14" customFormat="1">
      <c r="A273" s="14"/>
      <c r="B273" s="247"/>
      <c r="C273" s="248"/>
      <c r="D273" s="232" t="s">
        <v>166</v>
      </c>
      <c r="E273" s="249" t="s">
        <v>1</v>
      </c>
      <c r="F273" s="250" t="s">
        <v>304</v>
      </c>
      <c r="G273" s="248"/>
      <c r="H273" s="251">
        <v>660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166</v>
      </c>
      <c r="AU273" s="257" t="s">
        <v>86</v>
      </c>
      <c r="AV273" s="14" t="s">
        <v>86</v>
      </c>
      <c r="AW273" s="14" t="s">
        <v>32</v>
      </c>
      <c r="AX273" s="14" t="s">
        <v>76</v>
      </c>
      <c r="AY273" s="257" t="s">
        <v>155</v>
      </c>
    </row>
    <row r="274" s="13" customFormat="1">
      <c r="A274" s="13"/>
      <c r="B274" s="237"/>
      <c r="C274" s="238"/>
      <c r="D274" s="232" t="s">
        <v>166</v>
      </c>
      <c r="E274" s="239" t="s">
        <v>1</v>
      </c>
      <c r="F274" s="240" t="s">
        <v>301</v>
      </c>
      <c r="G274" s="238"/>
      <c r="H274" s="239" t="s">
        <v>1</v>
      </c>
      <c r="I274" s="241"/>
      <c r="J274" s="238"/>
      <c r="K274" s="238"/>
      <c r="L274" s="242"/>
      <c r="M274" s="243"/>
      <c r="N274" s="244"/>
      <c r="O274" s="244"/>
      <c r="P274" s="244"/>
      <c r="Q274" s="244"/>
      <c r="R274" s="244"/>
      <c r="S274" s="244"/>
      <c r="T274" s="24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6" t="s">
        <v>166</v>
      </c>
      <c r="AU274" s="246" t="s">
        <v>86</v>
      </c>
      <c r="AV274" s="13" t="s">
        <v>84</v>
      </c>
      <c r="AW274" s="13" t="s">
        <v>32</v>
      </c>
      <c r="AX274" s="13" t="s">
        <v>76</v>
      </c>
      <c r="AY274" s="246" t="s">
        <v>155</v>
      </c>
    </row>
    <row r="275" s="14" customFormat="1">
      <c r="A275" s="14"/>
      <c r="B275" s="247"/>
      <c r="C275" s="248"/>
      <c r="D275" s="232" t="s">
        <v>166</v>
      </c>
      <c r="E275" s="249" t="s">
        <v>1</v>
      </c>
      <c r="F275" s="250" t="s">
        <v>345</v>
      </c>
      <c r="G275" s="248"/>
      <c r="H275" s="251">
        <v>292</v>
      </c>
      <c r="I275" s="252"/>
      <c r="J275" s="248"/>
      <c r="K275" s="248"/>
      <c r="L275" s="253"/>
      <c r="M275" s="254"/>
      <c r="N275" s="255"/>
      <c r="O275" s="255"/>
      <c r="P275" s="255"/>
      <c r="Q275" s="255"/>
      <c r="R275" s="255"/>
      <c r="S275" s="255"/>
      <c r="T275" s="25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7" t="s">
        <v>166</v>
      </c>
      <c r="AU275" s="257" t="s">
        <v>86</v>
      </c>
      <c r="AV275" s="14" t="s">
        <v>86</v>
      </c>
      <c r="AW275" s="14" t="s">
        <v>32</v>
      </c>
      <c r="AX275" s="14" t="s">
        <v>76</v>
      </c>
      <c r="AY275" s="257" t="s">
        <v>155</v>
      </c>
    </row>
    <row r="276" s="13" customFormat="1">
      <c r="A276" s="13"/>
      <c r="B276" s="237"/>
      <c r="C276" s="238"/>
      <c r="D276" s="232" t="s">
        <v>166</v>
      </c>
      <c r="E276" s="239" t="s">
        <v>1</v>
      </c>
      <c r="F276" s="240" t="s">
        <v>167</v>
      </c>
      <c r="G276" s="238"/>
      <c r="H276" s="239" t="s">
        <v>1</v>
      </c>
      <c r="I276" s="241"/>
      <c r="J276" s="238"/>
      <c r="K276" s="238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166</v>
      </c>
      <c r="AU276" s="246" t="s">
        <v>86</v>
      </c>
      <c r="AV276" s="13" t="s">
        <v>84</v>
      </c>
      <c r="AW276" s="13" t="s">
        <v>32</v>
      </c>
      <c r="AX276" s="13" t="s">
        <v>76</v>
      </c>
      <c r="AY276" s="246" t="s">
        <v>155</v>
      </c>
    </row>
    <row r="277" s="14" customFormat="1">
      <c r="A277" s="14"/>
      <c r="B277" s="247"/>
      <c r="C277" s="248"/>
      <c r="D277" s="232" t="s">
        <v>166</v>
      </c>
      <c r="E277" s="249" t="s">
        <v>1</v>
      </c>
      <c r="F277" s="250" t="s">
        <v>168</v>
      </c>
      <c r="G277" s="248"/>
      <c r="H277" s="251">
        <v>921</v>
      </c>
      <c r="I277" s="252"/>
      <c r="J277" s="248"/>
      <c r="K277" s="248"/>
      <c r="L277" s="253"/>
      <c r="M277" s="254"/>
      <c r="N277" s="255"/>
      <c r="O277" s="255"/>
      <c r="P277" s="255"/>
      <c r="Q277" s="255"/>
      <c r="R277" s="255"/>
      <c r="S277" s="255"/>
      <c r="T277" s="25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7" t="s">
        <v>166</v>
      </c>
      <c r="AU277" s="257" t="s">
        <v>86</v>
      </c>
      <c r="AV277" s="14" t="s">
        <v>86</v>
      </c>
      <c r="AW277" s="14" t="s">
        <v>32</v>
      </c>
      <c r="AX277" s="14" t="s">
        <v>76</v>
      </c>
      <c r="AY277" s="257" t="s">
        <v>155</v>
      </c>
    </row>
    <row r="278" s="15" customFormat="1">
      <c r="A278" s="15"/>
      <c r="B278" s="258"/>
      <c r="C278" s="259"/>
      <c r="D278" s="232" t="s">
        <v>166</v>
      </c>
      <c r="E278" s="260" t="s">
        <v>1</v>
      </c>
      <c r="F278" s="261" t="s">
        <v>171</v>
      </c>
      <c r="G278" s="259"/>
      <c r="H278" s="262">
        <v>1873</v>
      </c>
      <c r="I278" s="263"/>
      <c r="J278" s="259"/>
      <c r="K278" s="259"/>
      <c r="L278" s="264"/>
      <c r="M278" s="265"/>
      <c r="N278" s="266"/>
      <c r="O278" s="266"/>
      <c r="P278" s="266"/>
      <c r="Q278" s="266"/>
      <c r="R278" s="266"/>
      <c r="S278" s="266"/>
      <c r="T278" s="267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8" t="s">
        <v>166</v>
      </c>
      <c r="AU278" s="268" t="s">
        <v>86</v>
      </c>
      <c r="AV278" s="15" t="s">
        <v>162</v>
      </c>
      <c r="AW278" s="15" t="s">
        <v>32</v>
      </c>
      <c r="AX278" s="15" t="s">
        <v>84</v>
      </c>
      <c r="AY278" s="268" t="s">
        <v>155</v>
      </c>
    </row>
    <row r="279" s="2" customFormat="1" ht="44.25" customHeight="1">
      <c r="A279" s="38"/>
      <c r="B279" s="39"/>
      <c r="C279" s="219" t="s">
        <v>346</v>
      </c>
      <c r="D279" s="219" t="s">
        <v>157</v>
      </c>
      <c r="E279" s="220" t="s">
        <v>347</v>
      </c>
      <c r="F279" s="221" t="s">
        <v>348</v>
      </c>
      <c r="G279" s="222" t="s">
        <v>160</v>
      </c>
      <c r="H279" s="223">
        <v>1589</v>
      </c>
      <c r="I279" s="224"/>
      <c r="J279" s="225">
        <f>ROUND(I279*H279,2)</f>
        <v>0</v>
      </c>
      <c r="K279" s="221" t="s">
        <v>161</v>
      </c>
      <c r="L279" s="44"/>
      <c r="M279" s="226" t="s">
        <v>1</v>
      </c>
      <c r="N279" s="227" t="s">
        <v>41</v>
      </c>
      <c r="O279" s="91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0" t="s">
        <v>162</v>
      </c>
      <c r="AT279" s="230" t="s">
        <v>157</v>
      </c>
      <c r="AU279" s="230" t="s">
        <v>86</v>
      </c>
      <c r="AY279" s="17" t="s">
        <v>155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7" t="s">
        <v>84</v>
      </c>
      <c r="BK279" s="231">
        <f>ROUND(I279*H279,2)</f>
        <v>0</v>
      </c>
      <c r="BL279" s="17" t="s">
        <v>162</v>
      </c>
      <c r="BM279" s="230" t="s">
        <v>349</v>
      </c>
    </row>
    <row r="280" s="13" customFormat="1">
      <c r="A280" s="13"/>
      <c r="B280" s="237"/>
      <c r="C280" s="238"/>
      <c r="D280" s="232" t="s">
        <v>166</v>
      </c>
      <c r="E280" s="239" t="s">
        <v>1</v>
      </c>
      <c r="F280" s="240" t="s">
        <v>299</v>
      </c>
      <c r="G280" s="238"/>
      <c r="H280" s="239" t="s">
        <v>1</v>
      </c>
      <c r="I280" s="241"/>
      <c r="J280" s="238"/>
      <c r="K280" s="238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166</v>
      </c>
      <c r="AU280" s="246" t="s">
        <v>86</v>
      </c>
      <c r="AV280" s="13" t="s">
        <v>84</v>
      </c>
      <c r="AW280" s="13" t="s">
        <v>32</v>
      </c>
      <c r="AX280" s="13" t="s">
        <v>76</v>
      </c>
      <c r="AY280" s="246" t="s">
        <v>155</v>
      </c>
    </row>
    <row r="281" s="14" customFormat="1">
      <c r="A281" s="14"/>
      <c r="B281" s="247"/>
      <c r="C281" s="248"/>
      <c r="D281" s="232" t="s">
        <v>166</v>
      </c>
      <c r="E281" s="249" t="s">
        <v>1</v>
      </c>
      <c r="F281" s="250" t="s">
        <v>340</v>
      </c>
      <c r="G281" s="248"/>
      <c r="H281" s="251">
        <v>1297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166</v>
      </c>
      <c r="AU281" s="257" t="s">
        <v>86</v>
      </c>
      <c r="AV281" s="14" t="s">
        <v>86</v>
      </c>
      <c r="AW281" s="14" t="s">
        <v>32</v>
      </c>
      <c r="AX281" s="14" t="s">
        <v>76</v>
      </c>
      <c r="AY281" s="257" t="s">
        <v>155</v>
      </c>
    </row>
    <row r="282" s="13" customFormat="1">
      <c r="A282" s="13"/>
      <c r="B282" s="237"/>
      <c r="C282" s="238"/>
      <c r="D282" s="232" t="s">
        <v>166</v>
      </c>
      <c r="E282" s="239" t="s">
        <v>1</v>
      </c>
      <c r="F282" s="240" t="s">
        <v>301</v>
      </c>
      <c r="G282" s="238"/>
      <c r="H282" s="239" t="s">
        <v>1</v>
      </c>
      <c r="I282" s="241"/>
      <c r="J282" s="238"/>
      <c r="K282" s="238"/>
      <c r="L282" s="242"/>
      <c r="M282" s="243"/>
      <c r="N282" s="244"/>
      <c r="O282" s="244"/>
      <c r="P282" s="244"/>
      <c r="Q282" s="244"/>
      <c r="R282" s="244"/>
      <c r="S282" s="244"/>
      <c r="T282" s="24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6" t="s">
        <v>166</v>
      </c>
      <c r="AU282" s="246" t="s">
        <v>86</v>
      </c>
      <c r="AV282" s="13" t="s">
        <v>84</v>
      </c>
      <c r="AW282" s="13" t="s">
        <v>32</v>
      </c>
      <c r="AX282" s="13" t="s">
        <v>76</v>
      </c>
      <c r="AY282" s="246" t="s">
        <v>155</v>
      </c>
    </row>
    <row r="283" s="14" customFormat="1">
      <c r="A283" s="14"/>
      <c r="B283" s="247"/>
      <c r="C283" s="248"/>
      <c r="D283" s="232" t="s">
        <v>166</v>
      </c>
      <c r="E283" s="249" t="s">
        <v>1</v>
      </c>
      <c r="F283" s="250" t="s">
        <v>345</v>
      </c>
      <c r="G283" s="248"/>
      <c r="H283" s="251">
        <v>292</v>
      </c>
      <c r="I283" s="252"/>
      <c r="J283" s="248"/>
      <c r="K283" s="248"/>
      <c r="L283" s="253"/>
      <c r="M283" s="254"/>
      <c r="N283" s="255"/>
      <c r="O283" s="255"/>
      <c r="P283" s="255"/>
      <c r="Q283" s="255"/>
      <c r="R283" s="255"/>
      <c r="S283" s="255"/>
      <c r="T283" s="25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7" t="s">
        <v>166</v>
      </c>
      <c r="AU283" s="257" t="s">
        <v>86</v>
      </c>
      <c r="AV283" s="14" t="s">
        <v>86</v>
      </c>
      <c r="AW283" s="14" t="s">
        <v>32</v>
      </c>
      <c r="AX283" s="14" t="s">
        <v>76</v>
      </c>
      <c r="AY283" s="257" t="s">
        <v>155</v>
      </c>
    </row>
    <row r="284" s="15" customFormat="1">
      <c r="A284" s="15"/>
      <c r="B284" s="258"/>
      <c r="C284" s="259"/>
      <c r="D284" s="232" t="s">
        <v>166</v>
      </c>
      <c r="E284" s="260" t="s">
        <v>1</v>
      </c>
      <c r="F284" s="261" t="s">
        <v>171</v>
      </c>
      <c r="G284" s="259"/>
      <c r="H284" s="262">
        <v>1589</v>
      </c>
      <c r="I284" s="263"/>
      <c r="J284" s="259"/>
      <c r="K284" s="259"/>
      <c r="L284" s="264"/>
      <c r="M284" s="265"/>
      <c r="N284" s="266"/>
      <c r="O284" s="266"/>
      <c r="P284" s="266"/>
      <c r="Q284" s="266"/>
      <c r="R284" s="266"/>
      <c r="S284" s="266"/>
      <c r="T284" s="267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8" t="s">
        <v>166</v>
      </c>
      <c r="AU284" s="268" t="s">
        <v>86</v>
      </c>
      <c r="AV284" s="15" t="s">
        <v>162</v>
      </c>
      <c r="AW284" s="15" t="s">
        <v>32</v>
      </c>
      <c r="AX284" s="15" t="s">
        <v>84</v>
      </c>
      <c r="AY284" s="268" t="s">
        <v>155</v>
      </c>
    </row>
    <row r="285" s="2" customFormat="1" ht="24.15" customHeight="1">
      <c r="A285" s="38"/>
      <c r="B285" s="39"/>
      <c r="C285" s="219" t="s">
        <v>350</v>
      </c>
      <c r="D285" s="219" t="s">
        <v>157</v>
      </c>
      <c r="E285" s="220" t="s">
        <v>351</v>
      </c>
      <c r="F285" s="221" t="s">
        <v>352</v>
      </c>
      <c r="G285" s="222" t="s">
        <v>160</v>
      </c>
      <c r="H285" s="223">
        <v>1581</v>
      </c>
      <c r="I285" s="224"/>
      <c r="J285" s="225">
        <f>ROUND(I285*H285,2)</f>
        <v>0</v>
      </c>
      <c r="K285" s="221" t="s">
        <v>161</v>
      </c>
      <c r="L285" s="44"/>
      <c r="M285" s="226" t="s">
        <v>1</v>
      </c>
      <c r="N285" s="227" t="s">
        <v>41</v>
      </c>
      <c r="O285" s="91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0" t="s">
        <v>162</v>
      </c>
      <c r="AT285" s="230" t="s">
        <v>157</v>
      </c>
      <c r="AU285" s="230" t="s">
        <v>86</v>
      </c>
      <c r="AY285" s="17" t="s">
        <v>155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7" t="s">
        <v>84</v>
      </c>
      <c r="BK285" s="231">
        <f>ROUND(I285*H285,2)</f>
        <v>0</v>
      </c>
      <c r="BL285" s="17" t="s">
        <v>162</v>
      </c>
      <c r="BM285" s="230" t="s">
        <v>353</v>
      </c>
    </row>
    <row r="286" s="13" customFormat="1">
      <c r="A286" s="13"/>
      <c r="B286" s="237"/>
      <c r="C286" s="238"/>
      <c r="D286" s="232" t="s">
        <v>166</v>
      </c>
      <c r="E286" s="239" t="s">
        <v>1</v>
      </c>
      <c r="F286" s="240" t="s">
        <v>167</v>
      </c>
      <c r="G286" s="238"/>
      <c r="H286" s="239" t="s">
        <v>1</v>
      </c>
      <c r="I286" s="241"/>
      <c r="J286" s="238"/>
      <c r="K286" s="238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166</v>
      </c>
      <c r="AU286" s="246" t="s">
        <v>86</v>
      </c>
      <c r="AV286" s="13" t="s">
        <v>84</v>
      </c>
      <c r="AW286" s="13" t="s">
        <v>32</v>
      </c>
      <c r="AX286" s="13" t="s">
        <v>76</v>
      </c>
      <c r="AY286" s="246" t="s">
        <v>155</v>
      </c>
    </row>
    <row r="287" s="14" customFormat="1">
      <c r="A287" s="14"/>
      <c r="B287" s="247"/>
      <c r="C287" s="248"/>
      <c r="D287" s="232" t="s">
        <v>166</v>
      </c>
      <c r="E287" s="249" t="s">
        <v>1</v>
      </c>
      <c r="F287" s="250" t="s">
        <v>168</v>
      </c>
      <c r="G287" s="248"/>
      <c r="H287" s="251">
        <v>921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166</v>
      </c>
      <c r="AU287" s="257" t="s">
        <v>86</v>
      </c>
      <c r="AV287" s="14" t="s">
        <v>86</v>
      </c>
      <c r="AW287" s="14" t="s">
        <v>32</v>
      </c>
      <c r="AX287" s="14" t="s">
        <v>76</v>
      </c>
      <c r="AY287" s="257" t="s">
        <v>155</v>
      </c>
    </row>
    <row r="288" s="13" customFormat="1">
      <c r="A288" s="13"/>
      <c r="B288" s="237"/>
      <c r="C288" s="238"/>
      <c r="D288" s="232" t="s">
        <v>166</v>
      </c>
      <c r="E288" s="239" t="s">
        <v>1</v>
      </c>
      <c r="F288" s="240" t="s">
        <v>303</v>
      </c>
      <c r="G288" s="238"/>
      <c r="H288" s="239" t="s">
        <v>1</v>
      </c>
      <c r="I288" s="241"/>
      <c r="J288" s="238"/>
      <c r="K288" s="238"/>
      <c r="L288" s="242"/>
      <c r="M288" s="243"/>
      <c r="N288" s="244"/>
      <c r="O288" s="244"/>
      <c r="P288" s="244"/>
      <c r="Q288" s="244"/>
      <c r="R288" s="244"/>
      <c r="S288" s="244"/>
      <c r="T288" s="24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6" t="s">
        <v>166</v>
      </c>
      <c r="AU288" s="246" t="s">
        <v>86</v>
      </c>
      <c r="AV288" s="13" t="s">
        <v>84</v>
      </c>
      <c r="AW288" s="13" t="s">
        <v>32</v>
      </c>
      <c r="AX288" s="13" t="s">
        <v>76</v>
      </c>
      <c r="AY288" s="246" t="s">
        <v>155</v>
      </c>
    </row>
    <row r="289" s="14" customFormat="1">
      <c r="A289" s="14"/>
      <c r="B289" s="247"/>
      <c r="C289" s="248"/>
      <c r="D289" s="232" t="s">
        <v>166</v>
      </c>
      <c r="E289" s="249" t="s">
        <v>1</v>
      </c>
      <c r="F289" s="250" t="s">
        <v>304</v>
      </c>
      <c r="G289" s="248"/>
      <c r="H289" s="251">
        <v>660</v>
      </c>
      <c r="I289" s="252"/>
      <c r="J289" s="248"/>
      <c r="K289" s="248"/>
      <c r="L289" s="253"/>
      <c r="M289" s="254"/>
      <c r="N289" s="255"/>
      <c r="O289" s="255"/>
      <c r="P289" s="255"/>
      <c r="Q289" s="255"/>
      <c r="R289" s="255"/>
      <c r="S289" s="255"/>
      <c r="T289" s="25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7" t="s">
        <v>166</v>
      </c>
      <c r="AU289" s="257" t="s">
        <v>86</v>
      </c>
      <c r="AV289" s="14" t="s">
        <v>86</v>
      </c>
      <c r="AW289" s="14" t="s">
        <v>32</v>
      </c>
      <c r="AX289" s="14" t="s">
        <v>76</v>
      </c>
      <c r="AY289" s="257" t="s">
        <v>155</v>
      </c>
    </row>
    <row r="290" s="15" customFormat="1">
      <c r="A290" s="15"/>
      <c r="B290" s="258"/>
      <c r="C290" s="259"/>
      <c r="D290" s="232" t="s">
        <v>166</v>
      </c>
      <c r="E290" s="260" t="s">
        <v>1</v>
      </c>
      <c r="F290" s="261" t="s">
        <v>171</v>
      </c>
      <c r="G290" s="259"/>
      <c r="H290" s="262">
        <v>1581</v>
      </c>
      <c r="I290" s="263"/>
      <c r="J290" s="259"/>
      <c r="K290" s="259"/>
      <c r="L290" s="264"/>
      <c r="M290" s="265"/>
      <c r="N290" s="266"/>
      <c r="O290" s="266"/>
      <c r="P290" s="266"/>
      <c r="Q290" s="266"/>
      <c r="R290" s="266"/>
      <c r="S290" s="266"/>
      <c r="T290" s="267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8" t="s">
        <v>166</v>
      </c>
      <c r="AU290" s="268" t="s">
        <v>86</v>
      </c>
      <c r="AV290" s="15" t="s">
        <v>162</v>
      </c>
      <c r="AW290" s="15" t="s">
        <v>32</v>
      </c>
      <c r="AX290" s="15" t="s">
        <v>84</v>
      </c>
      <c r="AY290" s="268" t="s">
        <v>155</v>
      </c>
    </row>
    <row r="291" s="2" customFormat="1" ht="49.05" customHeight="1">
      <c r="A291" s="38"/>
      <c r="B291" s="39"/>
      <c r="C291" s="219" t="s">
        <v>354</v>
      </c>
      <c r="D291" s="219" t="s">
        <v>157</v>
      </c>
      <c r="E291" s="220" t="s">
        <v>355</v>
      </c>
      <c r="F291" s="221" t="s">
        <v>356</v>
      </c>
      <c r="G291" s="222" t="s">
        <v>160</v>
      </c>
      <c r="H291" s="223">
        <v>1581</v>
      </c>
      <c r="I291" s="224"/>
      <c r="J291" s="225">
        <f>ROUND(I291*H291,2)</f>
        <v>0</v>
      </c>
      <c r="K291" s="221" t="s">
        <v>161</v>
      </c>
      <c r="L291" s="44"/>
      <c r="M291" s="226" t="s">
        <v>1</v>
      </c>
      <c r="N291" s="227" t="s">
        <v>41</v>
      </c>
      <c r="O291" s="91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0" t="s">
        <v>162</v>
      </c>
      <c r="AT291" s="230" t="s">
        <v>157</v>
      </c>
      <c r="AU291" s="230" t="s">
        <v>86</v>
      </c>
      <c r="AY291" s="17" t="s">
        <v>155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7" t="s">
        <v>84</v>
      </c>
      <c r="BK291" s="231">
        <f>ROUND(I291*H291,2)</f>
        <v>0</v>
      </c>
      <c r="BL291" s="17" t="s">
        <v>162</v>
      </c>
      <c r="BM291" s="230" t="s">
        <v>357</v>
      </c>
    </row>
    <row r="292" s="13" customFormat="1">
      <c r="A292" s="13"/>
      <c r="B292" s="237"/>
      <c r="C292" s="238"/>
      <c r="D292" s="232" t="s">
        <v>166</v>
      </c>
      <c r="E292" s="239" t="s">
        <v>1</v>
      </c>
      <c r="F292" s="240" t="s">
        <v>167</v>
      </c>
      <c r="G292" s="238"/>
      <c r="H292" s="239" t="s">
        <v>1</v>
      </c>
      <c r="I292" s="241"/>
      <c r="J292" s="238"/>
      <c r="K292" s="238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166</v>
      </c>
      <c r="AU292" s="246" t="s">
        <v>86</v>
      </c>
      <c r="AV292" s="13" t="s">
        <v>84</v>
      </c>
      <c r="AW292" s="13" t="s">
        <v>32</v>
      </c>
      <c r="AX292" s="13" t="s">
        <v>76</v>
      </c>
      <c r="AY292" s="246" t="s">
        <v>155</v>
      </c>
    </row>
    <row r="293" s="14" customFormat="1">
      <c r="A293" s="14"/>
      <c r="B293" s="247"/>
      <c r="C293" s="248"/>
      <c r="D293" s="232" t="s">
        <v>166</v>
      </c>
      <c r="E293" s="249" t="s">
        <v>1</v>
      </c>
      <c r="F293" s="250" t="s">
        <v>168</v>
      </c>
      <c r="G293" s="248"/>
      <c r="H293" s="251">
        <v>921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7" t="s">
        <v>166</v>
      </c>
      <c r="AU293" s="257" t="s">
        <v>86</v>
      </c>
      <c r="AV293" s="14" t="s">
        <v>86</v>
      </c>
      <c r="AW293" s="14" t="s">
        <v>32</v>
      </c>
      <c r="AX293" s="14" t="s">
        <v>76</v>
      </c>
      <c r="AY293" s="257" t="s">
        <v>155</v>
      </c>
    </row>
    <row r="294" s="13" customFormat="1">
      <c r="A294" s="13"/>
      <c r="B294" s="237"/>
      <c r="C294" s="238"/>
      <c r="D294" s="232" t="s">
        <v>166</v>
      </c>
      <c r="E294" s="239" t="s">
        <v>1</v>
      </c>
      <c r="F294" s="240" t="s">
        <v>303</v>
      </c>
      <c r="G294" s="238"/>
      <c r="H294" s="239" t="s">
        <v>1</v>
      </c>
      <c r="I294" s="241"/>
      <c r="J294" s="238"/>
      <c r="K294" s="238"/>
      <c r="L294" s="242"/>
      <c r="M294" s="243"/>
      <c r="N294" s="244"/>
      <c r="O294" s="244"/>
      <c r="P294" s="244"/>
      <c r="Q294" s="244"/>
      <c r="R294" s="244"/>
      <c r="S294" s="244"/>
      <c r="T294" s="24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6" t="s">
        <v>166</v>
      </c>
      <c r="AU294" s="246" t="s">
        <v>86</v>
      </c>
      <c r="AV294" s="13" t="s">
        <v>84</v>
      </c>
      <c r="AW294" s="13" t="s">
        <v>32</v>
      </c>
      <c r="AX294" s="13" t="s">
        <v>76</v>
      </c>
      <c r="AY294" s="246" t="s">
        <v>155</v>
      </c>
    </row>
    <row r="295" s="14" customFormat="1">
      <c r="A295" s="14"/>
      <c r="B295" s="247"/>
      <c r="C295" s="248"/>
      <c r="D295" s="232" t="s">
        <v>166</v>
      </c>
      <c r="E295" s="249" t="s">
        <v>1</v>
      </c>
      <c r="F295" s="250" t="s">
        <v>304</v>
      </c>
      <c r="G295" s="248"/>
      <c r="H295" s="251">
        <v>660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7" t="s">
        <v>166</v>
      </c>
      <c r="AU295" s="257" t="s">
        <v>86</v>
      </c>
      <c r="AV295" s="14" t="s">
        <v>86</v>
      </c>
      <c r="AW295" s="14" t="s">
        <v>32</v>
      </c>
      <c r="AX295" s="14" t="s">
        <v>76</v>
      </c>
      <c r="AY295" s="257" t="s">
        <v>155</v>
      </c>
    </row>
    <row r="296" s="15" customFormat="1">
      <c r="A296" s="15"/>
      <c r="B296" s="258"/>
      <c r="C296" s="259"/>
      <c r="D296" s="232" t="s">
        <v>166</v>
      </c>
      <c r="E296" s="260" t="s">
        <v>1</v>
      </c>
      <c r="F296" s="261" t="s">
        <v>171</v>
      </c>
      <c r="G296" s="259"/>
      <c r="H296" s="262">
        <v>1581</v>
      </c>
      <c r="I296" s="263"/>
      <c r="J296" s="259"/>
      <c r="K296" s="259"/>
      <c r="L296" s="264"/>
      <c r="M296" s="265"/>
      <c r="N296" s="266"/>
      <c r="O296" s="266"/>
      <c r="P296" s="266"/>
      <c r="Q296" s="266"/>
      <c r="R296" s="266"/>
      <c r="S296" s="266"/>
      <c r="T296" s="26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8" t="s">
        <v>166</v>
      </c>
      <c r="AU296" s="268" t="s">
        <v>86</v>
      </c>
      <c r="AV296" s="15" t="s">
        <v>162</v>
      </c>
      <c r="AW296" s="15" t="s">
        <v>32</v>
      </c>
      <c r="AX296" s="15" t="s">
        <v>84</v>
      </c>
      <c r="AY296" s="268" t="s">
        <v>155</v>
      </c>
    </row>
    <row r="297" s="2" customFormat="1" ht="37.8" customHeight="1">
      <c r="A297" s="38"/>
      <c r="B297" s="39"/>
      <c r="C297" s="219" t="s">
        <v>358</v>
      </c>
      <c r="D297" s="219" t="s">
        <v>157</v>
      </c>
      <c r="E297" s="220" t="s">
        <v>359</v>
      </c>
      <c r="F297" s="221" t="s">
        <v>360</v>
      </c>
      <c r="G297" s="222" t="s">
        <v>160</v>
      </c>
      <c r="H297" s="223">
        <v>127</v>
      </c>
      <c r="I297" s="224"/>
      <c r="J297" s="225">
        <f>ROUND(I297*H297,2)</f>
        <v>0</v>
      </c>
      <c r="K297" s="221" t="s">
        <v>161</v>
      </c>
      <c r="L297" s="44"/>
      <c r="M297" s="226" t="s">
        <v>1</v>
      </c>
      <c r="N297" s="227" t="s">
        <v>41</v>
      </c>
      <c r="O297" s="91"/>
      <c r="P297" s="228">
        <f>O297*H297</f>
        <v>0</v>
      </c>
      <c r="Q297" s="228">
        <v>0.26000000000000001</v>
      </c>
      <c r="R297" s="228">
        <f>Q297*H297</f>
        <v>33.020000000000003</v>
      </c>
      <c r="S297" s="228">
        <v>0</v>
      </c>
      <c r="T297" s="229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0" t="s">
        <v>162</v>
      </c>
      <c r="AT297" s="230" t="s">
        <v>157</v>
      </c>
      <c r="AU297" s="230" t="s">
        <v>86</v>
      </c>
      <c r="AY297" s="17" t="s">
        <v>155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7" t="s">
        <v>84</v>
      </c>
      <c r="BK297" s="231">
        <f>ROUND(I297*H297,2)</f>
        <v>0</v>
      </c>
      <c r="BL297" s="17" t="s">
        <v>162</v>
      </c>
      <c r="BM297" s="230" t="s">
        <v>361</v>
      </c>
    </row>
    <row r="298" s="13" customFormat="1">
      <c r="A298" s="13"/>
      <c r="B298" s="237"/>
      <c r="C298" s="238"/>
      <c r="D298" s="232" t="s">
        <v>166</v>
      </c>
      <c r="E298" s="239" t="s">
        <v>1</v>
      </c>
      <c r="F298" s="240" t="s">
        <v>362</v>
      </c>
      <c r="G298" s="238"/>
      <c r="H298" s="239" t="s">
        <v>1</v>
      </c>
      <c r="I298" s="241"/>
      <c r="J298" s="238"/>
      <c r="K298" s="238"/>
      <c r="L298" s="242"/>
      <c r="M298" s="243"/>
      <c r="N298" s="244"/>
      <c r="O298" s="244"/>
      <c r="P298" s="244"/>
      <c r="Q298" s="244"/>
      <c r="R298" s="244"/>
      <c r="S298" s="244"/>
      <c r="T298" s="24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6" t="s">
        <v>166</v>
      </c>
      <c r="AU298" s="246" t="s">
        <v>86</v>
      </c>
      <c r="AV298" s="13" t="s">
        <v>84</v>
      </c>
      <c r="AW298" s="13" t="s">
        <v>32</v>
      </c>
      <c r="AX298" s="13" t="s">
        <v>76</v>
      </c>
      <c r="AY298" s="246" t="s">
        <v>155</v>
      </c>
    </row>
    <row r="299" s="14" customFormat="1">
      <c r="A299" s="14"/>
      <c r="B299" s="247"/>
      <c r="C299" s="248"/>
      <c r="D299" s="232" t="s">
        <v>166</v>
      </c>
      <c r="E299" s="249" t="s">
        <v>1</v>
      </c>
      <c r="F299" s="250" t="s">
        <v>363</v>
      </c>
      <c r="G299" s="248"/>
      <c r="H299" s="251">
        <v>127</v>
      </c>
      <c r="I299" s="252"/>
      <c r="J299" s="248"/>
      <c r="K299" s="248"/>
      <c r="L299" s="253"/>
      <c r="M299" s="254"/>
      <c r="N299" s="255"/>
      <c r="O299" s="255"/>
      <c r="P299" s="255"/>
      <c r="Q299" s="255"/>
      <c r="R299" s="255"/>
      <c r="S299" s="255"/>
      <c r="T299" s="25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7" t="s">
        <v>166</v>
      </c>
      <c r="AU299" s="257" t="s">
        <v>86</v>
      </c>
      <c r="AV299" s="14" t="s">
        <v>86</v>
      </c>
      <c r="AW299" s="14" t="s">
        <v>32</v>
      </c>
      <c r="AX299" s="14" t="s">
        <v>76</v>
      </c>
      <c r="AY299" s="257" t="s">
        <v>155</v>
      </c>
    </row>
    <row r="300" s="15" customFormat="1">
      <c r="A300" s="15"/>
      <c r="B300" s="258"/>
      <c r="C300" s="259"/>
      <c r="D300" s="232" t="s">
        <v>166</v>
      </c>
      <c r="E300" s="260" t="s">
        <v>1</v>
      </c>
      <c r="F300" s="261" t="s">
        <v>171</v>
      </c>
      <c r="G300" s="259"/>
      <c r="H300" s="262">
        <v>127</v>
      </c>
      <c r="I300" s="263"/>
      <c r="J300" s="259"/>
      <c r="K300" s="259"/>
      <c r="L300" s="264"/>
      <c r="M300" s="265"/>
      <c r="N300" s="266"/>
      <c r="O300" s="266"/>
      <c r="P300" s="266"/>
      <c r="Q300" s="266"/>
      <c r="R300" s="266"/>
      <c r="S300" s="266"/>
      <c r="T300" s="267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8" t="s">
        <v>166</v>
      </c>
      <c r="AU300" s="268" t="s">
        <v>86</v>
      </c>
      <c r="AV300" s="15" t="s">
        <v>162</v>
      </c>
      <c r="AW300" s="15" t="s">
        <v>32</v>
      </c>
      <c r="AX300" s="15" t="s">
        <v>84</v>
      </c>
      <c r="AY300" s="268" t="s">
        <v>155</v>
      </c>
    </row>
    <row r="301" s="2" customFormat="1" ht="78" customHeight="1">
      <c r="A301" s="38"/>
      <c r="B301" s="39"/>
      <c r="C301" s="219" t="s">
        <v>364</v>
      </c>
      <c r="D301" s="219" t="s">
        <v>157</v>
      </c>
      <c r="E301" s="220" t="s">
        <v>365</v>
      </c>
      <c r="F301" s="221" t="s">
        <v>366</v>
      </c>
      <c r="G301" s="222" t="s">
        <v>160</v>
      </c>
      <c r="H301" s="223">
        <v>54</v>
      </c>
      <c r="I301" s="224"/>
      <c r="J301" s="225">
        <f>ROUND(I301*H301,2)</f>
        <v>0</v>
      </c>
      <c r="K301" s="221" t="s">
        <v>161</v>
      </c>
      <c r="L301" s="44"/>
      <c r="M301" s="226" t="s">
        <v>1</v>
      </c>
      <c r="N301" s="227" t="s">
        <v>41</v>
      </c>
      <c r="O301" s="91"/>
      <c r="P301" s="228">
        <f>O301*H301</f>
        <v>0</v>
      </c>
      <c r="Q301" s="228">
        <v>0.11162</v>
      </c>
      <c r="R301" s="228">
        <f>Q301*H301</f>
        <v>6.0274799999999997</v>
      </c>
      <c r="S301" s="228">
        <v>0</v>
      </c>
      <c r="T301" s="229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0" t="s">
        <v>162</v>
      </c>
      <c r="AT301" s="230" t="s">
        <v>157</v>
      </c>
      <c r="AU301" s="230" t="s">
        <v>86</v>
      </c>
      <c r="AY301" s="17" t="s">
        <v>155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7" t="s">
        <v>84</v>
      </c>
      <c r="BK301" s="231">
        <f>ROUND(I301*H301,2)</f>
        <v>0</v>
      </c>
      <c r="BL301" s="17" t="s">
        <v>162</v>
      </c>
      <c r="BM301" s="230" t="s">
        <v>367</v>
      </c>
    </row>
    <row r="302" s="13" customFormat="1">
      <c r="A302" s="13"/>
      <c r="B302" s="237"/>
      <c r="C302" s="238"/>
      <c r="D302" s="232" t="s">
        <v>166</v>
      </c>
      <c r="E302" s="239" t="s">
        <v>1</v>
      </c>
      <c r="F302" s="240" t="s">
        <v>368</v>
      </c>
      <c r="G302" s="238"/>
      <c r="H302" s="239" t="s">
        <v>1</v>
      </c>
      <c r="I302" s="241"/>
      <c r="J302" s="238"/>
      <c r="K302" s="238"/>
      <c r="L302" s="242"/>
      <c r="M302" s="243"/>
      <c r="N302" s="244"/>
      <c r="O302" s="244"/>
      <c r="P302" s="244"/>
      <c r="Q302" s="244"/>
      <c r="R302" s="244"/>
      <c r="S302" s="244"/>
      <c r="T302" s="24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6" t="s">
        <v>166</v>
      </c>
      <c r="AU302" s="246" t="s">
        <v>86</v>
      </c>
      <c r="AV302" s="13" t="s">
        <v>84</v>
      </c>
      <c r="AW302" s="13" t="s">
        <v>32</v>
      </c>
      <c r="AX302" s="13" t="s">
        <v>76</v>
      </c>
      <c r="AY302" s="246" t="s">
        <v>155</v>
      </c>
    </row>
    <row r="303" s="14" customFormat="1">
      <c r="A303" s="14"/>
      <c r="B303" s="247"/>
      <c r="C303" s="248"/>
      <c r="D303" s="232" t="s">
        <v>166</v>
      </c>
      <c r="E303" s="249" t="s">
        <v>1</v>
      </c>
      <c r="F303" s="250" t="s">
        <v>369</v>
      </c>
      <c r="G303" s="248"/>
      <c r="H303" s="251">
        <v>44</v>
      </c>
      <c r="I303" s="252"/>
      <c r="J303" s="248"/>
      <c r="K303" s="248"/>
      <c r="L303" s="253"/>
      <c r="M303" s="254"/>
      <c r="N303" s="255"/>
      <c r="O303" s="255"/>
      <c r="P303" s="255"/>
      <c r="Q303" s="255"/>
      <c r="R303" s="255"/>
      <c r="S303" s="255"/>
      <c r="T303" s="25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7" t="s">
        <v>166</v>
      </c>
      <c r="AU303" s="257" t="s">
        <v>86</v>
      </c>
      <c r="AV303" s="14" t="s">
        <v>86</v>
      </c>
      <c r="AW303" s="14" t="s">
        <v>32</v>
      </c>
      <c r="AX303" s="14" t="s">
        <v>76</v>
      </c>
      <c r="AY303" s="257" t="s">
        <v>155</v>
      </c>
    </row>
    <row r="304" s="13" customFormat="1">
      <c r="A304" s="13"/>
      <c r="B304" s="237"/>
      <c r="C304" s="238"/>
      <c r="D304" s="232" t="s">
        <v>166</v>
      </c>
      <c r="E304" s="239" t="s">
        <v>1</v>
      </c>
      <c r="F304" s="240" t="s">
        <v>370</v>
      </c>
      <c r="G304" s="238"/>
      <c r="H304" s="239" t="s">
        <v>1</v>
      </c>
      <c r="I304" s="241"/>
      <c r="J304" s="238"/>
      <c r="K304" s="238"/>
      <c r="L304" s="242"/>
      <c r="M304" s="243"/>
      <c r="N304" s="244"/>
      <c r="O304" s="244"/>
      <c r="P304" s="244"/>
      <c r="Q304" s="244"/>
      <c r="R304" s="244"/>
      <c r="S304" s="244"/>
      <c r="T304" s="24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6" t="s">
        <v>166</v>
      </c>
      <c r="AU304" s="246" t="s">
        <v>86</v>
      </c>
      <c r="AV304" s="13" t="s">
        <v>84</v>
      </c>
      <c r="AW304" s="13" t="s">
        <v>32</v>
      </c>
      <c r="AX304" s="13" t="s">
        <v>76</v>
      </c>
      <c r="AY304" s="246" t="s">
        <v>155</v>
      </c>
    </row>
    <row r="305" s="14" customFormat="1">
      <c r="A305" s="14"/>
      <c r="B305" s="247"/>
      <c r="C305" s="248"/>
      <c r="D305" s="232" t="s">
        <v>166</v>
      </c>
      <c r="E305" s="249" t="s">
        <v>1</v>
      </c>
      <c r="F305" s="250" t="s">
        <v>225</v>
      </c>
      <c r="G305" s="248"/>
      <c r="H305" s="251">
        <v>10</v>
      </c>
      <c r="I305" s="252"/>
      <c r="J305" s="248"/>
      <c r="K305" s="248"/>
      <c r="L305" s="253"/>
      <c r="M305" s="254"/>
      <c r="N305" s="255"/>
      <c r="O305" s="255"/>
      <c r="P305" s="255"/>
      <c r="Q305" s="255"/>
      <c r="R305" s="255"/>
      <c r="S305" s="255"/>
      <c r="T305" s="25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7" t="s">
        <v>166</v>
      </c>
      <c r="AU305" s="257" t="s">
        <v>86</v>
      </c>
      <c r="AV305" s="14" t="s">
        <v>86</v>
      </c>
      <c r="AW305" s="14" t="s">
        <v>32</v>
      </c>
      <c r="AX305" s="14" t="s">
        <v>76</v>
      </c>
      <c r="AY305" s="257" t="s">
        <v>155</v>
      </c>
    </row>
    <row r="306" s="15" customFormat="1">
      <c r="A306" s="15"/>
      <c r="B306" s="258"/>
      <c r="C306" s="259"/>
      <c r="D306" s="232" t="s">
        <v>166</v>
      </c>
      <c r="E306" s="260" t="s">
        <v>1</v>
      </c>
      <c r="F306" s="261" t="s">
        <v>171</v>
      </c>
      <c r="G306" s="259"/>
      <c r="H306" s="262">
        <v>54</v>
      </c>
      <c r="I306" s="263"/>
      <c r="J306" s="259"/>
      <c r="K306" s="259"/>
      <c r="L306" s="264"/>
      <c r="M306" s="265"/>
      <c r="N306" s="266"/>
      <c r="O306" s="266"/>
      <c r="P306" s="266"/>
      <c r="Q306" s="266"/>
      <c r="R306" s="266"/>
      <c r="S306" s="266"/>
      <c r="T306" s="267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8" t="s">
        <v>166</v>
      </c>
      <c r="AU306" s="268" t="s">
        <v>86</v>
      </c>
      <c r="AV306" s="15" t="s">
        <v>162</v>
      </c>
      <c r="AW306" s="15" t="s">
        <v>32</v>
      </c>
      <c r="AX306" s="15" t="s">
        <v>84</v>
      </c>
      <c r="AY306" s="268" t="s">
        <v>155</v>
      </c>
    </row>
    <row r="307" s="2" customFormat="1" ht="24.15" customHeight="1">
      <c r="A307" s="38"/>
      <c r="B307" s="39"/>
      <c r="C307" s="269" t="s">
        <v>371</v>
      </c>
      <c r="D307" s="269" t="s">
        <v>245</v>
      </c>
      <c r="E307" s="270" t="s">
        <v>372</v>
      </c>
      <c r="F307" s="271" t="s">
        <v>373</v>
      </c>
      <c r="G307" s="272" t="s">
        <v>160</v>
      </c>
      <c r="H307" s="273">
        <v>44.880000000000003</v>
      </c>
      <c r="I307" s="274"/>
      <c r="J307" s="275">
        <f>ROUND(I307*H307,2)</f>
        <v>0</v>
      </c>
      <c r="K307" s="271" t="s">
        <v>161</v>
      </c>
      <c r="L307" s="276"/>
      <c r="M307" s="277" t="s">
        <v>1</v>
      </c>
      <c r="N307" s="278" t="s">
        <v>41</v>
      </c>
      <c r="O307" s="91"/>
      <c r="P307" s="228">
        <f>O307*H307</f>
        <v>0</v>
      </c>
      <c r="Q307" s="228">
        <v>0.17499999999999999</v>
      </c>
      <c r="R307" s="228">
        <f>Q307*H307</f>
        <v>7.8540000000000001</v>
      </c>
      <c r="S307" s="228">
        <v>0</v>
      </c>
      <c r="T307" s="229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0" t="s">
        <v>207</v>
      </c>
      <c r="AT307" s="230" t="s">
        <v>245</v>
      </c>
      <c r="AU307" s="230" t="s">
        <v>86</v>
      </c>
      <c r="AY307" s="17" t="s">
        <v>155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7" t="s">
        <v>84</v>
      </c>
      <c r="BK307" s="231">
        <f>ROUND(I307*H307,2)</f>
        <v>0</v>
      </c>
      <c r="BL307" s="17" t="s">
        <v>162</v>
      </c>
      <c r="BM307" s="230" t="s">
        <v>374</v>
      </c>
    </row>
    <row r="308" s="13" customFormat="1">
      <c r="A308" s="13"/>
      <c r="B308" s="237"/>
      <c r="C308" s="238"/>
      <c r="D308" s="232" t="s">
        <v>166</v>
      </c>
      <c r="E308" s="239" t="s">
        <v>1</v>
      </c>
      <c r="F308" s="240" t="s">
        <v>368</v>
      </c>
      <c r="G308" s="238"/>
      <c r="H308" s="239" t="s">
        <v>1</v>
      </c>
      <c r="I308" s="241"/>
      <c r="J308" s="238"/>
      <c r="K308" s="238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166</v>
      </c>
      <c r="AU308" s="246" t="s">
        <v>86</v>
      </c>
      <c r="AV308" s="13" t="s">
        <v>84</v>
      </c>
      <c r="AW308" s="13" t="s">
        <v>32</v>
      </c>
      <c r="AX308" s="13" t="s">
        <v>76</v>
      </c>
      <c r="AY308" s="246" t="s">
        <v>155</v>
      </c>
    </row>
    <row r="309" s="14" customFormat="1">
      <c r="A309" s="14"/>
      <c r="B309" s="247"/>
      <c r="C309" s="248"/>
      <c r="D309" s="232" t="s">
        <v>166</v>
      </c>
      <c r="E309" s="249" t="s">
        <v>1</v>
      </c>
      <c r="F309" s="250" t="s">
        <v>375</v>
      </c>
      <c r="G309" s="248"/>
      <c r="H309" s="251">
        <v>44.880000000000003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166</v>
      </c>
      <c r="AU309" s="257" t="s">
        <v>86</v>
      </c>
      <c r="AV309" s="14" t="s">
        <v>86</v>
      </c>
      <c r="AW309" s="14" t="s">
        <v>32</v>
      </c>
      <c r="AX309" s="14" t="s">
        <v>76</v>
      </c>
      <c r="AY309" s="257" t="s">
        <v>155</v>
      </c>
    </row>
    <row r="310" s="15" customFormat="1">
      <c r="A310" s="15"/>
      <c r="B310" s="258"/>
      <c r="C310" s="259"/>
      <c r="D310" s="232" t="s">
        <v>166</v>
      </c>
      <c r="E310" s="260" t="s">
        <v>1</v>
      </c>
      <c r="F310" s="261" t="s">
        <v>171</v>
      </c>
      <c r="G310" s="259"/>
      <c r="H310" s="262">
        <v>44.880000000000003</v>
      </c>
      <c r="I310" s="263"/>
      <c r="J310" s="259"/>
      <c r="K310" s="259"/>
      <c r="L310" s="264"/>
      <c r="M310" s="265"/>
      <c r="N310" s="266"/>
      <c r="O310" s="266"/>
      <c r="P310" s="266"/>
      <c r="Q310" s="266"/>
      <c r="R310" s="266"/>
      <c r="S310" s="266"/>
      <c r="T310" s="267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8" t="s">
        <v>166</v>
      </c>
      <c r="AU310" s="268" t="s">
        <v>86</v>
      </c>
      <c r="AV310" s="15" t="s">
        <v>162</v>
      </c>
      <c r="AW310" s="15" t="s">
        <v>32</v>
      </c>
      <c r="AX310" s="15" t="s">
        <v>84</v>
      </c>
      <c r="AY310" s="268" t="s">
        <v>155</v>
      </c>
    </row>
    <row r="311" s="2" customFormat="1" ht="24.15" customHeight="1">
      <c r="A311" s="38"/>
      <c r="B311" s="39"/>
      <c r="C311" s="269" t="s">
        <v>376</v>
      </c>
      <c r="D311" s="269" t="s">
        <v>245</v>
      </c>
      <c r="E311" s="270" t="s">
        <v>377</v>
      </c>
      <c r="F311" s="271" t="s">
        <v>378</v>
      </c>
      <c r="G311" s="272" t="s">
        <v>160</v>
      </c>
      <c r="H311" s="273">
        <v>10.199999999999999</v>
      </c>
      <c r="I311" s="274"/>
      <c r="J311" s="275">
        <f>ROUND(I311*H311,2)</f>
        <v>0</v>
      </c>
      <c r="K311" s="271" t="s">
        <v>161</v>
      </c>
      <c r="L311" s="276"/>
      <c r="M311" s="277" t="s">
        <v>1</v>
      </c>
      <c r="N311" s="278" t="s">
        <v>41</v>
      </c>
      <c r="O311" s="91"/>
      <c r="P311" s="228">
        <f>O311*H311</f>
        <v>0</v>
      </c>
      <c r="Q311" s="228">
        <v>0.17599999999999999</v>
      </c>
      <c r="R311" s="228">
        <f>Q311*H311</f>
        <v>1.7951999999999997</v>
      </c>
      <c r="S311" s="228">
        <v>0</v>
      </c>
      <c r="T311" s="229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0" t="s">
        <v>207</v>
      </c>
      <c r="AT311" s="230" t="s">
        <v>245</v>
      </c>
      <c r="AU311" s="230" t="s">
        <v>86</v>
      </c>
      <c r="AY311" s="17" t="s">
        <v>155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7" t="s">
        <v>84</v>
      </c>
      <c r="BK311" s="231">
        <f>ROUND(I311*H311,2)</f>
        <v>0</v>
      </c>
      <c r="BL311" s="17" t="s">
        <v>162</v>
      </c>
      <c r="BM311" s="230" t="s">
        <v>379</v>
      </c>
    </row>
    <row r="312" s="13" customFormat="1">
      <c r="A312" s="13"/>
      <c r="B312" s="237"/>
      <c r="C312" s="238"/>
      <c r="D312" s="232" t="s">
        <v>166</v>
      </c>
      <c r="E312" s="239" t="s">
        <v>1</v>
      </c>
      <c r="F312" s="240" t="s">
        <v>370</v>
      </c>
      <c r="G312" s="238"/>
      <c r="H312" s="239" t="s">
        <v>1</v>
      </c>
      <c r="I312" s="241"/>
      <c r="J312" s="238"/>
      <c r="K312" s="238"/>
      <c r="L312" s="242"/>
      <c r="M312" s="243"/>
      <c r="N312" s="244"/>
      <c r="O312" s="244"/>
      <c r="P312" s="244"/>
      <c r="Q312" s="244"/>
      <c r="R312" s="244"/>
      <c r="S312" s="244"/>
      <c r="T312" s="24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6" t="s">
        <v>166</v>
      </c>
      <c r="AU312" s="246" t="s">
        <v>86</v>
      </c>
      <c r="AV312" s="13" t="s">
        <v>84</v>
      </c>
      <c r="AW312" s="13" t="s">
        <v>32</v>
      </c>
      <c r="AX312" s="13" t="s">
        <v>76</v>
      </c>
      <c r="AY312" s="246" t="s">
        <v>155</v>
      </c>
    </row>
    <row r="313" s="14" customFormat="1">
      <c r="A313" s="14"/>
      <c r="B313" s="247"/>
      <c r="C313" s="248"/>
      <c r="D313" s="232" t="s">
        <v>166</v>
      </c>
      <c r="E313" s="249" t="s">
        <v>1</v>
      </c>
      <c r="F313" s="250" t="s">
        <v>380</v>
      </c>
      <c r="G313" s="248"/>
      <c r="H313" s="251">
        <v>10.199999999999999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7" t="s">
        <v>166</v>
      </c>
      <c r="AU313" s="257" t="s">
        <v>86</v>
      </c>
      <c r="AV313" s="14" t="s">
        <v>86</v>
      </c>
      <c r="AW313" s="14" t="s">
        <v>32</v>
      </c>
      <c r="AX313" s="14" t="s">
        <v>76</v>
      </c>
      <c r="AY313" s="257" t="s">
        <v>155</v>
      </c>
    </row>
    <row r="314" s="15" customFormat="1">
      <c r="A314" s="15"/>
      <c r="B314" s="258"/>
      <c r="C314" s="259"/>
      <c r="D314" s="232" t="s">
        <v>166</v>
      </c>
      <c r="E314" s="260" t="s">
        <v>1</v>
      </c>
      <c r="F314" s="261" t="s">
        <v>171</v>
      </c>
      <c r="G314" s="259"/>
      <c r="H314" s="262">
        <v>10.199999999999999</v>
      </c>
      <c r="I314" s="263"/>
      <c r="J314" s="259"/>
      <c r="K314" s="259"/>
      <c r="L314" s="264"/>
      <c r="M314" s="265"/>
      <c r="N314" s="266"/>
      <c r="O314" s="266"/>
      <c r="P314" s="266"/>
      <c r="Q314" s="266"/>
      <c r="R314" s="266"/>
      <c r="S314" s="266"/>
      <c r="T314" s="267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8" t="s">
        <v>166</v>
      </c>
      <c r="AU314" s="268" t="s">
        <v>86</v>
      </c>
      <c r="AV314" s="15" t="s">
        <v>162</v>
      </c>
      <c r="AW314" s="15" t="s">
        <v>32</v>
      </c>
      <c r="AX314" s="15" t="s">
        <v>84</v>
      </c>
      <c r="AY314" s="268" t="s">
        <v>155</v>
      </c>
    </row>
    <row r="315" s="2" customFormat="1" ht="78" customHeight="1">
      <c r="A315" s="38"/>
      <c r="B315" s="39"/>
      <c r="C315" s="219" t="s">
        <v>381</v>
      </c>
      <c r="D315" s="219" t="s">
        <v>157</v>
      </c>
      <c r="E315" s="220" t="s">
        <v>382</v>
      </c>
      <c r="F315" s="221" t="s">
        <v>383</v>
      </c>
      <c r="G315" s="222" t="s">
        <v>160</v>
      </c>
      <c r="H315" s="223">
        <v>12</v>
      </c>
      <c r="I315" s="224"/>
      <c r="J315" s="225">
        <f>ROUND(I315*H315,2)</f>
        <v>0</v>
      </c>
      <c r="K315" s="221" t="s">
        <v>161</v>
      </c>
      <c r="L315" s="44"/>
      <c r="M315" s="226" t="s">
        <v>1</v>
      </c>
      <c r="N315" s="227" t="s">
        <v>41</v>
      </c>
      <c r="O315" s="91"/>
      <c r="P315" s="228">
        <f>O315*H315</f>
        <v>0</v>
      </c>
      <c r="Q315" s="228">
        <v>0.089219999999999994</v>
      </c>
      <c r="R315" s="228">
        <f>Q315*H315</f>
        <v>1.07064</v>
      </c>
      <c r="S315" s="228">
        <v>0</v>
      </c>
      <c r="T315" s="22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0" t="s">
        <v>162</v>
      </c>
      <c r="AT315" s="230" t="s">
        <v>157</v>
      </c>
      <c r="AU315" s="230" t="s">
        <v>86</v>
      </c>
      <c r="AY315" s="17" t="s">
        <v>155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7" t="s">
        <v>84</v>
      </c>
      <c r="BK315" s="231">
        <f>ROUND(I315*H315,2)</f>
        <v>0</v>
      </c>
      <c r="BL315" s="17" t="s">
        <v>162</v>
      </c>
      <c r="BM315" s="230" t="s">
        <v>384</v>
      </c>
    </row>
    <row r="316" s="13" customFormat="1">
      <c r="A316" s="13"/>
      <c r="B316" s="237"/>
      <c r="C316" s="238"/>
      <c r="D316" s="232" t="s">
        <v>166</v>
      </c>
      <c r="E316" s="239" t="s">
        <v>1</v>
      </c>
      <c r="F316" s="240" t="s">
        <v>385</v>
      </c>
      <c r="G316" s="238"/>
      <c r="H316" s="239" t="s">
        <v>1</v>
      </c>
      <c r="I316" s="241"/>
      <c r="J316" s="238"/>
      <c r="K316" s="238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166</v>
      </c>
      <c r="AU316" s="246" t="s">
        <v>86</v>
      </c>
      <c r="AV316" s="13" t="s">
        <v>84</v>
      </c>
      <c r="AW316" s="13" t="s">
        <v>32</v>
      </c>
      <c r="AX316" s="13" t="s">
        <v>76</v>
      </c>
      <c r="AY316" s="246" t="s">
        <v>155</v>
      </c>
    </row>
    <row r="317" s="14" customFormat="1">
      <c r="A317" s="14"/>
      <c r="B317" s="247"/>
      <c r="C317" s="248"/>
      <c r="D317" s="232" t="s">
        <v>166</v>
      </c>
      <c r="E317" s="249" t="s">
        <v>1</v>
      </c>
      <c r="F317" s="250" t="s">
        <v>86</v>
      </c>
      <c r="G317" s="248"/>
      <c r="H317" s="251">
        <v>2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166</v>
      </c>
      <c r="AU317" s="257" t="s">
        <v>86</v>
      </c>
      <c r="AV317" s="14" t="s">
        <v>86</v>
      </c>
      <c r="AW317" s="14" t="s">
        <v>32</v>
      </c>
      <c r="AX317" s="14" t="s">
        <v>76</v>
      </c>
      <c r="AY317" s="257" t="s">
        <v>155</v>
      </c>
    </row>
    <row r="318" s="13" customFormat="1">
      <c r="A318" s="13"/>
      <c r="B318" s="237"/>
      <c r="C318" s="238"/>
      <c r="D318" s="232" t="s">
        <v>166</v>
      </c>
      <c r="E318" s="239" t="s">
        <v>1</v>
      </c>
      <c r="F318" s="240" t="s">
        <v>386</v>
      </c>
      <c r="G318" s="238"/>
      <c r="H318" s="239" t="s">
        <v>1</v>
      </c>
      <c r="I318" s="241"/>
      <c r="J318" s="238"/>
      <c r="K318" s="238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166</v>
      </c>
      <c r="AU318" s="246" t="s">
        <v>86</v>
      </c>
      <c r="AV318" s="13" t="s">
        <v>84</v>
      </c>
      <c r="AW318" s="13" t="s">
        <v>32</v>
      </c>
      <c r="AX318" s="13" t="s">
        <v>76</v>
      </c>
      <c r="AY318" s="246" t="s">
        <v>155</v>
      </c>
    </row>
    <row r="319" s="14" customFormat="1">
      <c r="A319" s="14"/>
      <c r="B319" s="247"/>
      <c r="C319" s="248"/>
      <c r="D319" s="232" t="s">
        <v>166</v>
      </c>
      <c r="E319" s="249" t="s">
        <v>1</v>
      </c>
      <c r="F319" s="250" t="s">
        <v>194</v>
      </c>
      <c r="G319" s="248"/>
      <c r="H319" s="251">
        <v>6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7" t="s">
        <v>166</v>
      </c>
      <c r="AU319" s="257" t="s">
        <v>86</v>
      </c>
      <c r="AV319" s="14" t="s">
        <v>86</v>
      </c>
      <c r="AW319" s="14" t="s">
        <v>32</v>
      </c>
      <c r="AX319" s="14" t="s">
        <v>76</v>
      </c>
      <c r="AY319" s="257" t="s">
        <v>155</v>
      </c>
    </row>
    <row r="320" s="13" customFormat="1">
      <c r="A320" s="13"/>
      <c r="B320" s="237"/>
      <c r="C320" s="238"/>
      <c r="D320" s="232" t="s">
        <v>166</v>
      </c>
      <c r="E320" s="239" t="s">
        <v>1</v>
      </c>
      <c r="F320" s="240" t="s">
        <v>387</v>
      </c>
      <c r="G320" s="238"/>
      <c r="H320" s="239" t="s">
        <v>1</v>
      </c>
      <c r="I320" s="241"/>
      <c r="J320" s="238"/>
      <c r="K320" s="238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166</v>
      </c>
      <c r="AU320" s="246" t="s">
        <v>86</v>
      </c>
      <c r="AV320" s="13" t="s">
        <v>84</v>
      </c>
      <c r="AW320" s="13" t="s">
        <v>32</v>
      </c>
      <c r="AX320" s="13" t="s">
        <v>76</v>
      </c>
      <c r="AY320" s="246" t="s">
        <v>155</v>
      </c>
    </row>
    <row r="321" s="14" customFormat="1">
      <c r="A321" s="14"/>
      <c r="B321" s="247"/>
      <c r="C321" s="248"/>
      <c r="D321" s="232" t="s">
        <v>166</v>
      </c>
      <c r="E321" s="249" t="s">
        <v>1</v>
      </c>
      <c r="F321" s="250" t="s">
        <v>162</v>
      </c>
      <c r="G321" s="248"/>
      <c r="H321" s="251">
        <v>4</v>
      </c>
      <c r="I321" s="252"/>
      <c r="J321" s="248"/>
      <c r="K321" s="248"/>
      <c r="L321" s="253"/>
      <c r="M321" s="254"/>
      <c r="N321" s="255"/>
      <c r="O321" s="255"/>
      <c r="P321" s="255"/>
      <c r="Q321" s="255"/>
      <c r="R321" s="255"/>
      <c r="S321" s="255"/>
      <c r="T321" s="25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7" t="s">
        <v>166</v>
      </c>
      <c r="AU321" s="257" t="s">
        <v>86</v>
      </c>
      <c r="AV321" s="14" t="s">
        <v>86</v>
      </c>
      <c r="AW321" s="14" t="s">
        <v>32</v>
      </c>
      <c r="AX321" s="14" t="s">
        <v>76</v>
      </c>
      <c r="AY321" s="257" t="s">
        <v>155</v>
      </c>
    </row>
    <row r="322" s="15" customFormat="1">
      <c r="A322" s="15"/>
      <c r="B322" s="258"/>
      <c r="C322" s="259"/>
      <c r="D322" s="232" t="s">
        <v>166</v>
      </c>
      <c r="E322" s="260" t="s">
        <v>1</v>
      </c>
      <c r="F322" s="261" t="s">
        <v>171</v>
      </c>
      <c r="G322" s="259"/>
      <c r="H322" s="262">
        <v>12</v>
      </c>
      <c r="I322" s="263"/>
      <c r="J322" s="259"/>
      <c r="K322" s="259"/>
      <c r="L322" s="264"/>
      <c r="M322" s="265"/>
      <c r="N322" s="266"/>
      <c r="O322" s="266"/>
      <c r="P322" s="266"/>
      <c r="Q322" s="266"/>
      <c r="R322" s="266"/>
      <c r="S322" s="266"/>
      <c r="T322" s="267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8" t="s">
        <v>166</v>
      </c>
      <c r="AU322" s="268" t="s">
        <v>86</v>
      </c>
      <c r="AV322" s="15" t="s">
        <v>162</v>
      </c>
      <c r="AW322" s="15" t="s">
        <v>32</v>
      </c>
      <c r="AX322" s="15" t="s">
        <v>84</v>
      </c>
      <c r="AY322" s="268" t="s">
        <v>155</v>
      </c>
    </row>
    <row r="323" s="2" customFormat="1" ht="24.15" customHeight="1">
      <c r="A323" s="38"/>
      <c r="B323" s="39"/>
      <c r="C323" s="269" t="s">
        <v>388</v>
      </c>
      <c r="D323" s="269" t="s">
        <v>245</v>
      </c>
      <c r="E323" s="270" t="s">
        <v>389</v>
      </c>
      <c r="F323" s="271" t="s">
        <v>390</v>
      </c>
      <c r="G323" s="272" t="s">
        <v>160</v>
      </c>
      <c r="H323" s="273">
        <v>6.1200000000000001</v>
      </c>
      <c r="I323" s="274"/>
      <c r="J323" s="275">
        <f>ROUND(I323*H323,2)</f>
        <v>0</v>
      </c>
      <c r="K323" s="271" t="s">
        <v>161</v>
      </c>
      <c r="L323" s="276"/>
      <c r="M323" s="277" t="s">
        <v>1</v>
      </c>
      <c r="N323" s="278" t="s">
        <v>41</v>
      </c>
      <c r="O323" s="91"/>
      <c r="P323" s="228">
        <f>O323*H323</f>
        <v>0</v>
      </c>
      <c r="Q323" s="228">
        <v>0.13200000000000001</v>
      </c>
      <c r="R323" s="228">
        <f>Q323*H323</f>
        <v>0.80784</v>
      </c>
      <c r="S323" s="228">
        <v>0</v>
      </c>
      <c r="T323" s="229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0" t="s">
        <v>207</v>
      </c>
      <c r="AT323" s="230" t="s">
        <v>245</v>
      </c>
      <c r="AU323" s="230" t="s">
        <v>86</v>
      </c>
      <c r="AY323" s="17" t="s">
        <v>155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7" t="s">
        <v>84</v>
      </c>
      <c r="BK323" s="231">
        <f>ROUND(I323*H323,2)</f>
        <v>0</v>
      </c>
      <c r="BL323" s="17" t="s">
        <v>162</v>
      </c>
      <c r="BM323" s="230" t="s">
        <v>391</v>
      </c>
    </row>
    <row r="324" s="13" customFormat="1">
      <c r="A324" s="13"/>
      <c r="B324" s="237"/>
      <c r="C324" s="238"/>
      <c r="D324" s="232" t="s">
        <v>166</v>
      </c>
      <c r="E324" s="239" t="s">
        <v>1</v>
      </c>
      <c r="F324" s="240" t="s">
        <v>386</v>
      </c>
      <c r="G324" s="238"/>
      <c r="H324" s="239" t="s">
        <v>1</v>
      </c>
      <c r="I324" s="241"/>
      <c r="J324" s="238"/>
      <c r="K324" s="238"/>
      <c r="L324" s="242"/>
      <c r="M324" s="243"/>
      <c r="N324" s="244"/>
      <c r="O324" s="244"/>
      <c r="P324" s="244"/>
      <c r="Q324" s="244"/>
      <c r="R324" s="244"/>
      <c r="S324" s="244"/>
      <c r="T324" s="24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166</v>
      </c>
      <c r="AU324" s="246" t="s">
        <v>86</v>
      </c>
      <c r="AV324" s="13" t="s">
        <v>84</v>
      </c>
      <c r="AW324" s="13" t="s">
        <v>32</v>
      </c>
      <c r="AX324" s="13" t="s">
        <v>76</v>
      </c>
      <c r="AY324" s="246" t="s">
        <v>155</v>
      </c>
    </row>
    <row r="325" s="14" customFormat="1">
      <c r="A325" s="14"/>
      <c r="B325" s="247"/>
      <c r="C325" s="248"/>
      <c r="D325" s="232" t="s">
        <v>166</v>
      </c>
      <c r="E325" s="249" t="s">
        <v>1</v>
      </c>
      <c r="F325" s="250" t="s">
        <v>392</v>
      </c>
      <c r="G325" s="248"/>
      <c r="H325" s="251">
        <v>6.1200000000000001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166</v>
      </c>
      <c r="AU325" s="257" t="s">
        <v>86</v>
      </c>
      <c r="AV325" s="14" t="s">
        <v>86</v>
      </c>
      <c r="AW325" s="14" t="s">
        <v>32</v>
      </c>
      <c r="AX325" s="14" t="s">
        <v>76</v>
      </c>
      <c r="AY325" s="257" t="s">
        <v>155</v>
      </c>
    </row>
    <row r="326" s="15" customFormat="1">
      <c r="A326" s="15"/>
      <c r="B326" s="258"/>
      <c r="C326" s="259"/>
      <c r="D326" s="232" t="s">
        <v>166</v>
      </c>
      <c r="E326" s="260" t="s">
        <v>1</v>
      </c>
      <c r="F326" s="261" t="s">
        <v>171</v>
      </c>
      <c r="G326" s="259"/>
      <c r="H326" s="262">
        <v>6.1200000000000001</v>
      </c>
      <c r="I326" s="263"/>
      <c r="J326" s="259"/>
      <c r="K326" s="259"/>
      <c r="L326" s="264"/>
      <c r="M326" s="265"/>
      <c r="N326" s="266"/>
      <c r="O326" s="266"/>
      <c r="P326" s="266"/>
      <c r="Q326" s="266"/>
      <c r="R326" s="266"/>
      <c r="S326" s="266"/>
      <c r="T326" s="267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8" t="s">
        <v>166</v>
      </c>
      <c r="AU326" s="268" t="s">
        <v>86</v>
      </c>
      <c r="AV326" s="15" t="s">
        <v>162</v>
      </c>
      <c r="AW326" s="15" t="s">
        <v>32</v>
      </c>
      <c r="AX326" s="15" t="s">
        <v>84</v>
      </c>
      <c r="AY326" s="268" t="s">
        <v>155</v>
      </c>
    </row>
    <row r="327" s="2" customFormat="1" ht="24.15" customHeight="1">
      <c r="A327" s="38"/>
      <c r="B327" s="39"/>
      <c r="C327" s="269" t="s">
        <v>393</v>
      </c>
      <c r="D327" s="269" t="s">
        <v>245</v>
      </c>
      <c r="E327" s="270" t="s">
        <v>394</v>
      </c>
      <c r="F327" s="271" t="s">
        <v>395</v>
      </c>
      <c r="G327" s="272" t="s">
        <v>160</v>
      </c>
      <c r="H327" s="273">
        <v>6.1200000000000001</v>
      </c>
      <c r="I327" s="274"/>
      <c r="J327" s="275">
        <f>ROUND(I327*H327,2)</f>
        <v>0</v>
      </c>
      <c r="K327" s="271" t="s">
        <v>161</v>
      </c>
      <c r="L327" s="276"/>
      <c r="M327" s="277" t="s">
        <v>1</v>
      </c>
      <c r="N327" s="278" t="s">
        <v>41</v>
      </c>
      <c r="O327" s="91"/>
      <c r="P327" s="228">
        <f>O327*H327</f>
        <v>0</v>
      </c>
      <c r="Q327" s="228">
        <v>0.13100000000000001</v>
      </c>
      <c r="R327" s="228">
        <f>Q327*H327</f>
        <v>0.8017200000000001</v>
      </c>
      <c r="S327" s="228">
        <v>0</v>
      </c>
      <c r="T327" s="229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0" t="s">
        <v>207</v>
      </c>
      <c r="AT327" s="230" t="s">
        <v>245</v>
      </c>
      <c r="AU327" s="230" t="s">
        <v>86</v>
      </c>
      <c r="AY327" s="17" t="s">
        <v>155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7" t="s">
        <v>84</v>
      </c>
      <c r="BK327" s="231">
        <f>ROUND(I327*H327,2)</f>
        <v>0</v>
      </c>
      <c r="BL327" s="17" t="s">
        <v>162</v>
      </c>
      <c r="BM327" s="230" t="s">
        <v>396</v>
      </c>
    </row>
    <row r="328" s="13" customFormat="1">
      <c r="A328" s="13"/>
      <c r="B328" s="237"/>
      <c r="C328" s="238"/>
      <c r="D328" s="232" t="s">
        <v>166</v>
      </c>
      <c r="E328" s="239" t="s">
        <v>1</v>
      </c>
      <c r="F328" s="240" t="s">
        <v>385</v>
      </c>
      <c r="G328" s="238"/>
      <c r="H328" s="239" t="s">
        <v>1</v>
      </c>
      <c r="I328" s="241"/>
      <c r="J328" s="238"/>
      <c r="K328" s="238"/>
      <c r="L328" s="242"/>
      <c r="M328" s="243"/>
      <c r="N328" s="244"/>
      <c r="O328" s="244"/>
      <c r="P328" s="244"/>
      <c r="Q328" s="244"/>
      <c r="R328" s="244"/>
      <c r="S328" s="244"/>
      <c r="T328" s="24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6" t="s">
        <v>166</v>
      </c>
      <c r="AU328" s="246" t="s">
        <v>86</v>
      </c>
      <c r="AV328" s="13" t="s">
        <v>84</v>
      </c>
      <c r="AW328" s="13" t="s">
        <v>32</v>
      </c>
      <c r="AX328" s="13" t="s">
        <v>76</v>
      </c>
      <c r="AY328" s="246" t="s">
        <v>155</v>
      </c>
    </row>
    <row r="329" s="14" customFormat="1">
      <c r="A329" s="14"/>
      <c r="B329" s="247"/>
      <c r="C329" s="248"/>
      <c r="D329" s="232" t="s">
        <v>166</v>
      </c>
      <c r="E329" s="249" t="s">
        <v>1</v>
      </c>
      <c r="F329" s="250" t="s">
        <v>397</v>
      </c>
      <c r="G329" s="248"/>
      <c r="H329" s="251">
        <v>2.04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7" t="s">
        <v>166</v>
      </c>
      <c r="AU329" s="257" t="s">
        <v>86</v>
      </c>
      <c r="AV329" s="14" t="s">
        <v>86</v>
      </c>
      <c r="AW329" s="14" t="s">
        <v>32</v>
      </c>
      <c r="AX329" s="14" t="s">
        <v>76</v>
      </c>
      <c r="AY329" s="257" t="s">
        <v>155</v>
      </c>
    </row>
    <row r="330" s="13" customFormat="1">
      <c r="A330" s="13"/>
      <c r="B330" s="237"/>
      <c r="C330" s="238"/>
      <c r="D330" s="232" t="s">
        <v>166</v>
      </c>
      <c r="E330" s="239" t="s">
        <v>1</v>
      </c>
      <c r="F330" s="240" t="s">
        <v>398</v>
      </c>
      <c r="G330" s="238"/>
      <c r="H330" s="239" t="s">
        <v>1</v>
      </c>
      <c r="I330" s="241"/>
      <c r="J330" s="238"/>
      <c r="K330" s="238"/>
      <c r="L330" s="242"/>
      <c r="M330" s="243"/>
      <c r="N330" s="244"/>
      <c r="O330" s="244"/>
      <c r="P330" s="244"/>
      <c r="Q330" s="244"/>
      <c r="R330" s="244"/>
      <c r="S330" s="244"/>
      <c r="T330" s="24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6" t="s">
        <v>166</v>
      </c>
      <c r="AU330" s="246" t="s">
        <v>86</v>
      </c>
      <c r="AV330" s="13" t="s">
        <v>84</v>
      </c>
      <c r="AW330" s="13" t="s">
        <v>32</v>
      </c>
      <c r="AX330" s="13" t="s">
        <v>76</v>
      </c>
      <c r="AY330" s="246" t="s">
        <v>155</v>
      </c>
    </row>
    <row r="331" s="14" customFormat="1">
      <c r="A331" s="14"/>
      <c r="B331" s="247"/>
      <c r="C331" s="248"/>
      <c r="D331" s="232" t="s">
        <v>166</v>
      </c>
      <c r="E331" s="249" t="s">
        <v>1</v>
      </c>
      <c r="F331" s="250" t="s">
        <v>399</v>
      </c>
      <c r="G331" s="248"/>
      <c r="H331" s="251">
        <v>4.0800000000000001</v>
      </c>
      <c r="I331" s="252"/>
      <c r="J331" s="248"/>
      <c r="K331" s="248"/>
      <c r="L331" s="253"/>
      <c r="M331" s="254"/>
      <c r="N331" s="255"/>
      <c r="O331" s="255"/>
      <c r="P331" s="255"/>
      <c r="Q331" s="255"/>
      <c r="R331" s="255"/>
      <c r="S331" s="255"/>
      <c r="T331" s="25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7" t="s">
        <v>166</v>
      </c>
      <c r="AU331" s="257" t="s">
        <v>86</v>
      </c>
      <c r="AV331" s="14" t="s">
        <v>86</v>
      </c>
      <c r="AW331" s="14" t="s">
        <v>32</v>
      </c>
      <c r="AX331" s="14" t="s">
        <v>76</v>
      </c>
      <c r="AY331" s="257" t="s">
        <v>155</v>
      </c>
    </row>
    <row r="332" s="15" customFormat="1">
      <c r="A332" s="15"/>
      <c r="B332" s="258"/>
      <c r="C332" s="259"/>
      <c r="D332" s="232" t="s">
        <v>166</v>
      </c>
      <c r="E332" s="260" t="s">
        <v>1</v>
      </c>
      <c r="F332" s="261" t="s">
        <v>171</v>
      </c>
      <c r="G332" s="259"/>
      <c r="H332" s="262">
        <v>6.1200000000000001</v>
      </c>
      <c r="I332" s="263"/>
      <c r="J332" s="259"/>
      <c r="K332" s="259"/>
      <c r="L332" s="264"/>
      <c r="M332" s="265"/>
      <c r="N332" s="266"/>
      <c r="O332" s="266"/>
      <c r="P332" s="266"/>
      <c r="Q332" s="266"/>
      <c r="R332" s="266"/>
      <c r="S332" s="266"/>
      <c r="T332" s="267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8" t="s">
        <v>166</v>
      </c>
      <c r="AU332" s="268" t="s">
        <v>86</v>
      </c>
      <c r="AV332" s="15" t="s">
        <v>162</v>
      </c>
      <c r="AW332" s="15" t="s">
        <v>32</v>
      </c>
      <c r="AX332" s="15" t="s">
        <v>84</v>
      </c>
      <c r="AY332" s="268" t="s">
        <v>155</v>
      </c>
    </row>
    <row r="333" s="2" customFormat="1" ht="37.8" customHeight="1">
      <c r="A333" s="38"/>
      <c r="B333" s="39"/>
      <c r="C333" s="219" t="s">
        <v>400</v>
      </c>
      <c r="D333" s="219" t="s">
        <v>157</v>
      </c>
      <c r="E333" s="220" t="s">
        <v>401</v>
      </c>
      <c r="F333" s="221" t="s">
        <v>402</v>
      </c>
      <c r="G333" s="222" t="s">
        <v>160</v>
      </c>
      <c r="H333" s="223">
        <v>3</v>
      </c>
      <c r="I333" s="224"/>
      <c r="J333" s="225">
        <f>ROUND(I333*H333,2)</f>
        <v>0</v>
      </c>
      <c r="K333" s="221" t="s">
        <v>161</v>
      </c>
      <c r="L333" s="44"/>
      <c r="M333" s="226" t="s">
        <v>1</v>
      </c>
      <c r="N333" s="227" t="s">
        <v>41</v>
      </c>
      <c r="O333" s="91"/>
      <c r="P333" s="228">
        <f>O333*H333</f>
        <v>0</v>
      </c>
      <c r="Q333" s="228">
        <v>0.50077000000000005</v>
      </c>
      <c r="R333" s="228">
        <f>Q333*H333</f>
        <v>1.50231</v>
      </c>
      <c r="S333" s="228">
        <v>0</v>
      </c>
      <c r="T333" s="229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0" t="s">
        <v>162</v>
      </c>
      <c r="AT333" s="230" t="s">
        <v>157</v>
      </c>
      <c r="AU333" s="230" t="s">
        <v>86</v>
      </c>
      <c r="AY333" s="17" t="s">
        <v>155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7" t="s">
        <v>84</v>
      </c>
      <c r="BK333" s="231">
        <f>ROUND(I333*H333,2)</f>
        <v>0</v>
      </c>
      <c r="BL333" s="17" t="s">
        <v>162</v>
      </c>
      <c r="BM333" s="230" t="s">
        <v>403</v>
      </c>
    </row>
    <row r="334" s="13" customFormat="1">
      <c r="A334" s="13"/>
      <c r="B334" s="237"/>
      <c r="C334" s="238"/>
      <c r="D334" s="232" t="s">
        <v>166</v>
      </c>
      <c r="E334" s="239" t="s">
        <v>1</v>
      </c>
      <c r="F334" s="240" t="s">
        <v>404</v>
      </c>
      <c r="G334" s="238"/>
      <c r="H334" s="239" t="s">
        <v>1</v>
      </c>
      <c r="I334" s="241"/>
      <c r="J334" s="238"/>
      <c r="K334" s="238"/>
      <c r="L334" s="242"/>
      <c r="M334" s="243"/>
      <c r="N334" s="244"/>
      <c r="O334" s="244"/>
      <c r="P334" s="244"/>
      <c r="Q334" s="244"/>
      <c r="R334" s="244"/>
      <c r="S334" s="244"/>
      <c r="T334" s="24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6" t="s">
        <v>166</v>
      </c>
      <c r="AU334" s="246" t="s">
        <v>86</v>
      </c>
      <c r="AV334" s="13" t="s">
        <v>84</v>
      </c>
      <c r="AW334" s="13" t="s">
        <v>32</v>
      </c>
      <c r="AX334" s="13" t="s">
        <v>76</v>
      </c>
      <c r="AY334" s="246" t="s">
        <v>155</v>
      </c>
    </row>
    <row r="335" s="14" customFormat="1">
      <c r="A335" s="14"/>
      <c r="B335" s="247"/>
      <c r="C335" s="248"/>
      <c r="D335" s="232" t="s">
        <v>166</v>
      </c>
      <c r="E335" s="249" t="s">
        <v>1</v>
      </c>
      <c r="F335" s="250" t="s">
        <v>178</v>
      </c>
      <c r="G335" s="248"/>
      <c r="H335" s="251">
        <v>3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166</v>
      </c>
      <c r="AU335" s="257" t="s">
        <v>86</v>
      </c>
      <c r="AV335" s="14" t="s">
        <v>86</v>
      </c>
      <c r="AW335" s="14" t="s">
        <v>32</v>
      </c>
      <c r="AX335" s="14" t="s">
        <v>76</v>
      </c>
      <c r="AY335" s="257" t="s">
        <v>155</v>
      </c>
    </row>
    <row r="336" s="15" customFormat="1">
      <c r="A336" s="15"/>
      <c r="B336" s="258"/>
      <c r="C336" s="259"/>
      <c r="D336" s="232" t="s">
        <v>166</v>
      </c>
      <c r="E336" s="260" t="s">
        <v>1</v>
      </c>
      <c r="F336" s="261" t="s">
        <v>171</v>
      </c>
      <c r="G336" s="259"/>
      <c r="H336" s="262">
        <v>3</v>
      </c>
      <c r="I336" s="263"/>
      <c r="J336" s="259"/>
      <c r="K336" s="259"/>
      <c r="L336" s="264"/>
      <c r="M336" s="265"/>
      <c r="N336" s="266"/>
      <c r="O336" s="266"/>
      <c r="P336" s="266"/>
      <c r="Q336" s="266"/>
      <c r="R336" s="266"/>
      <c r="S336" s="266"/>
      <c r="T336" s="267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8" t="s">
        <v>166</v>
      </c>
      <c r="AU336" s="268" t="s">
        <v>86</v>
      </c>
      <c r="AV336" s="15" t="s">
        <v>162</v>
      </c>
      <c r="AW336" s="15" t="s">
        <v>32</v>
      </c>
      <c r="AX336" s="15" t="s">
        <v>84</v>
      </c>
      <c r="AY336" s="268" t="s">
        <v>155</v>
      </c>
    </row>
    <row r="337" s="12" customFormat="1" ht="22.8" customHeight="1">
      <c r="A337" s="12"/>
      <c r="B337" s="203"/>
      <c r="C337" s="204"/>
      <c r="D337" s="205" t="s">
        <v>75</v>
      </c>
      <c r="E337" s="217" t="s">
        <v>207</v>
      </c>
      <c r="F337" s="217" t="s">
        <v>405</v>
      </c>
      <c r="G337" s="204"/>
      <c r="H337" s="204"/>
      <c r="I337" s="207"/>
      <c r="J337" s="218">
        <f>BK337</f>
        <v>0</v>
      </c>
      <c r="K337" s="204"/>
      <c r="L337" s="209"/>
      <c r="M337" s="210"/>
      <c r="N337" s="211"/>
      <c r="O337" s="211"/>
      <c r="P337" s="212">
        <f>SUM(P338:P411)</f>
        <v>0</v>
      </c>
      <c r="Q337" s="211"/>
      <c r="R337" s="212">
        <f>SUM(R338:R411)</f>
        <v>34.734004599999999</v>
      </c>
      <c r="S337" s="211"/>
      <c r="T337" s="213">
        <f>SUM(T338:T411)</f>
        <v>5.4800000000000004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14" t="s">
        <v>84</v>
      </c>
      <c r="AT337" s="215" t="s">
        <v>75</v>
      </c>
      <c r="AU337" s="215" t="s">
        <v>84</v>
      </c>
      <c r="AY337" s="214" t="s">
        <v>155</v>
      </c>
      <c r="BK337" s="216">
        <f>SUM(BK338:BK411)</f>
        <v>0</v>
      </c>
    </row>
    <row r="338" s="2" customFormat="1" ht="16.5" customHeight="1">
      <c r="A338" s="38"/>
      <c r="B338" s="39"/>
      <c r="C338" s="219" t="s">
        <v>406</v>
      </c>
      <c r="D338" s="219" t="s">
        <v>157</v>
      </c>
      <c r="E338" s="220" t="s">
        <v>407</v>
      </c>
      <c r="F338" s="221" t="s">
        <v>408</v>
      </c>
      <c r="G338" s="222" t="s">
        <v>210</v>
      </c>
      <c r="H338" s="223">
        <v>13</v>
      </c>
      <c r="I338" s="224"/>
      <c r="J338" s="225">
        <f>ROUND(I338*H338,2)</f>
        <v>0</v>
      </c>
      <c r="K338" s="221" t="s">
        <v>1</v>
      </c>
      <c r="L338" s="44"/>
      <c r="M338" s="226" t="s">
        <v>1</v>
      </c>
      <c r="N338" s="227" t="s">
        <v>41</v>
      </c>
      <c r="O338" s="91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0" t="s">
        <v>162</v>
      </c>
      <c r="AT338" s="230" t="s">
        <v>157</v>
      </c>
      <c r="AU338" s="230" t="s">
        <v>86</v>
      </c>
      <c r="AY338" s="17" t="s">
        <v>155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7" t="s">
        <v>84</v>
      </c>
      <c r="BK338" s="231">
        <f>ROUND(I338*H338,2)</f>
        <v>0</v>
      </c>
      <c r="BL338" s="17" t="s">
        <v>162</v>
      </c>
      <c r="BM338" s="230" t="s">
        <v>409</v>
      </c>
    </row>
    <row r="339" s="13" customFormat="1">
      <c r="A339" s="13"/>
      <c r="B339" s="237"/>
      <c r="C339" s="238"/>
      <c r="D339" s="232" t="s">
        <v>166</v>
      </c>
      <c r="E339" s="239" t="s">
        <v>1</v>
      </c>
      <c r="F339" s="240" t="s">
        <v>410</v>
      </c>
      <c r="G339" s="238"/>
      <c r="H339" s="239" t="s">
        <v>1</v>
      </c>
      <c r="I339" s="241"/>
      <c r="J339" s="238"/>
      <c r="K339" s="238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166</v>
      </c>
      <c r="AU339" s="246" t="s">
        <v>86</v>
      </c>
      <c r="AV339" s="13" t="s">
        <v>84</v>
      </c>
      <c r="AW339" s="13" t="s">
        <v>32</v>
      </c>
      <c r="AX339" s="13" t="s">
        <v>76</v>
      </c>
      <c r="AY339" s="246" t="s">
        <v>155</v>
      </c>
    </row>
    <row r="340" s="14" customFormat="1">
      <c r="A340" s="14"/>
      <c r="B340" s="247"/>
      <c r="C340" s="248"/>
      <c r="D340" s="232" t="s">
        <v>166</v>
      </c>
      <c r="E340" s="249" t="s">
        <v>1</v>
      </c>
      <c r="F340" s="250" t="s">
        <v>244</v>
      </c>
      <c r="G340" s="248"/>
      <c r="H340" s="251">
        <v>13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7" t="s">
        <v>166</v>
      </c>
      <c r="AU340" s="257" t="s">
        <v>86</v>
      </c>
      <c r="AV340" s="14" t="s">
        <v>86</v>
      </c>
      <c r="AW340" s="14" t="s">
        <v>32</v>
      </c>
      <c r="AX340" s="14" t="s">
        <v>76</v>
      </c>
      <c r="AY340" s="257" t="s">
        <v>155</v>
      </c>
    </row>
    <row r="341" s="15" customFormat="1">
      <c r="A341" s="15"/>
      <c r="B341" s="258"/>
      <c r="C341" s="259"/>
      <c r="D341" s="232" t="s">
        <v>166</v>
      </c>
      <c r="E341" s="260" t="s">
        <v>1</v>
      </c>
      <c r="F341" s="261" t="s">
        <v>171</v>
      </c>
      <c r="G341" s="259"/>
      <c r="H341" s="262">
        <v>13</v>
      </c>
      <c r="I341" s="263"/>
      <c r="J341" s="259"/>
      <c r="K341" s="259"/>
      <c r="L341" s="264"/>
      <c r="M341" s="265"/>
      <c r="N341" s="266"/>
      <c r="O341" s="266"/>
      <c r="P341" s="266"/>
      <c r="Q341" s="266"/>
      <c r="R341" s="266"/>
      <c r="S341" s="266"/>
      <c r="T341" s="267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8" t="s">
        <v>166</v>
      </c>
      <c r="AU341" s="268" t="s">
        <v>86</v>
      </c>
      <c r="AV341" s="15" t="s">
        <v>162</v>
      </c>
      <c r="AW341" s="15" t="s">
        <v>32</v>
      </c>
      <c r="AX341" s="15" t="s">
        <v>84</v>
      </c>
      <c r="AY341" s="268" t="s">
        <v>155</v>
      </c>
    </row>
    <row r="342" s="2" customFormat="1" ht="24.15" customHeight="1">
      <c r="A342" s="38"/>
      <c r="B342" s="39"/>
      <c r="C342" s="219" t="s">
        <v>411</v>
      </c>
      <c r="D342" s="219" t="s">
        <v>157</v>
      </c>
      <c r="E342" s="220" t="s">
        <v>412</v>
      </c>
      <c r="F342" s="221" t="s">
        <v>413</v>
      </c>
      <c r="G342" s="222" t="s">
        <v>197</v>
      </c>
      <c r="H342" s="223">
        <v>46</v>
      </c>
      <c r="I342" s="224"/>
      <c r="J342" s="225">
        <f>ROUND(I342*H342,2)</f>
        <v>0</v>
      </c>
      <c r="K342" s="221" t="s">
        <v>161</v>
      </c>
      <c r="L342" s="44"/>
      <c r="M342" s="226" t="s">
        <v>1</v>
      </c>
      <c r="N342" s="227" t="s">
        <v>41</v>
      </c>
      <c r="O342" s="91"/>
      <c r="P342" s="228">
        <f>O342*H342</f>
        <v>0</v>
      </c>
      <c r="Q342" s="228">
        <v>1.0000000000000001E-05</v>
      </c>
      <c r="R342" s="228">
        <f>Q342*H342</f>
        <v>0.00046000000000000001</v>
      </c>
      <c r="S342" s="228">
        <v>0</v>
      </c>
      <c r="T342" s="229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0" t="s">
        <v>162</v>
      </c>
      <c r="AT342" s="230" t="s">
        <v>157</v>
      </c>
      <c r="AU342" s="230" t="s">
        <v>86</v>
      </c>
      <c r="AY342" s="17" t="s">
        <v>155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7" t="s">
        <v>84</v>
      </c>
      <c r="BK342" s="231">
        <f>ROUND(I342*H342,2)</f>
        <v>0</v>
      </c>
      <c r="BL342" s="17" t="s">
        <v>162</v>
      </c>
      <c r="BM342" s="230" t="s">
        <v>414</v>
      </c>
    </row>
    <row r="343" s="13" customFormat="1">
      <c r="A343" s="13"/>
      <c r="B343" s="237"/>
      <c r="C343" s="238"/>
      <c r="D343" s="232" t="s">
        <v>166</v>
      </c>
      <c r="E343" s="239" t="s">
        <v>1</v>
      </c>
      <c r="F343" s="240" t="s">
        <v>415</v>
      </c>
      <c r="G343" s="238"/>
      <c r="H343" s="239" t="s">
        <v>1</v>
      </c>
      <c r="I343" s="241"/>
      <c r="J343" s="238"/>
      <c r="K343" s="238"/>
      <c r="L343" s="242"/>
      <c r="M343" s="243"/>
      <c r="N343" s="244"/>
      <c r="O343" s="244"/>
      <c r="P343" s="244"/>
      <c r="Q343" s="244"/>
      <c r="R343" s="244"/>
      <c r="S343" s="244"/>
      <c r="T343" s="24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6" t="s">
        <v>166</v>
      </c>
      <c r="AU343" s="246" t="s">
        <v>86</v>
      </c>
      <c r="AV343" s="13" t="s">
        <v>84</v>
      </c>
      <c r="AW343" s="13" t="s">
        <v>32</v>
      </c>
      <c r="AX343" s="13" t="s">
        <v>76</v>
      </c>
      <c r="AY343" s="246" t="s">
        <v>155</v>
      </c>
    </row>
    <row r="344" s="14" customFormat="1">
      <c r="A344" s="14"/>
      <c r="B344" s="247"/>
      <c r="C344" s="248"/>
      <c r="D344" s="232" t="s">
        <v>166</v>
      </c>
      <c r="E344" s="249" t="s">
        <v>1</v>
      </c>
      <c r="F344" s="250" t="s">
        <v>416</v>
      </c>
      <c r="G344" s="248"/>
      <c r="H344" s="251">
        <v>46</v>
      </c>
      <c r="I344" s="252"/>
      <c r="J344" s="248"/>
      <c r="K344" s="248"/>
      <c r="L344" s="253"/>
      <c r="M344" s="254"/>
      <c r="N344" s="255"/>
      <c r="O344" s="255"/>
      <c r="P344" s="255"/>
      <c r="Q344" s="255"/>
      <c r="R344" s="255"/>
      <c r="S344" s="255"/>
      <c r="T344" s="25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7" t="s">
        <v>166</v>
      </c>
      <c r="AU344" s="257" t="s">
        <v>86</v>
      </c>
      <c r="AV344" s="14" t="s">
        <v>86</v>
      </c>
      <c r="AW344" s="14" t="s">
        <v>32</v>
      </c>
      <c r="AX344" s="14" t="s">
        <v>76</v>
      </c>
      <c r="AY344" s="257" t="s">
        <v>155</v>
      </c>
    </row>
    <row r="345" s="15" customFormat="1">
      <c r="A345" s="15"/>
      <c r="B345" s="258"/>
      <c r="C345" s="259"/>
      <c r="D345" s="232" t="s">
        <v>166</v>
      </c>
      <c r="E345" s="260" t="s">
        <v>1</v>
      </c>
      <c r="F345" s="261" t="s">
        <v>171</v>
      </c>
      <c r="G345" s="259"/>
      <c r="H345" s="262">
        <v>46</v>
      </c>
      <c r="I345" s="263"/>
      <c r="J345" s="259"/>
      <c r="K345" s="259"/>
      <c r="L345" s="264"/>
      <c r="M345" s="265"/>
      <c r="N345" s="266"/>
      <c r="O345" s="266"/>
      <c r="P345" s="266"/>
      <c r="Q345" s="266"/>
      <c r="R345" s="266"/>
      <c r="S345" s="266"/>
      <c r="T345" s="267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8" t="s">
        <v>166</v>
      </c>
      <c r="AU345" s="268" t="s">
        <v>86</v>
      </c>
      <c r="AV345" s="15" t="s">
        <v>162</v>
      </c>
      <c r="AW345" s="15" t="s">
        <v>32</v>
      </c>
      <c r="AX345" s="15" t="s">
        <v>84</v>
      </c>
      <c r="AY345" s="268" t="s">
        <v>155</v>
      </c>
    </row>
    <row r="346" s="2" customFormat="1" ht="24.15" customHeight="1">
      <c r="A346" s="38"/>
      <c r="B346" s="39"/>
      <c r="C346" s="269" t="s">
        <v>417</v>
      </c>
      <c r="D346" s="269" t="s">
        <v>245</v>
      </c>
      <c r="E346" s="270" t="s">
        <v>418</v>
      </c>
      <c r="F346" s="271" t="s">
        <v>419</v>
      </c>
      <c r="G346" s="272" t="s">
        <v>197</v>
      </c>
      <c r="H346" s="273">
        <v>47.380000000000003</v>
      </c>
      <c r="I346" s="274"/>
      <c r="J346" s="275">
        <f>ROUND(I346*H346,2)</f>
        <v>0</v>
      </c>
      <c r="K346" s="271" t="s">
        <v>161</v>
      </c>
      <c r="L346" s="276"/>
      <c r="M346" s="277" t="s">
        <v>1</v>
      </c>
      <c r="N346" s="278" t="s">
        <v>41</v>
      </c>
      <c r="O346" s="91"/>
      <c r="P346" s="228">
        <f>O346*H346</f>
        <v>0</v>
      </c>
      <c r="Q346" s="228">
        <v>0.0026700000000000001</v>
      </c>
      <c r="R346" s="228">
        <f>Q346*H346</f>
        <v>0.12650460000000002</v>
      </c>
      <c r="S346" s="228">
        <v>0</v>
      </c>
      <c r="T346" s="229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0" t="s">
        <v>207</v>
      </c>
      <c r="AT346" s="230" t="s">
        <v>245</v>
      </c>
      <c r="AU346" s="230" t="s">
        <v>86</v>
      </c>
      <c r="AY346" s="17" t="s">
        <v>155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7" t="s">
        <v>84</v>
      </c>
      <c r="BK346" s="231">
        <f>ROUND(I346*H346,2)</f>
        <v>0</v>
      </c>
      <c r="BL346" s="17" t="s">
        <v>162</v>
      </c>
      <c r="BM346" s="230" t="s">
        <v>420</v>
      </c>
    </row>
    <row r="347" s="14" customFormat="1">
      <c r="A347" s="14"/>
      <c r="B347" s="247"/>
      <c r="C347" s="248"/>
      <c r="D347" s="232" t="s">
        <v>166</v>
      </c>
      <c r="E347" s="248"/>
      <c r="F347" s="250" t="s">
        <v>421</v>
      </c>
      <c r="G347" s="248"/>
      <c r="H347" s="251">
        <v>47.380000000000003</v>
      </c>
      <c r="I347" s="252"/>
      <c r="J347" s="248"/>
      <c r="K347" s="248"/>
      <c r="L347" s="253"/>
      <c r="M347" s="254"/>
      <c r="N347" s="255"/>
      <c r="O347" s="255"/>
      <c r="P347" s="255"/>
      <c r="Q347" s="255"/>
      <c r="R347" s="255"/>
      <c r="S347" s="255"/>
      <c r="T347" s="25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7" t="s">
        <v>166</v>
      </c>
      <c r="AU347" s="257" t="s">
        <v>86</v>
      </c>
      <c r="AV347" s="14" t="s">
        <v>86</v>
      </c>
      <c r="AW347" s="14" t="s">
        <v>4</v>
      </c>
      <c r="AX347" s="14" t="s">
        <v>84</v>
      </c>
      <c r="AY347" s="257" t="s">
        <v>155</v>
      </c>
    </row>
    <row r="348" s="2" customFormat="1" ht="33" customHeight="1">
      <c r="A348" s="38"/>
      <c r="B348" s="39"/>
      <c r="C348" s="219" t="s">
        <v>369</v>
      </c>
      <c r="D348" s="219" t="s">
        <v>157</v>
      </c>
      <c r="E348" s="220" t="s">
        <v>422</v>
      </c>
      <c r="F348" s="221" t="s">
        <v>423</v>
      </c>
      <c r="G348" s="222" t="s">
        <v>424</v>
      </c>
      <c r="H348" s="223">
        <v>78</v>
      </c>
      <c r="I348" s="224"/>
      <c r="J348" s="225">
        <f>ROUND(I348*H348,2)</f>
        <v>0</v>
      </c>
      <c r="K348" s="221" t="s">
        <v>161</v>
      </c>
      <c r="L348" s="44"/>
      <c r="M348" s="226" t="s">
        <v>1</v>
      </c>
      <c r="N348" s="227" t="s">
        <v>41</v>
      </c>
      <c r="O348" s="91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0" t="s">
        <v>162</v>
      </c>
      <c r="AT348" s="230" t="s">
        <v>157</v>
      </c>
      <c r="AU348" s="230" t="s">
        <v>86</v>
      </c>
      <c r="AY348" s="17" t="s">
        <v>155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7" t="s">
        <v>84</v>
      </c>
      <c r="BK348" s="231">
        <f>ROUND(I348*H348,2)</f>
        <v>0</v>
      </c>
      <c r="BL348" s="17" t="s">
        <v>162</v>
      </c>
      <c r="BM348" s="230" t="s">
        <v>425</v>
      </c>
    </row>
    <row r="349" s="13" customFormat="1">
      <c r="A349" s="13"/>
      <c r="B349" s="237"/>
      <c r="C349" s="238"/>
      <c r="D349" s="232" t="s">
        <v>166</v>
      </c>
      <c r="E349" s="239" t="s">
        <v>1</v>
      </c>
      <c r="F349" s="240" t="s">
        <v>426</v>
      </c>
      <c r="G349" s="238"/>
      <c r="H349" s="239" t="s">
        <v>1</v>
      </c>
      <c r="I349" s="241"/>
      <c r="J349" s="238"/>
      <c r="K349" s="238"/>
      <c r="L349" s="242"/>
      <c r="M349" s="243"/>
      <c r="N349" s="244"/>
      <c r="O349" s="244"/>
      <c r="P349" s="244"/>
      <c r="Q349" s="244"/>
      <c r="R349" s="244"/>
      <c r="S349" s="244"/>
      <c r="T349" s="24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6" t="s">
        <v>166</v>
      </c>
      <c r="AU349" s="246" t="s">
        <v>86</v>
      </c>
      <c r="AV349" s="13" t="s">
        <v>84</v>
      </c>
      <c r="AW349" s="13" t="s">
        <v>32</v>
      </c>
      <c r="AX349" s="13" t="s">
        <v>76</v>
      </c>
      <c r="AY349" s="246" t="s">
        <v>155</v>
      </c>
    </row>
    <row r="350" s="14" customFormat="1">
      <c r="A350" s="14"/>
      <c r="B350" s="247"/>
      <c r="C350" s="248"/>
      <c r="D350" s="232" t="s">
        <v>166</v>
      </c>
      <c r="E350" s="249" t="s">
        <v>1</v>
      </c>
      <c r="F350" s="250" t="s">
        <v>427</v>
      </c>
      <c r="G350" s="248"/>
      <c r="H350" s="251">
        <v>78</v>
      </c>
      <c r="I350" s="252"/>
      <c r="J350" s="248"/>
      <c r="K350" s="248"/>
      <c r="L350" s="253"/>
      <c r="M350" s="254"/>
      <c r="N350" s="255"/>
      <c r="O350" s="255"/>
      <c r="P350" s="255"/>
      <c r="Q350" s="255"/>
      <c r="R350" s="255"/>
      <c r="S350" s="255"/>
      <c r="T350" s="25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7" t="s">
        <v>166</v>
      </c>
      <c r="AU350" s="257" t="s">
        <v>86</v>
      </c>
      <c r="AV350" s="14" t="s">
        <v>86</v>
      </c>
      <c r="AW350" s="14" t="s">
        <v>32</v>
      </c>
      <c r="AX350" s="14" t="s">
        <v>76</v>
      </c>
      <c r="AY350" s="257" t="s">
        <v>155</v>
      </c>
    </row>
    <row r="351" s="15" customFormat="1">
      <c r="A351" s="15"/>
      <c r="B351" s="258"/>
      <c r="C351" s="259"/>
      <c r="D351" s="232" t="s">
        <v>166</v>
      </c>
      <c r="E351" s="260" t="s">
        <v>1</v>
      </c>
      <c r="F351" s="261" t="s">
        <v>171</v>
      </c>
      <c r="G351" s="259"/>
      <c r="H351" s="262">
        <v>78</v>
      </c>
      <c r="I351" s="263"/>
      <c r="J351" s="259"/>
      <c r="K351" s="259"/>
      <c r="L351" s="264"/>
      <c r="M351" s="265"/>
      <c r="N351" s="266"/>
      <c r="O351" s="266"/>
      <c r="P351" s="266"/>
      <c r="Q351" s="266"/>
      <c r="R351" s="266"/>
      <c r="S351" s="266"/>
      <c r="T351" s="267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8" t="s">
        <v>166</v>
      </c>
      <c r="AU351" s="268" t="s">
        <v>86</v>
      </c>
      <c r="AV351" s="15" t="s">
        <v>162</v>
      </c>
      <c r="AW351" s="15" t="s">
        <v>32</v>
      </c>
      <c r="AX351" s="15" t="s">
        <v>84</v>
      </c>
      <c r="AY351" s="268" t="s">
        <v>155</v>
      </c>
    </row>
    <row r="352" s="2" customFormat="1" ht="16.5" customHeight="1">
      <c r="A352" s="38"/>
      <c r="B352" s="39"/>
      <c r="C352" s="269" t="s">
        <v>428</v>
      </c>
      <c r="D352" s="269" t="s">
        <v>245</v>
      </c>
      <c r="E352" s="270" t="s">
        <v>429</v>
      </c>
      <c r="F352" s="271" t="s">
        <v>430</v>
      </c>
      <c r="G352" s="272" t="s">
        <v>424</v>
      </c>
      <c r="H352" s="273">
        <v>78</v>
      </c>
      <c r="I352" s="274"/>
      <c r="J352" s="275">
        <f>ROUND(I352*H352,2)</f>
        <v>0</v>
      </c>
      <c r="K352" s="271" t="s">
        <v>161</v>
      </c>
      <c r="L352" s="276"/>
      <c r="M352" s="277" t="s">
        <v>1</v>
      </c>
      <c r="N352" s="278" t="s">
        <v>41</v>
      </c>
      <c r="O352" s="91"/>
      <c r="P352" s="228">
        <f>O352*H352</f>
        <v>0</v>
      </c>
      <c r="Q352" s="228">
        <v>0.00064999999999999997</v>
      </c>
      <c r="R352" s="228">
        <f>Q352*H352</f>
        <v>0.050699999999999995</v>
      </c>
      <c r="S352" s="228">
        <v>0</v>
      </c>
      <c r="T352" s="229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0" t="s">
        <v>207</v>
      </c>
      <c r="AT352" s="230" t="s">
        <v>245</v>
      </c>
      <c r="AU352" s="230" t="s">
        <v>86</v>
      </c>
      <c r="AY352" s="17" t="s">
        <v>155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7" t="s">
        <v>84</v>
      </c>
      <c r="BK352" s="231">
        <f>ROUND(I352*H352,2)</f>
        <v>0</v>
      </c>
      <c r="BL352" s="17" t="s">
        <v>162</v>
      </c>
      <c r="BM352" s="230" t="s">
        <v>431</v>
      </c>
    </row>
    <row r="353" s="13" customFormat="1">
      <c r="A353" s="13"/>
      <c r="B353" s="237"/>
      <c r="C353" s="238"/>
      <c r="D353" s="232" t="s">
        <v>166</v>
      </c>
      <c r="E353" s="239" t="s">
        <v>1</v>
      </c>
      <c r="F353" s="240" t="s">
        <v>426</v>
      </c>
      <c r="G353" s="238"/>
      <c r="H353" s="239" t="s">
        <v>1</v>
      </c>
      <c r="I353" s="241"/>
      <c r="J353" s="238"/>
      <c r="K353" s="238"/>
      <c r="L353" s="242"/>
      <c r="M353" s="243"/>
      <c r="N353" s="244"/>
      <c r="O353" s="244"/>
      <c r="P353" s="244"/>
      <c r="Q353" s="244"/>
      <c r="R353" s="244"/>
      <c r="S353" s="244"/>
      <c r="T353" s="24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6" t="s">
        <v>166</v>
      </c>
      <c r="AU353" s="246" t="s">
        <v>86</v>
      </c>
      <c r="AV353" s="13" t="s">
        <v>84</v>
      </c>
      <c r="AW353" s="13" t="s">
        <v>32</v>
      </c>
      <c r="AX353" s="13" t="s">
        <v>76</v>
      </c>
      <c r="AY353" s="246" t="s">
        <v>155</v>
      </c>
    </row>
    <row r="354" s="14" customFormat="1">
      <c r="A354" s="14"/>
      <c r="B354" s="247"/>
      <c r="C354" s="248"/>
      <c r="D354" s="232" t="s">
        <v>166</v>
      </c>
      <c r="E354" s="249" t="s">
        <v>1</v>
      </c>
      <c r="F354" s="250" t="s">
        <v>427</v>
      </c>
      <c r="G354" s="248"/>
      <c r="H354" s="251">
        <v>78</v>
      </c>
      <c r="I354" s="252"/>
      <c r="J354" s="248"/>
      <c r="K354" s="248"/>
      <c r="L354" s="253"/>
      <c r="M354" s="254"/>
      <c r="N354" s="255"/>
      <c r="O354" s="255"/>
      <c r="P354" s="255"/>
      <c r="Q354" s="255"/>
      <c r="R354" s="255"/>
      <c r="S354" s="255"/>
      <c r="T354" s="25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7" t="s">
        <v>166</v>
      </c>
      <c r="AU354" s="257" t="s">
        <v>86</v>
      </c>
      <c r="AV354" s="14" t="s">
        <v>86</v>
      </c>
      <c r="AW354" s="14" t="s">
        <v>32</v>
      </c>
      <c r="AX354" s="14" t="s">
        <v>76</v>
      </c>
      <c r="AY354" s="257" t="s">
        <v>155</v>
      </c>
    </row>
    <row r="355" s="15" customFormat="1">
      <c r="A355" s="15"/>
      <c r="B355" s="258"/>
      <c r="C355" s="259"/>
      <c r="D355" s="232" t="s">
        <v>166</v>
      </c>
      <c r="E355" s="260" t="s">
        <v>1</v>
      </c>
      <c r="F355" s="261" t="s">
        <v>171</v>
      </c>
      <c r="G355" s="259"/>
      <c r="H355" s="262">
        <v>78</v>
      </c>
      <c r="I355" s="263"/>
      <c r="J355" s="259"/>
      <c r="K355" s="259"/>
      <c r="L355" s="264"/>
      <c r="M355" s="265"/>
      <c r="N355" s="266"/>
      <c r="O355" s="266"/>
      <c r="P355" s="266"/>
      <c r="Q355" s="266"/>
      <c r="R355" s="266"/>
      <c r="S355" s="266"/>
      <c r="T355" s="267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8" t="s">
        <v>166</v>
      </c>
      <c r="AU355" s="268" t="s">
        <v>86</v>
      </c>
      <c r="AV355" s="15" t="s">
        <v>162</v>
      </c>
      <c r="AW355" s="15" t="s">
        <v>32</v>
      </c>
      <c r="AX355" s="15" t="s">
        <v>84</v>
      </c>
      <c r="AY355" s="268" t="s">
        <v>155</v>
      </c>
    </row>
    <row r="356" s="2" customFormat="1" ht="24.15" customHeight="1">
      <c r="A356" s="38"/>
      <c r="B356" s="39"/>
      <c r="C356" s="219" t="s">
        <v>416</v>
      </c>
      <c r="D356" s="219" t="s">
        <v>157</v>
      </c>
      <c r="E356" s="220" t="s">
        <v>432</v>
      </c>
      <c r="F356" s="221" t="s">
        <v>433</v>
      </c>
      <c r="G356" s="222" t="s">
        <v>424</v>
      </c>
      <c r="H356" s="223">
        <v>26</v>
      </c>
      <c r="I356" s="224"/>
      <c r="J356" s="225">
        <f>ROUND(I356*H356,2)</f>
        <v>0</v>
      </c>
      <c r="K356" s="221" t="s">
        <v>161</v>
      </c>
      <c r="L356" s="44"/>
      <c r="M356" s="226" t="s">
        <v>1</v>
      </c>
      <c r="N356" s="227" t="s">
        <v>41</v>
      </c>
      <c r="O356" s="91"/>
      <c r="P356" s="228">
        <f>O356*H356</f>
        <v>0</v>
      </c>
      <c r="Q356" s="228">
        <v>0.12422</v>
      </c>
      <c r="R356" s="228">
        <f>Q356*H356</f>
        <v>3.2297199999999999</v>
      </c>
      <c r="S356" s="228">
        <v>0</v>
      </c>
      <c r="T356" s="229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0" t="s">
        <v>162</v>
      </c>
      <c r="AT356" s="230" t="s">
        <v>157</v>
      </c>
      <c r="AU356" s="230" t="s">
        <v>86</v>
      </c>
      <c r="AY356" s="17" t="s">
        <v>155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7" t="s">
        <v>84</v>
      </c>
      <c r="BK356" s="231">
        <f>ROUND(I356*H356,2)</f>
        <v>0</v>
      </c>
      <c r="BL356" s="17" t="s">
        <v>162</v>
      </c>
      <c r="BM356" s="230" t="s">
        <v>434</v>
      </c>
    </row>
    <row r="357" s="13" customFormat="1">
      <c r="A357" s="13"/>
      <c r="B357" s="237"/>
      <c r="C357" s="238"/>
      <c r="D357" s="232" t="s">
        <v>166</v>
      </c>
      <c r="E357" s="239" t="s">
        <v>1</v>
      </c>
      <c r="F357" s="240" t="s">
        <v>435</v>
      </c>
      <c r="G357" s="238"/>
      <c r="H357" s="239" t="s">
        <v>1</v>
      </c>
      <c r="I357" s="241"/>
      <c r="J357" s="238"/>
      <c r="K357" s="238"/>
      <c r="L357" s="242"/>
      <c r="M357" s="243"/>
      <c r="N357" s="244"/>
      <c r="O357" s="244"/>
      <c r="P357" s="244"/>
      <c r="Q357" s="244"/>
      <c r="R357" s="244"/>
      <c r="S357" s="244"/>
      <c r="T357" s="24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6" t="s">
        <v>166</v>
      </c>
      <c r="AU357" s="246" t="s">
        <v>86</v>
      </c>
      <c r="AV357" s="13" t="s">
        <v>84</v>
      </c>
      <c r="AW357" s="13" t="s">
        <v>32</v>
      </c>
      <c r="AX357" s="13" t="s">
        <v>76</v>
      </c>
      <c r="AY357" s="246" t="s">
        <v>155</v>
      </c>
    </row>
    <row r="358" s="14" customFormat="1">
      <c r="A358" s="14"/>
      <c r="B358" s="247"/>
      <c r="C358" s="248"/>
      <c r="D358" s="232" t="s">
        <v>166</v>
      </c>
      <c r="E358" s="249" t="s">
        <v>1</v>
      </c>
      <c r="F358" s="250" t="s">
        <v>324</v>
      </c>
      <c r="G358" s="248"/>
      <c r="H358" s="251">
        <v>26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7" t="s">
        <v>166</v>
      </c>
      <c r="AU358" s="257" t="s">
        <v>86</v>
      </c>
      <c r="AV358" s="14" t="s">
        <v>86</v>
      </c>
      <c r="AW358" s="14" t="s">
        <v>32</v>
      </c>
      <c r="AX358" s="14" t="s">
        <v>76</v>
      </c>
      <c r="AY358" s="257" t="s">
        <v>155</v>
      </c>
    </row>
    <row r="359" s="15" customFormat="1">
      <c r="A359" s="15"/>
      <c r="B359" s="258"/>
      <c r="C359" s="259"/>
      <c r="D359" s="232" t="s">
        <v>166</v>
      </c>
      <c r="E359" s="260" t="s">
        <v>1</v>
      </c>
      <c r="F359" s="261" t="s">
        <v>171</v>
      </c>
      <c r="G359" s="259"/>
      <c r="H359" s="262">
        <v>26</v>
      </c>
      <c r="I359" s="263"/>
      <c r="J359" s="259"/>
      <c r="K359" s="259"/>
      <c r="L359" s="264"/>
      <c r="M359" s="265"/>
      <c r="N359" s="266"/>
      <c r="O359" s="266"/>
      <c r="P359" s="266"/>
      <c r="Q359" s="266"/>
      <c r="R359" s="266"/>
      <c r="S359" s="266"/>
      <c r="T359" s="267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8" t="s">
        <v>166</v>
      </c>
      <c r="AU359" s="268" t="s">
        <v>86</v>
      </c>
      <c r="AV359" s="15" t="s">
        <v>162</v>
      </c>
      <c r="AW359" s="15" t="s">
        <v>32</v>
      </c>
      <c r="AX359" s="15" t="s">
        <v>84</v>
      </c>
      <c r="AY359" s="268" t="s">
        <v>155</v>
      </c>
    </row>
    <row r="360" s="2" customFormat="1" ht="24.15" customHeight="1">
      <c r="A360" s="38"/>
      <c r="B360" s="39"/>
      <c r="C360" s="269" t="s">
        <v>436</v>
      </c>
      <c r="D360" s="269" t="s">
        <v>245</v>
      </c>
      <c r="E360" s="270" t="s">
        <v>437</v>
      </c>
      <c r="F360" s="271" t="s">
        <v>438</v>
      </c>
      <c r="G360" s="272" t="s">
        <v>424</v>
      </c>
      <c r="H360" s="273">
        <v>26</v>
      </c>
      <c r="I360" s="274"/>
      <c r="J360" s="275">
        <f>ROUND(I360*H360,2)</f>
        <v>0</v>
      </c>
      <c r="K360" s="271" t="s">
        <v>161</v>
      </c>
      <c r="L360" s="276"/>
      <c r="M360" s="277" t="s">
        <v>1</v>
      </c>
      <c r="N360" s="278" t="s">
        <v>41</v>
      </c>
      <c r="O360" s="91"/>
      <c r="P360" s="228">
        <f>O360*H360</f>
        <v>0</v>
      </c>
      <c r="Q360" s="228">
        <v>0.071999999999999995</v>
      </c>
      <c r="R360" s="228">
        <f>Q360*H360</f>
        <v>1.8719999999999999</v>
      </c>
      <c r="S360" s="228">
        <v>0</v>
      </c>
      <c r="T360" s="229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0" t="s">
        <v>207</v>
      </c>
      <c r="AT360" s="230" t="s">
        <v>245</v>
      </c>
      <c r="AU360" s="230" t="s">
        <v>86</v>
      </c>
      <c r="AY360" s="17" t="s">
        <v>155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7" t="s">
        <v>84</v>
      </c>
      <c r="BK360" s="231">
        <f>ROUND(I360*H360,2)</f>
        <v>0</v>
      </c>
      <c r="BL360" s="17" t="s">
        <v>162</v>
      </c>
      <c r="BM360" s="230" t="s">
        <v>439</v>
      </c>
    </row>
    <row r="361" s="13" customFormat="1">
      <c r="A361" s="13"/>
      <c r="B361" s="237"/>
      <c r="C361" s="238"/>
      <c r="D361" s="232" t="s">
        <v>166</v>
      </c>
      <c r="E361" s="239" t="s">
        <v>1</v>
      </c>
      <c r="F361" s="240" t="s">
        <v>435</v>
      </c>
      <c r="G361" s="238"/>
      <c r="H361" s="239" t="s">
        <v>1</v>
      </c>
      <c r="I361" s="241"/>
      <c r="J361" s="238"/>
      <c r="K361" s="238"/>
      <c r="L361" s="242"/>
      <c r="M361" s="243"/>
      <c r="N361" s="244"/>
      <c r="O361" s="244"/>
      <c r="P361" s="244"/>
      <c r="Q361" s="244"/>
      <c r="R361" s="244"/>
      <c r="S361" s="244"/>
      <c r="T361" s="24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6" t="s">
        <v>166</v>
      </c>
      <c r="AU361" s="246" t="s">
        <v>86</v>
      </c>
      <c r="AV361" s="13" t="s">
        <v>84</v>
      </c>
      <c r="AW361" s="13" t="s">
        <v>32</v>
      </c>
      <c r="AX361" s="13" t="s">
        <v>76</v>
      </c>
      <c r="AY361" s="246" t="s">
        <v>155</v>
      </c>
    </row>
    <row r="362" s="14" customFormat="1">
      <c r="A362" s="14"/>
      <c r="B362" s="247"/>
      <c r="C362" s="248"/>
      <c r="D362" s="232" t="s">
        <v>166</v>
      </c>
      <c r="E362" s="249" t="s">
        <v>1</v>
      </c>
      <c r="F362" s="250" t="s">
        <v>324</v>
      </c>
      <c r="G362" s="248"/>
      <c r="H362" s="251">
        <v>26</v>
      </c>
      <c r="I362" s="252"/>
      <c r="J362" s="248"/>
      <c r="K362" s="248"/>
      <c r="L362" s="253"/>
      <c r="M362" s="254"/>
      <c r="N362" s="255"/>
      <c r="O362" s="255"/>
      <c r="P362" s="255"/>
      <c r="Q362" s="255"/>
      <c r="R362" s="255"/>
      <c r="S362" s="255"/>
      <c r="T362" s="25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7" t="s">
        <v>166</v>
      </c>
      <c r="AU362" s="257" t="s">
        <v>86</v>
      </c>
      <c r="AV362" s="14" t="s">
        <v>86</v>
      </c>
      <c r="AW362" s="14" t="s">
        <v>32</v>
      </c>
      <c r="AX362" s="14" t="s">
        <v>76</v>
      </c>
      <c r="AY362" s="257" t="s">
        <v>155</v>
      </c>
    </row>
    <row r="363" s="15" customFormat="1">
      <c r="A363" s="15"/>
      <c r="B363" s="258"/>
      <c r="C363" s="259"/>
      <c r="D363" s="232" t="s">
        <v>166</v>
      </c>
      <c r="E363" s="260" t="s">
        <v>1</v>
      </c>
      <c r="F363" s="261" t="s">
        <v>171</v>
      </c>
      <c r="G363" s="259"/>
      <c r="H363" s="262">
        <v>26</v>
      </c>
      <c r="I363" s="263"/>
      <c r="J363" s="259"/>
      <c r="K363" s="259"/>
      <c r="L363" s="264"/>
      <c r="M363" s="265"/>
      <c r="N363" s="266"/>
      <c r="O363" s="266"/>
      <c r="P363" s="266"/>
      <c r="Q363" s="266"/>
      <c r="R363" s="266"/>
      <c r="S363" s="266"/>
      <c r="T363" s="267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8" t="s">
        <v>166</v>
      </c>
      <c r="AU363" s="268" t="s">
        <v>86</v>
      </c>
      <c r="AV363" s="15" t="s">
        <v>162</v>
      </c>
      <c r="AW363" s="15" t="s">
        <v>32</v>
      </c>
      <c r="AX363" s="15" t="s">
        <v>84</v>
      </c>
      <c r="AY363" s="268" t="s">
        <v>155</v>
      </c>
    </row>
    <row r="364" s="2" customFormat="1" ht="24.15" customHeight="1">
      <c r="A364" s="38"/>
      <c r="B364" s="39"/>
      <c r="C364" s="219" t="s">
        <v>440</v>
      </c>
      <c r="D364" s="219" t="s">
        <v>157</v>
      </c>
      <c r="E364" s="220" t="s">
        <v>441</v>
      </c>
      <c r="F364" s="221" t="s">
        <v>442</v>
      </c>
      <c r="G364" s="222" t="s">
        <v>424</v>
      </c>
      <c r="H364" s="223">
        <v>26</v>
      </c>
      <c r="I364" s="224"/>
      <c r="J364" s="225">
        <f>ROUND(I364*H364,2)</f>
        <v>0</v>
      </c>
      <c r="K364" s="221" t="s">
        <v>161</v>
      </c>
      <c r="L364" s="44"/>
      <c r="M364" s="226" t="s">
        <v>1</v>
      </c>
      <c r="N364" s="227" t="s">
        <v>41</v>
      </c>
      <c r="O364" s="91"/>
      <c r="P364" s="228">
        <f>O364*H364</f>
        <v>0</v>
      </c>
      <c r="Q364" s="228">
        <v>0.02972</v>
      </c>
      <c r="R364" s="228">
        <f>Q364*H364</f>
        <v>0.77271999999999996</v>
      </c>
      <c r="S364" s="228">
        <v>0</v>
      </c>
      <c r="T364" s="229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0" t="s">
        <v>162</v>
      </c>
      <c r="AT364" s="230" t="s">
        <v>157</v>
      </c>
      <c r="AU364" s="230" t="s">
        <v>86</v>
      </c>
      <c r="AY364" s="17" t="s">
        <v>155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7" t="s">
        <v>84</v>
      </c>
      <c r="BK364" s="231">
        <f>ROUND(I364*H364,2)</f>
        <v>0</v>
      </c>
      <c r="BL364" s="17" t="s">
        <v>162</v>
      </c>
      <c r="BM364" s="230" t="s">
        <v>443</v>
      </c>
    </row>
    <row r="365" s="13" customFormat="1">
      <c r="A365" s="13"/>
      <c r="B365" s="237"/>
      <c r="C365" s="238"/>
      <c r="D365" s="232" t="s">
        <v>166</v>
      </c>
      <c r="E365" s="239" t="s">
        <v>1</v>
      </c>
      <c r="F365" s="240" t="s">
        <v>435</v>
      </c>
      <c r="G365" s="238"/>
      <c r="H365" s="239" t="s">
        <v>1</v>
      </c>
      <c r="I365" s="241"/>
      <c r="J365" s="238"/>
      <c r="K365" s="238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166</v>
      </c>
      <c r="AU365" s="246" t="s">
        <v>86</v>
      </c>
      <c r="AV365" s="13" t="s">
        <v>84</v>
      </c>
      <c r="AW365" s="13" t="s">
        <v>32</v>
      </c>
      <c r="AX365" s="13" t="s">
        <v>76</v>
      </c>
      <c r="AY365" s="246" t="s">
        <v>155</v>
      </c>
    </row>
    <row r="366" s="14" customFormat="1">
      <c r="A366" s="14"/>
      <c r="B366" s="247"/>
      <c r="C366" s="248"/>
      <c r="D366" s="232" t="s">
        <v>166</v>
      </c>
      <c r="E366" s="249" t="s">
        <v>1</v>
      </c>
      <c r="F366" s="250" t="s">
        <v>324</v>
      </c>
      <c r="G366" s="248"/>
      <c r="H366" s="251">
        <v>26</v>
      </c>
      <c r="I366" s="252"/>
      <c r="J366" s="248"/>
      <c r="K366" s="248"/>
      <c r="L366" s="253"/>
      <c r="M366" s="254"/>
      <c r="N366" s="255"/>
      <c r="O366" s="255"/>
      <c r="P366" s="255"/>
      <c r="Q366" s="255"/>
      <c r="R366" s="255"/>
      <c r="S366" s="255"/>
      <c r="T366" s="25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7" t="s">
        <v>166</v>
      </c>
      <c r="AU366" s="257" t="s">
        <v>86</v>
      </c>
      <c r="AV366" s="14" t="s">
        <v>86</v>
      </c>
      <c r="AW366" s="14" t="s">
        <v>32</v>
      </c>
      <c r="AX366" s="14" t="s">
        <v>76</v>
      </c>
      <c r="AY366" s="257" t="s">
        <v>155</v>
      </c>
    </row>
    <row r="367" s="15" customFormat="1">
      <c r="A367" s="15"/>
      <c r="B367" s="258"/>
      <c r="C367" s="259"/>
      <c r="D367" s="232" t="s">
        <v>166</v>
      </c>
      <c r="E367" s="260" t="s">
        <v>1</v>
      </c>
      <c r="F367" s="261" t="s">
        <v>171</v>
      </c>
      <c r="G367" s="259"/>
      <c r="H367" s="262">
        <v>26</v>
      </c>
      <c r="I367" s="263"/>
      <c r="J367" s="259"/>
      <c r="K367" s="259"/>
      <c r="L367" s="264"/>
      <c r="M367" s="265"/>
      <c r="N367" s="266"/>
      <c r="O367" s="266"/>
      <c r="P367" s="266"/>
      <c r="Q367" s="266"/>
      <c r="R367" s="266"/>
      <c r="S367" s="266"/>
      <c r="T367" s="267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8" t="s">
        <v>166</v>
      </c>
      <c r="AU367" s="268" t="s">
        <v>86</v>
      </c>
      <c r="AV367" s="15" t="s">
        <v>162</v>
      </c>
      <c r="AW367" s="15" t="s">
        <v>32</v>
      </c>
      <c r="AX367" s="15" t="s">
        <v>84</v>
      </c>
      <c r="AY367" s="268" t="s">
        <v>155</v>
      </c>
    </row>
    <row r="368" s="2" customFormat="1" ht="24.15" customHeight="1">
      <c r="A368" s="38"/>
      <c r="B368" s="39"/>
      <c r="C368" s="269" t="s">
        <v>444</v>
      </c>
      <c r="D368" s="269" t="s">
        <v>245</v>
      </c>
      <c r="E368" s="270" t="s">
        <v>445</v>
      </c>
      <c r="F368" s="271" t="s">
        <v>446</v>
      </c>
      <c r="G368" s="272" t="s">
        <v>424</v>
      </c>
      <c r="H368" s="273">
        <v>26</v>
      </c>
      <c r="I368" s="274"/>
      <c r="J368" s="275">
        <f>ROUND(I368*H368,2)</f>
        <v>0</v>
      </c>
      <c r="K368" s="271" t="s">
        <v>161</v>
      </c>
      <c r="L368" s="276"/>
      <c r="M368" s="277" t="s">
        <v>1</v>
      </c>
      <c r="N368" s="278" t="s">
        <v>41</v>
      </c>
      <c r="O368" s="91"/>
      <c r="P368" s="228">
        <f>O368*H368</f>
        <v>0</v>
      </c>
      <c r="Q368" s="228">
        <v>0.055</v>
      </c>
      <c r="R368" s="228">
        <f>Q368*H368</f>
        <v>1.4299999999999999</v>
      </c>
      <c r="S368" s="228">
        <v>0</v>
      </c>
      <c r="T368" s="229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0" t="s">
        <v>207</v>
      </c>
      <c r="AT368" s="230" t="s">
        <v>245</v>
      </c>
      <c r="AU368" s="230" t="s">
        <v>86</v>
      </c>
      <c r="AY368" s="17" t="s">
        <v>155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7" t="s">
        <v>84</v>
      </c>
      <c r="BK368" s="231">
        <f>ROUND(I368*H368,2)</f>
        <v>0</v>
      </c>
      <c r="BL368" s="17" t="s">
        <v>162</v>
      </c>
      <c r="BM368" s="230" t="s">
        <v>447</v>
      </c>
    </row>
    <row r="369" s="13" customFormat="1">
      <c r="A369" s="13"/>
      <c r="B369" s="237"/>
      <c r="C369" s="238"/>
      <c r="D369" s="232" t="s">
        <v>166</v>
      </c>
      <c r="E369" s="239" t="s">
        <v>1</v>
      </c>
      <c r="F369" s="240" t="s">
        <v>435</v>
      </c>
      <c r="G369" s="238"/>
      <c r="H369" s="239" t="s">
        <v>1</v>
      </c>
      <c r="I369" s="241"/>
      <c r="J369" s="238"/>
      <c r="K369" s="238"/>
      <c r="L369" s="242"/>
      <c r="M369" s="243"/>
      <c r="N369" s="244"/>
      <c r="O369" s="244"/>
      <c r="P369" s="244"/>
      <c r="Q369" s="244"/>
      <c r="R369" s="244"/>
      <c r="S369" s="244"/>
      <c r="T369" s="24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6" t="s">
        <v>166</v>
      </c>
      <c r="AU369" s="246" t="s">
        <v>86</v>
      </c>
      <c r="AV369" s="13" t="s">
        <v>84</v>
      </c>
      <c r="AW369" s="13" t="s">
        <v>32</v>
      </c>
      <c r="AX369" s="13" t="s">
        <v>76</v>
      </c>
      <c r="AY369" s="246" t="s">
        <v>155</v>
      </c>
    </row>
    <row r="370" s="14" customFormat="1">
      <c r="A370" s="14"/>
      <c r="B370" s="247"/>
      <c r="C370" s="248"/>
      <c r="D370" s="232" t="s">
        <v>166</v>
      </c>
      <c r="E370" s="249" t="s">
        <v>1</v>
      </c>
      <c r="F370" s="250" t="s">
        <v>324</v>
      </c>
      <c r="G370" s="248"/>
      <c r="H370" s="251">
        <v>26</v>
      </c>
      <c r="I370" s="252"/>
      <c r="J370" s="248"/>
      <c r="K370" s="248"/>
      <c r="L370" s="253"/>
      <c r="M370" s="254"/>
      <c r="N370" s="255"/>
      <c r="O370" s="255"/>
      <c r="P370" s="255"/>
      <c r="Q370" s="255"/>
      <c r="R370" s="255"/>
      <c r="S370" s="255"/>
      <c r="T370" s="25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7" t="s">
        <v>166</v>
      </c>
      <c r="AU370" s="257" t="s">
        <v>86</v>
      </c>
      <c r="AV370" s="14" t="s">
        <v>86</v>
      </c>
      <c r="AW370" s="14" t="s">
        <v>32</v>
      </c>
      <c r="AX370" s="14" t="s">
        <v>76</v>
      </c>
      <c r="AY370" s="257" t="s">
        <v>155</v>
      </c>
    </row>
    <row r="371" s="15" customFormat="1">
      <c r="A371" s="15"/>
      <c r="B371" s="258"/>
      <c r="C371" s="259"/>
      <c r="D371" s="232" t="s">
        <v>166</v>
      </c>
      <c r="E371" s="260" t="s">
        <v>1</v>
      </c>
      <c r="F371" s="261" t="s">
        <v>171</v>
      </c>
      <c r="G371" s="259"/>
      <c r="H371" s="262">
        <v>26</v>
      </c>
      <c r="I371" s="263"/>
      <c r="J371" s="259"/>
      <c r="K371" s="259"/>
      <c r="L371" s="264"/>
      <c r="M371" s="265"/>
      <c r="N371" s="266"/>
      <c r="O371" s="266"/>
      <c r="P371" s="266"/>
      <c r="Q371" s="266"/>
      <c r="R371" s="266"/>
      <c r="S371" s="266"/>
      <c r="T371" s="267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8" t="s">
        <v>166</v>
      </c>
      <c r="AU371" s="268" t="s">
        <v>86</v>
      </c>
      <c r="AV371" s="15" t="s">
        <v>162</v>
      </c>
      <c r="AW371" s="15" t="s">
        <v>32</v>
      </c>
      <c r="AX371" s="15" t="s">
        <v>84</v>
      </c>
      <c r="AY371" s="268" t="s">
        <v>155</v>
      </c>
    </row>
    <row r="372" s="2" customFormat="1" ht="24.15" customHeight="1">
      <c r="A372" s="38"/>
      <c r="B372" s="39"/>
      <c r="C372" s="219" t="s">
        <v>448</v>
      </c>
      <c r="D372" s="219" t="s">
        <v>157</v>
      </c>
      <c r="E372" s="220" t="s">
        <v>449</v>
      </c>
      <c r="F372" s="221" t="s">
        <v>450</v>
      </c>
      <c r="G372" s="222" t="s">
        <v>424</v>
      </c>
      <c r="H372" s="223">
        <v>26</v>
      </c>
      <c r="I372" s="224"/>
      <c r="J372" s="225">
        <f>ROUND(I372*H372,2)</f>
        <v>0</v>
      </c>
      <c r="K372" s="221" t="s">
        <v>161</v>
      </c>
      <c r="L372" s="44"/>
      <c r="M372" s="226" t="s">
        <v>1</v>
      </c>
      <c r="N372" s="227" t="s">
        <v>41</v>
      </c>
      <c r="O372" s="91"/>
      <c r="P372" s="228">
        <f>O372*H372</f>
        <v>0</v>
      </c>
      <c r="Q372" s="228">
        <v>0.02972</v>
      </c>
      <c r="R372" s="228">
        <f>Q372*H372</f>
        <v>0.77271999999999996</v>
      </c>
      <c r="S372" s="228">
        <v>0</v>
      </c>
      <c r="T372" s="229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0" t="s">
        <v>162</v>
      </c>
      <c r="AT372" s="230" t="s">
        <v>157</v>
      </c>
      <c r="AU372" s="230" t="s">
        <v>86</v>
      </c>
      <c r="AY372" s="17" t="s">
        <v>155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7" t="s">
        <v>84</v>
      </c>
      <c r="BK372" s="231">
        <f>ROUND(I372*H372,2)</f>
        <v>0</v>
      </c>
      <c r="BL372" s="17" t="s">
        <v>162</v>
      </c>
      <c r="BM372" s="230" t="s">
        <v>451</v>
      </c>
    </row>
    <row r="373" s="13" customFormat="1">
      <c r="A373" s="13"/>
      <c r="B373" s="237"/>
      <c r="C373" s="238"/>
      <c r="D373" s="232" t="s">
        <v>166</v>
      </c>
      <c r="E373" s="239" t="s">
        <v>1</v>
      </c>
      <c r="F373" s="240" t="s">
        <v>435</v>
      </c>
      <c r="G373" s="238"/>
      <c r="H373" s="239" t="s">
        <v>1</v>
      </c>
      <c r="I373" s="241"/>
      <c r="J373" s="238"/>
      <c r="K373" s="238"/>
      <c r="L373" s="242"/>
      <c r="M373" s="243"/>
      <c r="N373" s="244"/>
      <c r="O373" s="244"/>
      <c r="P373" s="244"/>
      <c r="Q373" s="244"/>
      <c r="R373" s="244"/>
      <c r="S373" s="244"/>
      <c r="T373" s="24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6" t="s">
        <v>166</v>
      </c>
      <c r="AU373" s="246" t="s">
        <v>86</v>
      </c>
      <c r="AV373" s="13" t="s">
        <v>84</v>
      </c>
      <c r="AW373" s="13" t="s">
        <v>32</v>
      </c>
      <c r="AX373" s="13" t="s">
        <v>76</v>
      </c>
      <c r="AY373" s="246" t="s">
        <v>155</v>
      </c>
    </row>
    <row r="374" s="14" customFormat="1">
      <c r="A374" s="14"/>
      <c r="B374" s="247"/>
      <c r="C374" s="248"/>
      <c r="D374" s="232" t="s">
        <v>166</v>
      </c>
      <c r="E374" s="249" t="s">
        <v>1</v>
      </c>
      <c r="F374" s="250" t="s">
        <v>324</v>
      </c>
      <c r="G374" s="248"/>
      <c r="H374" s="251">
        <v>26</v>
      </c>
      <c r="I374" s="252"/>
      <c r="J374" s="248"/>
      <c r="K374" s="248"/>
      <c r="L374" s="253"/>
      <c r="M374" s="254"/>
      <c r="N374" s="255"/>
      <c r="O374" s="255"/>
      <c r="P374" s="255"/>
      <c r="Q374" s="255"/>
      <c r="R374" s="255"/>
      <c r="S374" s="255"/>
      <c r="T374" s="25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7" t="s">
        <v>166</v>
      </c>
      <c r="AU374" s="257" t="s">
        <v>86</v>
      </c>
      <c r="AV374" s="14" t="s">
        <v>86</v>
      </c>
      <c r="AW374" s="14" t="s">
        <v>32</v>
      </c>
      <c r="AX374" s="14" t="s">
        <v>76</v>
      </c>
      <c r="AY374" s="257" t="s">
        <v>155</v>
      </c>
    </row>
    <row r="375" s="15" customFormat="1">
      <c r="A375" s="15"/>
      <c r="B375" s="258"/>
      <c r="C375" s="259"/>
      <c r="D375" s="232" t="s">
        <v>166</v>
      </c>
      <c r="E375" s="260" t="s">
        <v>1</v>
      </c>
      <c r="F375" s="261" t="s">
        <v>171</v>
      </c>
      <c r="G375" s="259"/>
      <c r="H375" s="262">
        <v>26</v>
      </c>
      <c r="I375" s="263"/>
      <c r="J375" s="259"/>
      <c r="K375" s="259"/>
      <c r="L375" s="264"/>
      <c r="M375" s="265"/>
      <c r="N375" s="266"/>
      <c r="O375" s="266"/>
      <c r="P375" s="266"/>
      <c r="Q375" s="266"/>
      <c r="R375" s="266"/>
      <c r="S375" s="266"/>
      <c r="T375" s="267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8" t="s">
        <v>166</v>
      </c>
      <c r="AU375" s="268" t="s">
        <v>86</v>
      </c>
      <c r="AV375" s="15" t="s">
        <v>162</v>
      </c>
      <c r="AW375" s="15" t="s">
        <v>32</v>
      </c>
      <c r="AX375" s="15" t="s">
        <v>84</v>
      </c>
      <c r="AY375" s="268" t="s">
        <v>155</v>
      </c>
    </row>
    <row r="376" s="2" customFormat="1" ht="33" customHeight="1">
      <c r="A376" s="38"/>
      <c r="B376" s="39"/>
      <c r="C376" s="269" t="s">
        <v>452</v>
      </c>
      <c r="D376" s="269" t="s">
        <v>245</v>
      </c>
      <c r="E376" s="270" t="s">
        <v>453</v>
      </c>
      <c r="F376" s="271" t="s">
        <v>454</v>
      </c>
      <c r="G376" s="272" t="s">
        <v>424</v>
      </c>
      <c r="H376" s="273">
        <v>26</v>
      </c>
      <c r="I376" s="274"/>
      <c r="J376" s="275">
        <f>ROUND(I376*H376,2)</f>
        <v>0</v>
      </c>
      <c r="K376" s="271" t="s">
        <v>161</v>
      </c>
      <c r="L376" s="276"/>
      <c r="M376" s="277" t="s">
        <v>1</v>
      </c>
      <c r="N376" s="278" t="s">
        <v>41</v>
      </c>
      <c r="O376" s="91"/>
      <c r="P376" s="228">
        <f>O376*H376</f>
        <v>0</v>
      </c>
      <c r="Q376" s="228">
        <v>0.29799999999999999</v>
      </c>
      <c r="R376" s="228">
        <f>Q376*H376</f>
        <v>7.7479999999999993</v>
      </c>
      <c r="S376" s="228">
        <v>0</v>
      </c>
      <c r="T376" s="229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0" t="s">
        <v>207</v>
      </c>
      <c r="AT376" s="230" t="s">
        <v>245</v>
      </c>
      <c r="AU376" s="230" t="s">
        <v>86</v>
      </c>
      <c r="AY376" s="17" t="s">
        <v>155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7" t="s">
        <v>84</v>
      </c>
      <c r="BK376" s="231">
        <f>ROUND(I376*H376,2)</f>
        <v>0</v>
      </c>
      <c r="BL376" s="17" t="s">
        <v>162</v>
      </c>
      <c r="BM376" s="230" t="s">
        <v>455</v>
      </c>
    </row>
    <row r="377" s="13" customFormat="1">
      <c r="A377" s="13"/>
      <c r="B377" s="237"/>
      <c r="C377" s="238"/>
      <c r="D377" s="232" t="s">
        <v>166</v>
      </c>
      <c r="E377" s="239" t="s">
        <v>1</v>
      </c>
      <c r="F377" s="240" t="s">
        <v>435</v>
      </c>
      <c r="G377" s="238"/>
      <c r="H377" s="239" t="s">
        <v>1</v>
      </c>
      <c r="I377" s="241"/>
      <c r="J377" s="238"/>
      <c r="K377" s="238"/>
      <c r="L377" s="242"/>
      <c r="M377" s="243"/>
      <c r="N377" s="244"/>
      <c r="O377" s="244"/>
      <c r="P377" s="244"/>
      <c r="Q377" s="244"/>
      <c r="R377" s="244"/>
      <c r="S377" s="244"/>
      <c r="T377" s="24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6" t="s">
        <v>166</v>
      </c>
      <c r="AU377" s="246" t="s">
        <v>86</v>
      </c>
      <c r="AV377" s="13" t="s">
        <v>84</v>
      </c>
      <c r="AW377" s="13" t="s">
        <v>32</v>
      </c>
      <c r="AX377" s="13" t="s">
        <v>76</v>
      </c>
      <c r="AY377" s="246" t="s">
        <v>155</v>
      </c>
    </row>
    <row r="378" s="14" customFormat="1">
      <c r="A378" s="14"/>
      <c r="B378" s="247"/>
      <c r="C378" s="248"/>
      <c r="D378" s="232" t="s">
        <v>166</v>
      </c>
      <c r="E378" s="249" t="s">
        <v>1</v>
      </c>
      <c r="F378" s="250" t="s">
        <v>324</v>
      </c>
      <c r="G378" s="248"/>
      <c r="H378" s="251">
        <v>26</v>
      </c>
      <c r="I378" s="252"/>
      <c r="J378" s="248"/>
      <c r="K378" s="248"/>
      <c r="L378" s="253"/>
      <c r="M378" s="254"/>
      <c r="N378" s="255"/>
      <c r="O378" s="255"/>
      <c r="P378" s="255"/>
      <c r="Q378" s="255"/>
      <c r="R378" s="255"/>
      <c r="S378" s="255"/>
      <c r="T378" s="25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7" t="s">
        <v>166</v>
      </c>
      <c r="AU378" s="257" t="s">
        <v>86</v>
      </c>
      <c r="AV378" s="14" t="s">
        <v>86</v>
      </c>
      <c r="AW378" s="14" t="s">
        <v>32</v>
      </c>
      <c r="AX378" s="14" t="s">
        <v>76</v>
      </c>
      <c r="AY378" s="257" t="s">
        <v>155</v>
      </c>
    </row>
    <row r="379" s="15" customFormat="1">
      <c r="A379" s="15"/>
      <c r="B379" s="258"/>
      <c r="C379" s="259"/>
      <c r="D379" s="232" t="s">
        <v>166</v>
      </c>
      <c r="E379" s="260" t="s">
        <v>1</v>
      </c>
      <c r="F379" s="261" t="s">
        <v>171</v>
      </c>
      <c r="G379" s="259"/>
      <c r="H379" s="262">
        <v>26</v>
      </c>
      <c r="I379" s="263"/>
      <c r="J379" s="259"/>
      <c r="K379" s="259"/>
      <c r="L379" s="264"/>
      <c r="M379" s="265"/>
      <c r="N379" s="266"/>
      <c r="O379" s="266"/>
      <c r="P379" s="266"/>
      <c r="Q379" s="266"/>
      <c r="R379" s="266"/>
      <c r="S379" s="266"/>
      <c r="T379" s="267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8" t="s">
        <v>166</v>
      </c>
      <c r="AU379" s="268" t="s">
        <v>86</v>
      </c>
      <c r="AV379" s="15" t="s">
        <v>162</v>
      </c>
      <c r="AW379" s="15" t="s">
        <v>32</v>
      </c>
      <c r="AX379" s="15" t="s">
        <v>84</v>
      </c>
      <c r="AY379" s="268" t="s">
        <v>155</v>
      </c>
    </row>
    <row r="380" s="2" customFormat="1" ht="24.15" customHeight="1">
      <c r="A380" s="38"/>
      <c r="B380" s="39"/>
      <c r="C380" s="219" t="s">
        <v>456</v>
      </c>
      <c r="D380" s="219" t="s">
        <v>157</v>
      </c>
      <c r="E380" s="220" t="s">
        <v>457</v>
      </c>
      <c r="F380" s="221" t="s">
        <v>458</v>
      </c>
      <c r="G380" s="222" t="s">
        <v>424</v>
      </c>
      <c r="H380" s="223">
        <v>26</v>
      </c>
      <c r="I380" s="224"/>
      <c r="J380" s="225">
        <f>ROUND(I380*H380,2)</f>
        <v>0</v>
      </c>
      <c r="K380" s="221" t="s">
        <v>161</v>
      </c>
      <c r="L380" s="44"/>
      <c r="M380" s="226" t="s">
        <v>1</v>
      </c>
      <c r="N380" s="227" t="s">
        <v>41</v>
      </c>
      <c r="O380" s="91"/>
      <c r="P380" s="228">
        <f>O380*H380</f>
        <v>0</v>
      </c>
      <c r="Q380" s="228">
        <v>0.030759999999999999</v>
      </c>
      <c r="R380" s="228">
        <f>Q380*H380</f>
        <v>0.79976000000000003</v>
      </c>
      <c r="S380" s="228">
        <v>0</v>
      </c>
      <c r="T380" s="229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0" t="s">
        <v>162</v>
      </c>
      <c r="AT380" s="230" t="s">
        <v>157</v>
      </c>
      <c r="AU380" s="230" t="s">
        <v>86</v>
      </c>
      <c r="AY380" s="17" t="s">
        <v>155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7" t="s">
        <v>84</v>
      </c>
      <c r="BK380" s="231">
        <f>ROUND(I380*H380,2)</f>
        <v>0</v>
      </c>
      <c r="BL380" s="17" t="s">
        <v>162</v>
      </c>
      <c r="BM380" s="230" t="s">
        <v>459</v>
      </c>
    </row>
    <row r="381" s="13" customFormat="1">
      <c r="A381" s="13"/>
      <c r="B381" s="237"/>
      <c r="C381" s="238"/>
      <c r="D381" s="232" t="s">
        <v>166</v>
      </c>
      <c r="E381" s="239" t="s">
        <v>1</v>
      </c>
      <c r="F381" s="240" t="s">
        <v>435</v>
      </c>
      <c r="G381" s="238"/>
      <c r="H381" s="239" t="s">
        <v>1</v>
      </c>
      <c r="I381" s="241"/>
      <c r="J381" s="238"/>
      <c r="K381" s="238"/>
      <c r="L381" s="242"/>
      <c r="M381" s="243"/>
      <c r="N381" s="244"/>
      <c r="O381" s="244"/>
      <c r="P381" s="244"/>
      <c r="Q381" s="244"/>
      <c r="R381" s="244"/>
      <c r="S381" s="244"/>
      <c r="T381" s="24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6" t="s">
        <v>166</v>
      </c>
      <c r="AU381" s="246" t="s">
        <v>86</v>
      </c>
      <c r="AV381" s="13" t="s">
        <v>84</v>
      </c>
      <c r="AW381" s="13" t="s">
        <v>32</v>
      </c>
      <c r="AX381" s="13" t="s">
        <v>76</v>
      </c>
      <c r="AY381" s="246" t="s">
        <v>155</v>
      </c>
    </row>
    <row r="382" s="14" customFormat="1">
      <c r="A382" s="14"/>
      <c r="B382" s="247"/>
      <c r="C382" s="248"/>
      <c r="D382" s="232" t="s">
        <v>166</v>
      </c>
      <c r="E382" s="249" t="s">
        <v>1</v>
      </c>
      <c r="F382" s="250" t="s">
        <v>324</v>
      </c>
      <c r="G382" s="248"/>
      <c r="H382" s="251">
        <v>26</v>
      </c>
      <c r="I382" s="252"/>
      <c r="J382" s="248"/>
      <c r="K382" s="248"/>
      <c r="L382" s="253"/>
      <c r="M382" s="254"/>
      <c r="N382" s="255"/>
      <c r="O382" s="255"/>
      <c r="P382" s="255"/>
      <c r="Q382" s="255"/>
      <c r="R382" s="255"/>
      <c r="S382" s="255"/>
      <c r="T382" s="25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7" t="s">
        <v>166</v>
      </c>
      <c r="AU382" s="257" t="s">
        <v>86</v>
      </c>
      <c r="AV382" s="14" t="s">
        <v>86</v>
      </c>
      <c r="AW382" s="14" t="s">
        <v>32</v>
      </c>
      <c r="AX382" s="14" t="s">
        <v>76</v>
      </c>
      <c r="AY382" s="257" t="s">
        <v>155</v>
      </c>
    </row>
    <row r="383" s="15" customFormat="1">
      <c r="A383" s="15"/>
      <c r="B383" s="258"/>
      <c r="C383" s="259"/>
      <c r="D383" s="232" t="s">
        <v>166</v>
      </c>
      <c r="E383" s="260" t="s">
        <v>1</v>
      </c>
      <c r="F383" s="261" t="s">
        <v>171</v>
      </c>
      <c r="G383" s="259"/>
      <c r="H383" s="262">
        <v>26</v>
      </c>
      <c r="I383" s="263"/>
      <c r="J383" s="259"/>
      <c r="K383" s="259"/>
      <c r="L383" s="264"/>
      <c r="M383" s="265"/>
      <c r="N383" s="266"/>
      <c r="O383" s="266"/>
      <c r="P383" s="266"/>
      <c r="Q383" s="266"/>
      <c r="R383" s="266"/>
      <c r="S383" s="266"/>
      <c r="T383" s="267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8" t="s">
        <v>166</v>
      </c>
      <c r="AU383" s="268" t="s">
        <v>86</v>
      </c>
      <c r="AV383" s="15" t="s">
        <v>162</v>
      </c>
      <c r="AW383" s="15" t="s">
        <v>32</v>
      </c>
      <c r="AX383" s="15" t="s">
        <v>84</v>
      </c>
      <c r="AY383" s="268" t="s">
        <v>155</v>
      </c>
    </row>
    <row r="384" s="2" customFormat="1" ht="24.15" customHeight="1">
      <c r="A384" s="38"/>
      <c r="B384" s="39"/>
      <c r="C384" s="269" t="s">
        <v>460</v>
      </c>
      <c r="D384" s="269" t="s">
        <v>245</v>
      </c>
      <c r="E384" s="270" t="s">
        <v>461</v>
      </c>
      <c r="F384" s="271" t="s">
        <v>462</v>
      </c>
      <c r="G384" s="272" t="s">
        <v>424</v>
      </c>
      <c r="H384" s="273">
        <v>26</v>
      </c>
      <c r="I384" s="274"/>
      <c r="J384" s="275">
        <f>ROUND(I384*H384,2)</f>
        <v>0</v>
      </c>
      <c r="K384" s="271" t="s">
        <v>161</v>
      </c>
      <c r="L384" s="276"/>
      <c r="M384" s="277" t="s">
        <v>1</v>
      </c>
      <c r="N384" s="278" t="s">
        <v>41</v>
      </c>
      <c r="O384" s="91"/>
      <c r="P384" s="228">
        <f>O384*H384</f>
        <v>0</v>
      </c>
      <c r="Q384" s="228">
        <v>0.155</v>
      </c>
      <c r="R384" s="228">
        <f>Q384*H384</f>
        <v>4.0300000000000002</v>
      </c>
      <c r="S384" s="228">
        <v>0</v>
      </c>
      <c r="T384" s="229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0" t="s">
        <v>207</v>
      </c>
      <c r="AT384" s="230" t="s">
        <v>245</v>
      </c>
      <c r="AU384" s="230" t="s">
        <v>86</v>
      </c>
      <c r="AY384" s="17" t="s">
        <v>155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7" t="s">
        <v>84</v>
      </c>
      <c r="BK384" s="231">
        <f>ROUND(I384*H384,2)</f>
        <v>0</v>
      </c>
      <c r="BL384" s="17" t="s">
        <v>162</v>
      </c>
      <c r="BM384" s="230" t="s">
        <v>463</v>
      </c>
    </row>
    <row r="385" s="13" customFormat="1">
      <c r="A385" s="13"/>
      <c r="B385" s="237"/>
      <c r="C385" s="238"/>
      <c r="D385" s="232" t="s">
        <v>166</v>
      </c>
      <c r="E385" s="239" t="s">
        <v>1</v>
      </c>
      <c r="F385" s="240" t="s">
        <v>435</v>
      </c>
      <c r="G385" s="238"/>
      <c r="H385" s="239" t="s">
        <v>1</v>
      </c>
      <c r="I385" s="241"/>
      <c r="J385" s="238"/>
      <c r="K385" s="238"/>
      <c r="L385" s="242"/>
      <c r="M385" s="243"/>
      <c r="N385" s="244"/>
      <c r="O385" s="244"/>
      <c r="P385" s="244"/>
      <c r="Q385" s="244"/>
      <c r="R385" s="244"/>
      <c r="S385" s="244"/>
      <c r="T385" s="24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6" t="s">
        <v>166</v>
      </c>
      <c r="AU385" s="246" t="s">
        <v>86</v>
      </c>
      <c r="AV385" s="13" t="s">
        <v>84</v>
      </c>
      <c r="AW385" s="13" t="s">
        <v>32</v>
      </c>
      <c r="AX385" s="13" t="s">
        <v>76</v>
      </c>
      <c r="AY385" s="246" t="s">
        <v>155</v>
      </c>
    </row>
    <row r="386" s="14" customFormat="1">
      <c r="A386" s="14"/>
      <c r="B386" s="247"/>
      <c r="C386" s="248"/>
      <c r="D386" s="232" t="s">
        <v>166</v>
      </c>
      <c r="E386" s="249" t="s">
        <v>1</v>
      </c>
      <c r="F386" s="250" t="s">
        <v>324</v>
      </c>
      <c r="G386" s="248"/>
      <c r="H386" s="251">
        <v>26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7" t="s">
        <v>166</v>
      </c>
      <c r="AU386" s="257" t="s">
        <v>86</v>
      </c>
      <c r="AV386" s="14" t="s">
        <v>86</v>
      </c>
      <c r="AW386" s="14" t="s">
        <v>32</v>
      </c>
      <c r="AX386" s="14" t="s">
        <v>76</v>
      </c>
      <c r="AY386" s="257" t="s">
        <v>155</v>
      </c>
    </row>
    <row r="387" s="15" customFormat="1">
      <c r="A387" s="15"/>
      <c r="B387" s="258"/>
      <c r="C387" s="259"/>
      <c r="D387" s="232" t="s">
        <v>166</v>
      </c>
      <c r="E387" s="260" t="s">
        <v>1</v>
      </c>
      <c r="F387" s="261" t="s">
        <v>171</v>
      </c>
      <c r="G387" s="259"/>
      <c r="H387" s="262">
        <v>26</v>
      </c>
      <c r="I387" s="263"/>
      <c r="J387" s="259"/>
      <c r="K387" s="259"/>
      <c r="L387" s="264"/>
      <c r="M387" s="265"/>
      <c r="N387" s="266"/>
      <c r="O387" s="266"/>
      <c r="P387" s="266"/>
      <c r="Q387" s="266"/>
      <c r="R387" s="266"/>
      <c r="S387" s="266"/>
      <c r="T387" s="267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8" t="s">
        <v>166</v>
      </c>
      <c r="AU387" s="268" t="s">
        <v>86</v>
      </c>
      <c r="AV387" s="15" t="s">
        <v>162</v>
      </c>
      <c r="AW387" s="15" t="s">
        <v>32</v>
      </c>
      <c r="AX387" s="15" t="s">
        <v>84</v>
      </c>
      <c r="AY387" s="268" t="s">
        <v>155</v>
      </c>
    </row>
    <row r="388" s="2" customFormat="1" ht="24.15" customHeight="1">
      <c r="A388" s="38"/>
      <c r="B388" s="39"/>
      <c r="C388" s="219" t="s">
        <v>464</v>
      </c>
      <c r="D388" s="219" t="s">
        <v>157</v>
      </c>
      <c r="E388" s="220" t="s">
        <v>465</v>
      </c>
      <c r="F388" s="221" t="s">
        <v>466</v>
      </c>
      <c r="G388" s="222" t="s">
        <v>424</v>
      </c>
      <c r="H388" s="223">
        <v>26</v>
      </c>
      <c r="I388" s="224"/>
      <c r="J388" s="225">
        <f>ROUND(I388*H388,2)</f>
        <v>0</v>
      </c>
      <c r="K388" s="221" t="s">
        <v>161</v>
      </c>
      <c r="L388" s="44"/>
      <c r="M388" s="226" t="s">
        <v>1</v>
      </c>
      <c r="N388" s="227" t="s">
        <v>41</v>
      </c>
      <c r="O388" s="91"/>
      <c r="P388" s="228">
        <f>O388*H388</f>
        <v>0</v>
      </c>
      <c r="Q388" s="228">
        <v>0.21734000000000001</v>
      </c>
      <c r="R388" s="228">
        <f>Q388*H388</f>
        <v>5.6508400000000005</v>
      </c>
      <c r="S388" s="228">
        <v>0</v>
      </c>
      <c r="T388" s="229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0" t="s">
        <v>162</v>
      </c>
      <c r="AT388" s="230" t="s">
        <v>157</v>
      </c>
      <c r="AU388" s="230" t="s">
        <v>86</v>
      </c>
      <c r="AY388" s="17" t="s">
        <v>155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7" t="s">
        <v>84</v>
      </c>
      <c r="BK388" s="231">
        <f>ROUND(I388*H388,2)</f>
        <v>0</v>
      </c>
      <c r="BL388" s="17" t="s">
        <v>162</v>
      </c>
      <c r="BM388" s="230" t="s">
        <v>467</v>
      </c>
    </row>
    <row r="389" s="13" customFormat="1">
      <c r="A389" s="13"/>
      <c r="B389" s="237"/>
      <c r="C389" s="238"/>
      <c r="D389" s="232" t="s">
        <v>166</v>
      </c>
      <c r="E389" s="239" t="s">
        <v>1</v>
      </c>
      <c r="F389" s="240" t="s">
        <v>435</v>
      </c>
      <c r="G389" s="238"/>
      <c r="H389" s="239" t="s">
        <v>1</v>
      </c>
      <c r="I389" s="241"/>
      <c r="J389" s="238"/>
      <c r="K389" s="238"/>
      <c r="L389" s="242"/>
      <c r="M389" s="243"/>
      <c r="N389" s="244"/>
      <c r="O389" s="244"/>
      <c r="P389" s="244"/>
      <c r="Q389" s="244"/>
      <c r="R389" s="244"/>
      <c r="S389" s="244"/>
      <c r="T389" s="24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6" t="s">
        <v>166</v>
      </c>
      <c r="AU389" s="246" t="s">
        <v>86</v>
      </c>
      <c r="AV389" s="13" t="s">
        <v>84</v>
      </c>
      <c r="AW389" s="13" t="s">
        <v>32</v>
      </c>
      <c r="AX389" s="13" t="s">
        <v>76</v>
      </c>
      <c r="AY389" s="246" t="s">
        <v>155</v>
      </c>
    </row>
    <row r="390" s="14" customFormat="1">
      <c r="A390" s="14"/>
      <c r="B390" s="247"/>
      <c r="C390" s="248"/>
      <c r="D390" s="232" t="s">
        <v>166</v>
      </c>
      <c r="E390" s="249" t="s">
        <v>1</v>
      </c>
      <c r="F390" s="250" t="s">
        <v>324</v>
      </c>
      <c r="G390" s="248"/>
      <c r="H390" s="251">
        <v>26</v>
      </c>
      <c r="I390" s="252"/>
      <c r="J390" s="248"/>
      <c r="K390" s="248"/>
      <c r="L390" s="253"/>
      <c r="M390" s="254"/>
      <c r="N390" s="255"/>
      <c r="O390" s="255"/>
      <c r="P390" s="255"/>
      <c r="Q390" s="255"/>
      <c r="R390" s="255"/>
      <c r="S390" s="255"/>
      <c r="T390" s="25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7" t="s">
        <v>166</v>
      </c>
      <c r="AU390" s="257" t="s">
        <v>86</v>
      </c>
      <c r="AV390" s="14" t="s">
        <v>86</v>
      </c>
      <c r="AW390" s="14" t="s">
        <v>32</v>
      </c>
      <c r="AX390" s="14" t="s">
        <v>76</v>
      </c>
      <c r="AY390" s="257" t="s">
        <v>155</v>
      </c>
    </row>
    <row r="391" s="15" customFormat="1">
      <c r="A391" s="15"/>
      <c r="B391" s="258"/>
      <c r="C391" s="259"/>
      <c r="D391" s="232" t="s">
        <v>166</v>
      </c>
      <c r="E391" s="260" t="s">
        <v>1</v>
      </c>
      <c r="F391" s="261" t="s">
        <v>171</v>
      </c>
      <c r="G391" s="259"/>
      <c r="H391" s="262">
        <v>26</v>
      </c>
      <c r="I391" s="263"/>
      <c r="J391" s="259"/>
      <c r="K391" s="259"/>
      <c r="L391" s="264"/>
      <c r="M391" s="265"/>
      <c r="N391" s="266"/>
      <c r="O391" s="266"/>
      <c r="P391" s="266"/>
      <c r="Q391" s="266"/>
      <c r="R391" s="266"/>
      <c r="S391" s="266"/>
      <c r="T391" s="267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8" t="s">
        <v>166</v>
      </c>
      <c r="AU391" s="268" t="s">
        <v>86</v>
      </c>
      <c r="AV391" s="15" t="s">
        <v>162</v>
      </c>
      <c r="AW391" s="15" t="s">
        <v>32</v>
      </c>
      <c r="AX391" s="15" t="s">
        <v>84</v>
      </c>
      <c r="AY391" s="268" t="s">
        <v>155</v>
      </c>
    </row>
    <row r="392" s="2" customFormat="1" ht="24.15" customHeight="1">
      <c r="A392" s="38"/>
      <c r="B392" s="39"/>
      <c r="C392" s="269" t="s">
        <v>468</v>
      </c>
      <c r="D392" s="269" t="s">
        <v>245</v>
      </c>
      <c r="E392" s="270" t="s">
        <v>469</v>
      </c>
      <c r="F392" s="271" t="s">
        <v>470</v>
      </c>
      <c r="G392" s="272" t="s">
        <v>424</v>
      </c>
      <c r="H392" s="273">
        <v>26</v>
      </c>
      <c r="I392" s="274"/>
      <c r="J392" s="275">
        <f>ROUND(I392*H392,2)</f>
        <v>0</v>
      </c>
      <c r="K392" s="271" t="s">
        <v>161</v>
      </c>
      <c r="L392" s="276"/>
      <c r="M392" s="277" t="s">
        <v>1</v>
      </c>
      <c r="N392" s="278" t="s">
        <v>41</v>
      </c>
      <c r="O392" s="91"/>
      <c r="P392" s="228">
        <f>O392*H392</f>
        <v>0</v>
      </c>
      <c r="Q392" s="228">
        <v>0.073999999999999996</v>
      </c>
      <c r="R392" s="228">
        <f>Q392*H392</f>
        <v>1.9239999999999999</v>
      </c>
      <c r="S392" s="228">
        <v>0</v>
      </c>
      <c r="T392" s="229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0" t="s">
        <v>207</v>
      </c>
      <c r="AT392" s="230" t="s">
        <v>245</v>
      </c>
      <c r="AU392" s="230" t="s">
        <v>86</v>
      </c>
      <c r="AY392" s="17" t="s">
        <v>155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7" t="s">
        <v>84</v>
      </c>
      <c r="BK392" s="231">
        <f>ROUND(I392*H392,2)</f>
        <v>0</v>
      </c>
      <c r="BL392" s="17" t="s">
        <v>162</v>
      </c>
      <c r="BM392" s="230" t="s">
        <v>471</v>
      </c>
    </row>
    <row r="393" s="13" customFormat="1">
      <c r="A393" s="13"/>
      <c r="B393" s="237"/>
      <c r="C393" s="238"/>
      <c r="D393" s="232" t="s">
        <v>166</v>
      </c>
      <c r="E393" s="239" t="s">
        <v>1</v>
      </c>
      <c r="F393" s="240" t="s">
        <v>435</v>
      </c>
      <c r="G393" s="238"/>
      <c r="H393" s="239" t="s">
        <v>1</v>
      </c>
      <c r="I393" s="241"/>
      <c r="J393" s="238"/>
      <c r="K393" s="238"/>
      <c r="L393" s="242"/>
      <c r="M393" s="243"/>
      <c r="N393" s="244"/>
      <c r="O393" s="244"/>
      <c r="P393" s="244"/>
      <c r="Q393" s="244"/>
      <c r="R393" s="244"/>
      <c r="S393" s="244"/>
      <c r="T393" s="24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6" t="s">
        <v>166</v>
      </c>
      <c r="AU393" s="246" t="s">
        <v>86</v>
      </c>
      <c r="AV393" s="13" t="s">
        <v>84</v>
      </c>
      <c r="AW393" s="13" t="s">
        <v>32</v>
      </c>
      <c r="AX393" s="13" t="s">
        <v>76</v>
      </c>
      <c r="AY393" s="246" t="s">
        <v>155</v>
      </c>
    </row>
    <row r="394" s="14" customFormat="1">
      <c r="A394" s="14"/>
      <c r="B394" s="247"/>
      <c r="C394" s="248"/>
      <c r="D394" s="232" t="s">
        <v>166</v>
      </c>
      <c r="E394" s="249" t="s">
        <v>1</v>
      </c>
      <c r="F394" s="250" t="s">
        <v>324</v>
      </c>
      <c r="G394" s="248"/>
      <c r="H394" s="251">
        <v>26</v>
      </c>
      <c r="I394" s="252"/>
      <c r="J394" s="248"/>
      <c r="K394" s="248"/>
      <c r="L394" s="253"/>
      <c r="M394" s="254"/>
      <c r="N394" s="255"/>
      <c r="O394" s="255"/>
      <c r="P394" s="255"/>
      <c r="Q394" s="255"/>
      <c r="R394" s="255"/>
      <c r="S394" s="255"/>
      <c r="T394" s="25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7" t="s">
        <v>166</v>
      </c>
      <c r="AU394" s="257" t="s">
        <v>86</v>
      </c>
      <c r="AV394" s="14" t="s">
        <v>86</v>
      </c>
      <c r="AW394" s="14" t="s">
        <v>32</v>
      </c>
      <c r="AX394" s="14" t="s">
        <v>76</v>
      </c>
      <c r="AY394" s="257" t="s">
        <v>155</v>
      </c>
    </row>
    <row r="395" s="15" customFormat="1">
      <c r="A395" s="15"/>
      <c r="B395" s="258"/>
      <c r="C395" s="259"/>
      <c r="D395" s="232" t="s">
        <v>166</v>
      </c>
      <c r="E395" s="260" t="s">
        <v>1</v>
      </c>
      <c r="F395" s="261" t="s">
        <v>171</v>
      </c>
      <c r="G395" s="259"/>
      <c r="H395" s="262">
        <v>26</v>
      </c>
      <c r="I395" s="263"/>
      <c r="J395" s="259"/>
      <c r="K395" s="259"/>
      <c r="L395" s="264"/>
      <c r="M395" s="265"/>
      <c r="N395" s="266"/>
      <c r="O395" s="266"/>
      <c r="P395" s="266"/>
      <c r="Q395" s="266"/>
      <c r="R395" s="266"/>
      <c r="S395" s="266"/>
      <c r="T395" s="267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8" t="s">
        <v>166</v>
      </c>
      <c r="AU395" s="268" t="s">
        <v>86</v>
      </c>
      <c r="AV395" s="15" t="s">
        <v>162</v>
      </c>
      <c r="AW395" s="15" t="s">
        <v>32</v>
      </c>
      <c r="AX395" s="15" t="s">
        <v>84</v>
      </c>
      <c r="AY395" s="268" t="s">
        <v>155</v>
      </c>
    </row>
    <row r="396" s="2" customFormat="1" ht="24.15" customHeight="1">
      <c r="A396" s="38"/>
      <c r="B396" s="39"/>
      <c r="C396" s="269" t="s">
        <v>472</v>
      </c>
      <c r="D396" s="269" t="s">
        <v>245</v>
      </c>
      <c r="E396" s="270" t="s">
        <v>473</v>
      </c>
      <c r="F396" s="271" t="s">
        <v>474</v>
      </c>
      <c r="G396" s="272" t="s">
        <v>424</v>
      </c>
      <c r="H396" s="273">
        <v>26</v>
      </c>
      <c r="I396" s="274"/>
      <c r="J396" s="275">
        <f>ROUND(I396*H396,2)</f>
        <v>0</v>
      </c>
      <c r="K396" s="271" t="s">
        <v>161</v>
      </c>
      <c r="L396" s="276"/>
      <c r="M396" s="277" t="s">
        <v>1</v>
      </c>
      <c r="N396" s="278" t="s">
        <v>41</v>
      </c>
      <c r="O396" s="91"/>
      <c r="P396" s="228">
        <f>O396*H396</f>
        <v>0</v>
      </c>
      <c r="Q396" s="228">
        <v>0.0060000000000000001</v>
      </c>
      <c r="R396" s="228">
        <f>Q396*H396</f>
        <v>0.156</v>
      </c>
      <c r="S396" s="228">
        <v>0</v>
      </c>
      <c r="T396" s="229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0" t="s">
        <v>207</v>
      </c>
      <c r="AT396" s="230" t="s">
        <v>245</v>
      </c>
      <c r="AU396" s="230" t="s">
        <v>86</v>
      </c>
      <c r="AY396" s="17" t="s">
        <v>155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7" t="s">
        <v>84</v>
      </c>
      <c r="BK396" s="231">
        <f>ROUND(I396*H396,2)</f>
        <v>0</v>
      </c>
      <c r="BL396" s="17" t="s">
        <v>162</v>
      </c>
      <c r="BM396" s="230" t="s">
        <v>475</v>
      </c>
    </row>
    <row r="397" s="13" customFormat="1">
      <c r="A397" s="13"/>
      <c r="B397" s="237"/>
      <c r="C397" s="238"/>
      <c r="D397" s="232" t="s">
        <v>166</v>
      </c>
      <c r="E397" s="239" t="s">
        <v>1</v>
      </c>
      <c r="F397" s="240" t="s">
        <v>435</v>
      </c>
      <c r="G397" s="238"/>
      <c r="H397" s="239" t="s">
        <v>1</v>
      </c>
      <c r="I397" s="241"/>
      <c r="J397" s="238"/>
      <c r="K397" s="238"/>
      <c r="L397" s="242"/>
      <c r="M397" s="243"/>
      <c r="N397" s="244"/>
      <c r="O397" s="244"/>
      <c r="P397" s="244"/>
      <c r="Q397" s="244"/>
      <c r="R397" s="244"/>
      <c r="S397" s="244"/>
      <c r="T397" s="24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6" t="s">
        <v>166</v>
      </c>
      <c r="AU397" s="246" t="s">
        <v>86</v>
      </c>
      <c r="AV397" s="13" t="s">
        <v>84</v>
      </c>
      <c r="AW397" s="13" t="s">
        <v>32</v>
      </c>
      <c r="AX397" s="13" t="s">
        <v>76</v>
      </c>
      <c r="AY397" s="246" t="s">
        <v>155</v>
      </c>
    </row>
    <row r="398" s="14" customFormat="1">
      <c r="A398" s="14"/>
      <c r="B398" s="247"/>
      <c r="C398" s="248"/>
      <c r="D398" s="232" t="s">
        <v>166</v>
      </c>
      <c r="E398" s="249" t="s">
        <v>1</v>
      </c>
      <c r="F398" s="250" t="s">
        <v>324</v>
      </c>
      <c r="G398" s="248"/>
      <c r="H398" s="251">
        <v>26</v>
      </c>
      <c r="I398" s="252"/>
      <c r="J398" s="248"/>
      <c r="K398" s="248"/>
      <c r="L398" s="253"/>
      <c r="M398" s="254"/>
      <c r="N398" s="255"/>
      <c r="O398" s="255"/>
      <c r="P398" s="255"/>
      <c r="Q398" s="255"/>
      <c r="R398" s="255"/>
      <c r="S398" s="255"/>
      <c r="T398" s="256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7" t="s">
        <v>166</v>
      </c>
      <c r="AU398" s="257" t="s">
        <v>86</v>
      </c>
      <c r="AV398" s="14" t="s">
        <v>86</v>
      </c>
      <c r="AW398" s="14" t="s">
        <v>32</v>
      </c>
      <c r="AX398" s="14" t="s">
        <v>76</v>
      </c>
      <c r="AY398" s="257" t="s">
        <v>155</v>
      </c>
    </row>
    <row r="399" s="15" customFormat="1">
      <c r="A399" s="15"/>
      <c r="B399" s="258"/>
      <c r="C399" s="259"/>
      <c r="D399" s="232" t="s">
        <v>166</v>
      </c>
      <c r="E399" s="260" t="s">
        <v>1</v>
      </c>
      <c r="F399" s="261" t="s">
        <v>171</v>
      </c>
      <c r="G399" s="259"/>
      <c r="H399" s="262">
        <v>26</v>
      </c>
      <c r="I399" s="263"/>
      <c r="J399" s="259"/>
      <c r="K399" s="259"/>
      <c r="L399" s="264"/>
      <c r="M399" s="265"/>
      <c r="N399" s="266"/>
      <c r="O399" s="266"/>
      <c r="P399" s="266"/>
      <c r="Q399" s="266"/>
      <c r="R399" s="266"/>
      <c r="S399" s="266"/>
      <c r="T399" s="267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8" t="s">
        <v>166</v>
      </c>
      <c r="AU399" s="268" t="s">
        <v>86</v>
      </c>
      <c r="AV399" s="15" t="s">
        <v>162</v>
      </c>
      <c r="AW399" s="15" t="s">
        <v>32</v>
      </c>
      <c r="AX399" s="15" t="s">
        <v>84</v>
      </c>
      <c r="AY399" s="268" t="s">
        <v>155</v>
      </c>
    </row>
    <row r="400" s="2" customFormat="1" ht="24.15" customHeight="1">
      <c r="A400" s="38"/>
      <c r="B400" s="39"/>
      <c r="C400" s="269" t="s">
        <v>476</v>
      </c>
      <c r="D400" s="269" t="s">
        <v>245</v>
      </c>
      <c r="E400" s="270" t="s">
        <v>477</v>
      </c>
      <c r="F400" s="271" t="s">
        <v>478</v>
      </c>
      <c r="G400" s="272" t="s">
        <v>424</v>
      </c>
      <c r="H400" s="273">
        <v>26</v>
      </c>
      <c r="I400" s="274"/>
      <c r="J400" s="275">
        <f>ROUND(I400*H400,2)</f>
        <v>0</v>
      </c>
      <c r="K400" s="271" t="s">
        <v>161</v>
      </c>
      <c r="L400" s="276"/>
      <c r="M400" s="277" t="s">
        <v>1</v>
      </c>
      <c r="N400" s="278" t="s">
        <v>41</v>
      </c>
      <c r="O400" s="91"/>
      <c r="P400" s="228">
        <f>O400*H400</f>
        <v>0</v>
      </c>
      <c r="Q400" s="228">
        <v>0.027</v>
      </c>
      <c r="R400" s="228">
        <f>Q400*H400</f>
        <v>0.70199999999999996</v>
      </c>
      <c r="S400" s="228">
        <v>0</v>
      </c>
      <c r="T400" s="229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30" t="s">
        <v>207</v>
      </c>
      <c r="AT400" s="230" t="s">
        <v>245</v>
      </c>
      <c r="AU400" s="230" t="s">
        <v>86</v>
      </c>
      <c r="AY400" s="17" t="s">
        <v>155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7" t="s">
        <v>84</v>
      </c>
      <c r="BK400" s="231">
        <f>ROUND(I400*H400,2)</f>
        <v>0</v>
      </c>
      <c r="BL400" s="17" t="s">
        <v>162</v>
      </c>
      <c r="BM400" s="230" t="s">
        <v>479</v>
      </c>
    </row>
    <row r="401" s="13" customFormat="1">
      <c r="A401" s="13"/>
      <c r="B401" s="237"/>
      <c r="C401" s="238"/>
      <c r="D401" s="232" t="s">
        <v>166</v>
      </c>
      <c r="E401" s="239" t="s">
        <v>1</v>
      </c>
      <c r="F401" s="240" t="s">
        <v>435</v>
      </c>
      <c r="G401" s="238"/>
      <c r="H401" s="239" t="s">
        <v>1</v>
      </c>
      <c r="I401" s="241"/>
      <c r="J401" s="238"/>
      <c r="K401" s="238"/>
      <c r="L401" s="242"/>
      <c r="M401" s="243"/>
      <c r="N401" s="244"/>
      <c r="O401" s="244"/>
      <c r="P401" s="244"/>
      <c r="Q401" s="244"/>
      <c r="R401" s="244"/>
      <c r="S401" s="244"/>
      <c r="T401" s="24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6" t="s">
        <v>166</v>
      </c>
      <c r="AU401" s="246" t="s">
        <v>86</v>
      </c>
      <c r="AV401" s="13" t="s">
        <v>84</v>
      </c>
      <c r="AW401" s="13" t="s">
        <v>32</v>
      </c>
      <c r="AX401" s="13" t="s">
        <v>76</v>
      </c>
      <c r="AY401" s="246" t="s">
        <v>155</v>
      </c>
    </row>
    <row r="402" s="14" customFormat="1">
      <c r="A402" s="14"/>
      <c r="B402" s="247"/>
      <c r="C402" s="248"/>
      <c r="D402" s="232" t="s">
        <v>166</v>
      </c>
      <c r="E402" s="249" t="s">
        <v>1</v>
      </c>
      <c r="F402" s="250" t="s">
        <v>324</v>
      </c>
      <c r="G402" s="248"/>
      <c r="H402" s="251">
        <v>26</v>
      </c>
      <c r="I402" s="252"/>
      <c r="J402" s="248"/>
      <c r="K402" s="248"/>
      <c r="L402" s="253"/>
      <c r="M402" s="254"/>
      <c r="N402" s="255"/>
      <c r="O402" s="255"/>
      <c r="P402" s="255"/>
      <c r="Q402" s="255"/>
      <c r="R402" s="255"/>
      <c r="S402" s="255"/>
      <c r="T402" s="25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7" t="s">
        <v>166</v>
      </c>
      <c r="AU402" s="257" t="s">
        <v>86</v>
      </c>
      <c r="AV402" s="14" t="s">
        <v>86</v>
      </c>
      <c r="AW402" s="14" t="s">
        <v>32</v>
      </c>
      <c r="AX402" s="14" t="s">
        <v>76</v>
      </c>
      <c r="AY402" s="257" t="s">
        <v>155</v>
      </c>
    </row>
    <row r="403" s="15" customFormat="1">
      <c r="A403" s="15"/>
      <c r="B403" s="258"/>
      <c r="C403" s="259"/>
      <c r="D403" s="232" t="s">
        <v>166</v>
      </c>
      <c r="E403" s="260" t="s">
        <v>1</v>
      </c>
      <c r="F403" s="261" t="s">
        <v>171</v>
      </c>
      <c r="G403" s="259"/>
      <c r="H403" s="262">
        <v>26</v>
      </c>
      <c r="I403" s="263"/>
      <c r="J403" s="259"/>
      <c r="K403" s="259"/>
      <c r="L403" s="264"/>
      <c r="M403" s="265"/>
      <c r="N403" s="266"/>
      <c r="O403" s="266"/>
      <c r="P403" s="266"/>
      <c r="Q403" s="266"/>
      <c r="R403" s="266"/>
      <c r="S403" s="266"/>
      <c r="T403" s="267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8" t="s">
        <v>166</v>
      </c>
      <c r="AU403" s="268" t="s">
        <v>86</v>
      </c>
      <c r="AV403" s="15" t="s">
        <v>162</v>
      </c>
      <c r="AW403" s="15" t="s">
        <v>32</v>
      </c>
      <c r="AX403" s="15" t="s">
        <v>84</v>
      </c>
      <c r="AY403" s="268" t="s">
        <v>155</v>
      </c>
    </row>
    <row r="404" s="2" customFormat="1" ht="37.8" customHeight="1">
      <c r="A404" s="38"/>
      <c r="B404" s="39"/>
      <c r="C404" s="219" t="s">
        <v>480</v>
      </c>
      <c r="D404" s="219" t="s">
        <v>157</v>
      </c>
      <c r="E404" s="220" t="s">
        <v>481</v>
      </c>
      <c r="F404" s="221" t="s">
        <v>482</v>
      </c>
      <c r="G404" s="222" t="s">
        <v>424</v>
      </c>
      <c r="H404" s="223">
        <v>8</v>
      </c>
      <c r="I404" s="224"/>
      <c r="J404" s="225">
        <f>ROUND(I404*H404,2)</f>
        <v>0</v>
      </c>
      <c r="K404" s="221" t="s">
        <v>161</v>
      </c>
      <c r="L404" s="44"/>
      <c r="M404" s="226" t="s">
        <v>1</v>
      </c>
      <c r="N404" s="227" t="s">
        <v>41</v>
      </c>
      <c r="O404" s="91"/>
      <c r="P404" s="228">
        <f>O404*H404</f>
        <v>0</v>
      </c>
      <c r="Q404" s="228">
        <v>0.65847999999999995</v>
      </c>
      <c r="R404" s="228">
        <f>Q404*H404</f>
        <v>5.2678399999999996</v>
      </c>
      <c r="S404" s="228">
        <v>0.66000000000000003</v>
      </c>
      <c r="T404" s="229">
        <f>S404*H404</f>
        <v>5.2800000000000002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30" t="s">
        <v>162</v>
      </c>
      <c r="AT404" s="230" t="s">
        <v>157</v>
      </c>
      <c r="AU404" s="230" t="s">
        <v>86</v>
      </c>
      <c r="AY404" s="17" t="s">
        <v>155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7" t="s">
        <v>84</v>
      </c>
      <c r="BK404" s="231">
        <f>ROUND(I404*H404,2)</f>
        <v>0</v>
      </c>
      <c r="BL404" s="17" t="s">
        <v>162</v>
      </c>
      <c r="BM404" s="230" t="s">
        <v>483</v>
      </c>
    </row>
    <row r="405" s="2" customFormat="1">
      <c r="A405" s="38"/>
      <c r="B405" s="39"/>
      <c r="C405" s="40"/>
      <c r="D405" s="232" t="s">
        <v>164</v>
      </c>
      <c r="E405" s="40"/>
      <c r="F405" s="233" t="s">
        <v>484</v>
      </c>
      <c r="G405" s="40"/>
      <c r="H405" s="40"/>
      <c r="I405" s="234"/>
      <c r="J405" s="40"/>
      <c r="K405" s="40"/>
      <c r="L405" s="44"/>
      <c r="M405" s="235"/>
      <c r="N405" s="236"/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164</v>
      </c>
      <c r="AU405" s="17" t="s">
        <v>86</v>
      </c>
    </row>
    <row r="406" s="14" customFormat="1">
      <c r="A406" s="14"/>
      <c r="B406" s="247"/>
      <c r="C406" s="248"/>
      <c r="D406" s="232" t="s">
        <v>166</v>
      </c>
      <c r="E406" s="249" t="s">
        <v>1</v>
      </c>
      <c r="F406" s="250" t="s">
        <v>207</v>
      </c>
      <c r="G406" s="248"/>
      <c r="H406" s="251">
        <v>8</v>
      </c>
      <c r="I406" s="252"/>
      <c r="J406" s="248"/>
      <c r="K406" s="248"/>
      <c r="L406" s="253"/>
      <c r="M406" s="254"/>
      <c r="N406" s="255"/>
      <c r="O406" s="255"/>
      <c r="P406" s="255"/>
      <c r="Q406" s="255"/>
      <c r="R406" s="255"/>
      <c r="S406" s="255"/>
      <c r="T406" s="25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7" t="s">
        <v>166</v>
      </c>
      <c r="AU406" s="257" t="s">
        <v>86</v>
      </c>
      <c r="AV406" s="14" t="s">
        <v>86</v>
      </c>
      <c r="AW406" s="14" t="s">
        <v>32</v>
      </c>
      <c r="AX406" s="14" t="s">
        <v>76</v>
      </c>
      <c r="AY406" s="257" t="s">
        <v>155</v>
      </c>
    </row>
    <row r="407" s="15" customFormat="1">
      <c r="A407" s="15"/>
      <c r="B407" s="258"/>
      <c r="C407" s="259"/>
      <c r="D407" s="232" t="s">
        <v>166</v>
      </c>
      <c r="E407" s="260" t="s">
        <v>1</v>
      </c>
      <c r="F407" s="261" t="s">
        <v>171</v>
      </c>
      <c r="G407" s="259"/>
      <c r="H407" s="262">
        <v>8</v>
      </c>
      <c r="I407" s="263"/>
      <c r="J407" s="259"/>
      <c r="K407" s="259"/>
      <c r="L407" s="264"/>
      <c r="M407" s="265"/>
      <c r="N407" s="266"/>
      <c r="O407" s="266"/>
      <c r="P407" s="266"/>
      <c r="Q407" s="266"/>
      <c r="R407" s="266"/>
      <c r="S407" s="266"/>
      <c r="T407" s="267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8" t="s">
        <v>166</v>
      </c>
      <c r="AU407" s="268" t="s">
        <v>86</v>
      </c>
      <c r="AV407" s="15" t="s">
        <v>162</v>
      </c>
      <c r="AW407" s="15" t="s">
        <v>32</v>
      </c>
      <c r="AX407" s="15" t="s">
        <v>84</v>
      </c>
      <c r="AY407" s="268" t="s">
        <v>155</v>
      </c>
    </row>
    <row r="408" s="2" customFormat="1" ht="37.8" customHeight="1">
      <c r="A408" s="38"/>
      <c r="B408" s="39"/>
      <c r="C408" s="219" t="s">
        <v>485</v>
      </c>
      <c r="D408" s="219" t="s">
        <v>157</v>
      </c>
      <c r="E408" s="220" t="s">
        <v>486</v>
      </c>
      <c r="F408" s="221" t="s">
        <v>487</v>
      </c>
      <c r="G408" s="222" t="s">
        <v>424</v>
      </c>
      <c r="H408" s="223">
        <v>2</v>
      </c>
      <c r="I408" s="224"/>
      <c r="J408" s="225">
        <f>ROUND(I408*H408,2)</f>
        <v>0</v>
      </c>
      <c r="K408" s="221" t="s">
        <v>161</v>
      </c>
      <c r="L408" s="44"/>
      <c r="M408" s="226" t="s">
        <v>1</v>
      </c>
      <c r="N408" s="227" t="s">
        <v>41</v>
      </c>
      <c r="O408" s="91"/>
      <c r="P408" s="228">
        <f>O408*H408</f>
        <v>0</v>
      </c>
      <c r="Q408" s="228">
        <v>0.10037</v>
      </c>
      <c r="R408" s="228">
        <f>Q408*H408</f>
        <v>0.20074</v>
      </c>
      <c r="S408" s="228">
        <v>0.10000000000000001</v>
      </c>
      <c r="T408" s="229">
        <f>S408*H408</f>
        <v>0.20000000000000001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0" t="s">
        <v>162</v>
      </c>
      <c r="AT408" s="230" t="s">
        <v>157</v>
      </c>
      <c r="AU408" s="230" t="s">
        <v>86</v>
      </c>
      <c r="AY408" s="17" t="s">
        <v>155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7" t="s">
        <v>84</v>
      </c>
      <c r="BK408" s="231">
        <f>ROUND(I408*H408,2)</f>
        <v>0</v>
      </c>
      <c r="BL408" s="17" t="s">
        <v>162</v>
      </c>
      <c r="BM408" s="230" t="s">
        <v>488</v>
      </c>
    </row>
    <row r="409" s="2" customFormat="1">
      <c r="A409" s="38"/>
      <c r="B409" s="39"/>
      <c r="C409" s="40"/>
      <c r="D409" s="232" t="s">
        <v>164</v>
      </c>
      <c r="E409" s="40"/>
      <c r="F409" s="233" t="s">
        <v>489</v>
      </c>
      <c r="G409" s="40"/>
      <c r="H409" s="40"/>
      <c r="I409" s="234"/>
      <c r="J409" s="40"/>
      <c r="K409" s="40"/>
      <c r="L409" s="44"/>
      <c r="M409" s="235"/>
      <c r="N409" s="236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164</v>
      </c>
      <c r="AU409" s="17" t="s">
        <v>86</v>
      </c>
    </row>
    <row r="410" s="14" customFormat="1">
      <c r="A410" s="14"/>
      <c r="B410" s="247"/>
      <c r="C410" s="248"/>
      <c r="D410" s="232" t="s">
        <v>166</v>
      </c>
      <c r="E410" s="249" t="s">
        <v>1</v>
      </c>
      <c r="F410" s="250" t="s">
        <v>86</v>
      </c>
      <c r="G410" s="248"/>
      <c r="H410" s="251">
        <v>2</v>
      </c>
      <c r="I410" s="252"/>
      <c r="J410" s="248"/>
      <c r="K410" s="248"/>
      <c r="L410" s="253"/>
      <c r="M410" s="254"/>
      <c r="N410" s="255"/>
      <c r="O410" s="255"/>
      <c r="P410" s="255"/>
      <c r="Q410" s="255"/>
      <c r="R410" s="255"/>
      <c r="S410" s="255"/>
      <c r="T410" s="25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7" t="s">
        <v>166</v>
      </c>
      <c r="AU410" s="257" t="s">
        <v>86</v>
      </c>
      <c r="AV410" s="14" t="s">
        <v>86</v>
      </c>
      <c r="AW410" s="14" t="s">
        <v>32</v>
      </c>
      <c r="AX410" s="14" t="s">
        <v>76</v>
      </c>
      <c r="AY410" s="257" t="s">
        <v>155</v>
      </c>
    </row>
    <row r="411" s="15" customFormat="1">
      <c r="A411" s="15"/>
      <c r="B411" s="258"/>
      <c r="C411" s="259"/>
      <c r="D411" s="232" t="s">
        <v>166</v>
      </c>
      <c r="E411" s="260" t="s">
        <v>1</v>
      </c>
      <c r="F411" s="261" t="s">
        <v>171</v>
      </c>
      <c r="G411" s="259"/>
      <c r="H411" s="262">
        <v>2</v>
      </c>
      <c r="I411" s="263"/>
      <c r="J411" s="259"/>
      <c r="K411" s="259"/>
      <c r="L411" s="264"/>
      <c r="M411" s="265"/>
      <c r="N411" s="266"/>
      <c r="O411" s="266"/>
      <c r="P411" s="266"/>
      <c r="Q411" s="266"/>
      <c r="R411" s="266"/>
      <c r="S411" s="266"/>
      <c r="T411" s="267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8" t="s">
        <v>166</v>
      </c>
      <c r="AU411" s="268" t="s">
        <v>86</v>
      </c>
      <c r="AV411" s="15" t="s">
        <v>162</v>
      </c>
      <c r="AW411" s="15" t="s">
        <v>32</v>
      </c>
      <c r="AX411" s="15" t="s">
        <v>84</v>
      </c>
      <c r="AY411" s="268" t="s">
        <v>155</v>
      </c>
    </row>
    <row r="412" s="12" customFormat="1" ht="22.8" customHeight="1">
      <c r="A412" s="12"/>
      <c r="B412" s="203"/>
      <c r="C412" s="204"/>
      <c r="D412" s="205" t="s">
        <v>75</v>
      </c>
      <c r="E412" s="217" t="s">
        <v>213</v>
      </c>
      <c r="F412" s="217" t="s">
        <v>490</v>
      </c>
      <c r="G412" s="204"/>
      <c r="H412" s="204"/>
      <c r="I412" s="207"/>
      <c r="J412" s="218">
        <f>BK412</f>
        <v>0</v>
      </c>
      <c r="K412" s="204"/>
      <c r="L412" s="209"/>
      <c r="M412" s="210"/>
      <c r="N412" s="211"/>
      <c r="O412" s="211"/>
      <c r="P412" s="212">
        <f>SUM(P413:P516)</f>
        <v>0</v>
      </c>
      <c r="Q412" s="211"/>
      <c r="R412" s="212">
        <f>SUM(R413:R516)</f>
        <v>339.91855600000002</v>
      </c>
      <c r="S412" s="211"/>
      <c r="T412" s="213">
        <f>SUM(T413:T516)</f>
        <v>32.25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4" t="s">
        <v>84</v>
      </c>
      <c r="AT412" s="215" t="s">
        <v>75</v>
      </c>
      <c r="AU412" s="215" t="s">
        <v>84</v>
      </c>
      <c r="AY412" s="214" t="s">
        <v>155</v>
      </c>
      <c r="BK412" s="216">
        <f>SUM(BK413:BK516)</f>
        <v>0</v>
      </c>
    </row>
    <row r="413" s="2" customFormat="1" ht="16.5" customHeight="1">
      <c r="A413" s="38"/>
      <c r="B413" s="39"/>
      <c r="C413" s="219" t="s">
        <v>491</v>
      </c>
      <c r="D413" s="219" t="s">
        <v>157</v>
      </c>
      <c r="E413" s="220" t="s">
        <v>492</v>
      </c>
      <c r="F413" s="221" t="s">
        <v>493</v>
      </c>
      <c r="G413" s="222" t="s">
        <v>197</v>
      </c>
      <c r="H413" s="223">
        <v>8</v>
      </c>
      <c r="I413" s="224"/>
      <c r="J413" s="225">
        <f>ROUND(I413*H413,2)</f>
        <v>0</v>
      </c>
      <c r="K413" s="221" t="s">
        <v>161</v>
      </c>
      <c r="L413" s="44"/>
      <c r="M413" s="226" t="s">
        <v>1</v>
      </c>
      <c r="N413" s="227" t="s">
        <v>41</v>
      </c>
      <c r="O413" s="91"/>
      <c r="P413" s="228">
        <f>O413*H413</f>
        <v>0</v>
      </c>
      <c r="Q413" s="228">
        <v>0.040079999999999998</v>
      </c>
      <c r="R413" s="228">
        <f>Q413*H413</f>
        <v>0.32063999999999998</v>
      </c>
      <c r="S413" s="228">
        <v>0</v>
      </c>
      <c r="T413" s="229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0" t="s">
        <v>162</v>
      </c>
      <c r="AT413" s="230" t="s">
        <v>157</v>
      </c>
      <c r="AU413" s="230" t="s">
        <v>86</v>
      </c>
      <c r="AY413" s="17" t="s">
        <v>155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7" t="s">
        <v>84</v>
      </c>
      <c r="BK413" s="231">
        <f>ROUND(I413*H413,2)</f>
        <v>0</v>
      </c>
      <c r="BL413" s="17" t="s">
        <v>162</v>
      </c>
      <c r="BM413" s="230" t="s">
        <v>494</v>
      </c>
    </row>
    <row r="414" s="13" customFormat="1">
      <c r="A414" s="13"/>
      <c r="B414" s="237"/>
      <c r="C414" s="238"/>
      <c r="D414" s="232" t="s">
        <v>166</v>
      </c>
      <c r="E414" s="239" t="s">
        <v>1</v>
      </c>
      <c r="F414" s="240" t="s">
        <v>495</v>
      </c>
      <c r="G414" s="238"/>
      <c r="H414" s="239" t="s">
        <v>1</v>
      </c>
      <c r="I414" s="241"/>
      <c r="J414" s="238"/>
      <c r="K414" s="238"/>
      <c r="L414" s="242"/>
      <c r="M414" s="243"/>
      <c r="N414" s="244"/>
      <c r="O414" s="244"/>
      <c r="P414" s="244"/>
      <c r="Q414" s="244"/>
      <c r="R414" s="244"/>
      <c r="S414" s="244"/>
      <c r="T414" s="24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6" t="s">
        <v>166</v>
      </c>
      <c r="AU414" s="246" t="s">
        <v>86</v>
      </c>
      <c r="AV414" s="13" t="s">
        <v>84</v>
      </c>
      <c r="AW414" s="13" t="s">
        <v>32</v>
      </c>
      <c r="AX414" s="13" t="s">
        <v>76</v>
      </c>
      <c r="AY414" s="246" t="s">
        <v>155</v>
      </c>
    </row>
    <row r="415" s="14" customFormat="1">
      <c r="A415" s="14"/>
      <c r="B415" s="247"/>
      <c r="C415" s="248"/>
      <c r="D415" s="232" t="s">
        <v>166</v>
      </c>
      <c r="E415" s="249" t="s">
        <v>1</v>
      </c>
      <c r="F415" s="250" t="s">
        <v>207</v>
      </c>
      <c r="G415" s="248"/>
      <c r="H415" s="251">
        <v>8</v>
      </c>
      <c r="I415" s="252"/>
      <c r="J415" s="248"/>
      <c r="K415" s="248"/>
      <c r="L415" s="253"/>
      <c r="M415" s="254"/>
      <c r="N415" s="255"/>
      <c r="O415" s="255"/>
      <c r="P415" s="255"/>
      <c r="Q415" s="255"/>
      <c r="R415" s="255"/>
      <c r="S415" s="255"/>
      <c r="T415" s="25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7" t="s">
        <v>166</v>
      </c>
      <c r="AU415" s="257" t="s">
        <v>86</v>
      </c>
      <c r="AV415" s="14" t="s">
        <v>86</v>
      </c>
      <c r="AW415" s="14" t="s">
        <v>32</v>
      </c>
      <c r="AX415" s="14" t="s">
        <v>76</v>
      </c>
      <c r="AY415" s="257" t="s">
        <v>155</v>
      </c>
    </row>
    <row r="416" s="15" customFormat="1">
      <c r="A416" s="15"/>
      <c r="B416" s="258"/>
      <c r="C416" s="259"/>
      <c r="D416" s="232" t="s">
        <v>166</v>
      </c>
      <c r="E416" s="260" t="s">
        <v>1</v>
      </c>
      <c r="F416" s="261" t="s">
        <v>171</v>
      </c>
      <c r="G416" s="259"/>
      <c r="H416" s="262">
        <v>8</v>
      </c>
      <c r="I416" s="263"/>
      <c r="J416" s="259"/>
      <c r="K416" s="259"/>
      <c r="L416" s="264"/>
      <c r="M416" s="265"/>
      <c r="N416" s="266"/>
      <c r="O416" s="266"/>
      <c r="P416" s="266"/>
      <c r="Q416" s="266"/>
      <c r="R416" s="266"/>
      <c r="S416" s="266"/>
      <c r="T416" s="267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8" t="s">
        <v>166</v>
      </c>
      <c r="AU416" s="268" t="s">
        <v>86</v>
      </c>
      <c r="AV416" s="15" t="s">
        <v>162</v>
      </c>
      <c r="AW416" s="15" t="s">
        <v>32</v>
      </c>
      <c r="AX416" s="15" t="s">
        <v>84</v>
      </c>
      <c r="AY416" s="268" t="s">
        <v>155</v>
      </c>
    </row>
    <row r="417" s="2" customFormat="1" ht="24.15" customHeight="1">
      <c r="A417" s="38"/>
      <c r="B417" s="39"/>
      <c r="C417" s="269" t="s">
        <v>496</v>
      </c>
      <c r="D417" s="269" t="s">
        <v>245</v>
      </c>
      <c r="E417" s="270" t="s">
        <v>497</v>
      </c>
      <c r="F417" s="271" t="s">
        <v>498</v>
      </c>
      <c r="G417" s="272" t="s">
        <v>197</v>
      </c>
      <c r="H417" s="273">
        <v>8</v>
      </c>
      <c r="I417" s="274"/>
      <c r="J417" s="275">
        <f>ROUND(I417*H417,2)</f>
        <v>0</v>
      </c>
      <c r="K417" s="271" t="s">
        <v>1</v>
      </c>
      <c r="L417" s="276"/>
      <c r="M417" s="277" t="s">
        <v>1</v>
      </c>
      <c r="N417" s="278" t="s">
        <v>41</v>
      </c>
      <c r="O417" s="91"/>
      <c r="P417" s="228">
        <f>O417*H417</f>
        <v>0</v>
      </c>
      <c r="Q417" s="228">
        <v>0</v>
      </c>
      <c r="R417" s="228">
        <f>Q417*H417</f>
        <v>0</v>
      </c>
      <c r="S417" s="228">
        <v>0</v>
      </c>
      <c r="T417" s="229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0" t="s">
        <v>207</v>
      </c>
      <c r="AT417" s="230" t="s">
        <v>245</v>
      </c>
      <c r="AU417" s="230" t="s">
        <v>86</v>
      </c>
      <c r="AY417" s="17" t="s">
        <v>155</v>
      </c>
      <c r="BE417" s="231">
        <f>IF(N417="základní",J417,0)</f>
        <v>0</v>
      </c>
      <c r="BF417" s="231">
        <f>IF(N417="snížená",J417,0)</f>
        <v>0</v>
      </c>
      <c r="BG417" s="231">
        <f>IF(N417="zákl. přenesená",J417,0)</f>
        <v>0</v>
      </c>
      <c r="BH417" s="231">
        <f>IF(N417="sníž. přenesená",J417,0)</f>
        <v>0</v>
      </c>
      <c r="BI417" s="231">
        <f>IF(N417="nulová",J417,0)</f>
        <v>0</v>
      </c>
      <c r="BJ417" s="17" t="s">
        <v>84</v>
      </c>
      <c r="BK417" s="231">
        <f>ROUND(I417*H417,2)</f>
        <v>0</v>
      </c>
      <c r="BL417" s="17" t="s">
        <v>162</v>
      </c>
      <c r="BM417" s="230" t="s">
        <v>499</v>
      </c>
    </row>
    <row r="418" s="2" customFormat="1" ht="66.75" customHeight="1">
      <c r="A418" s="38"/>
      <c r="B418" s="39"/>
      <c r="C418" s="219" t="s">
        <v>500</v>
      </c>
      <c r="D418" s="219" t="s">
        <v>157</v>
      </c>
      <c r="E418" s="220" t="s">
        <v>501</v>
      </c>
      <c r="F418" s="221" t="s">
        <v>502</v>
      </c>
      <c r="G418" s="222" t="s">
        <v>160</v>
      </c>
      <c r="H418" s="223">
        <v>127</v>
      </c>
      <c r="I418" s="224"/>
      <c r="J418" s="225">
        <f>ROUND(I418*H418,2)</f>
        <v>0</v>
      </c>
      <c r="K418" s="221" t="s">
        <v>161</v>
      </c>
      <c r="L418" s="44"/>
      <c r="M418" s="226" t="s">
        <v>1</v>
      </c>
      <c r="N418" s="227" t="s">
        <v>41</v>
      </c>
      <c r="O418" s="91"/>
      <c r="P418" s="228">
        <f>O418*H418</f>
        <v>0</v>
      </c>
      <c r="Q418" s="228">
        <v>0</v>
      </c>
      <c r="R418" s="228">
        <f>Q418*H418</f>
        <v>0</v>
      </c>
      <c r="S418" s="228">
        <v>0.252</v>
      </c>
      <c r="T418" s="229">
        <f>S418*H418</f>
        <v>32.003999999999998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0" t="s">
        <v>162</v>
      </c>
      <c r="AT418" s="230" t="s">
        <v>157</v>
      </c>
      <c r="AU418" s="230" t="s">
        <v>86</v>
      </c>
      <c r="AY418" s="17" t="s">
        <v>155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7" t="s">
        <v>84</v>
      </c>
      <c r="BK418" s="231">
        <f>ROUND(I418*H418,2)</f>
        <v>0</v>
      </c>
      <c r="BL418" s="17" t="s">
        <v>162</v>
      </c>
      <c r="BM418" s="230" t="s">
        <v>503</v>
      </c>
    </row>
    <row r="419" s="13" customFormat="1">
      <c r="A419" s="13"/>
      <c r="B419" s="237"/>
      <c r="C419" s="238"/>
      <c r="D419" s="232" t="s">
        <v>166</v>
      </c>
      <c r="E419" s="239" t="s">
        <v>1</v>
      </c>
      <c r="F419" s="240" t="s">
        <v>362</v>
      </c>
      <c r="G419" s="238"/>
      <c r="H419" s="239" t="s">
        <v>1</v>
      </c>
      <c r="I419" s="241"/>
      <c r="J419" s="238"/>
      <c r="K419" s="238"/>
      <c r="L419" s="242"/>
      <c r="M419" s="243"/>
      <c r="N419" s="244"/>
      <c r="O419" s="244"/>
      <c r="P419" s="244"/>
      <c r="Q419" s="244"/>
      <c r="R419" s="244"/>
      <c r="S419" s="244"/>
      <c r="T419" s="24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6" t="s">
        <v>166</v>
      </c>
      <c r="AU419" s="246" t="s">
        <v>86</v>
      </c>
      <c r="AV419" s="13" t="s">
        <v>84</v>
      </c>
      <c r="AW419" s="13" t="s">
        <v>32</v>
      </c>
      <c r="AX419" s="13" t="s">
        <v>76</v>
      </c>
      <c r="AY419" s="246" t="s">
        <v>155</v>
      </c>
    </row>
    <row r="420" s="14" customFormat="1">
      <c r="A420" s="14"/>
      <c r="B420" s="247"/>
      <c r="C420" s="248"/>
      <c r="D420" s="232" t="s">
        <v>166</v>
      </c>
      <c r="E420" s="249" t="s">
        <v>1</v>
      </c>
      <c r="F420" s="250" t="s">
        <v>363</v>
      </c>
      <c r="G420" s="248"/>
      <c r="H420" s="251">
        <v>127</v>
      </c>
      <c r="I420" s="252"/>
      <c r="J420" s="248"/>
      <c r="K420" s="248"/>
      <c r="L420" s="253"/>
      <c r="M420" s="254"/>
      <c r="N420" s="255"/>
      <c r="O420" s="255"/>
      <c r="P420" s="255"/>
      <c r="Q420" s="255"/>
      <c r="R420" s="255"/>
      <c r="S420" s="255"/>
      <c r="T420" s="25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7" t="s">
        <v>166</v>
      </c>
      <c r="AU420" s="257" t="s">
        <v>86</v>
      </c>
      <c r="AV420" s="14" t="s">
        <v>86</v>
      </c>
      <c r="AW420" s="14" t="s">
        <v>32</v>
      </c>
      <c r="AX420" s="14" t="s">
        <v>76</v>
      </c>
      <c r="AY420" s="257" t="s">
        <v>155</v>
      </c>
    </row>
    <row r="421" s="15" customFormat="1">
      <c r="A421" s="15"/>
      <c r="B421" s="258"/>
      <c r="C421" s="259"/>
      <c r="D421" s="232" t="s">
        <v>166</v>
      </c>
      <c r="E421" s="260" t="s">
        <v>1</v>
      </c>
      <c r="F421" s="261" t="s">
        <v>171</v>
      </c>
      <c r="G421" s="259"/>
      <c r="H421" s="262">
        <v>127</v>
      </c>
      <c r="I421" s="263"/>
      <c r="J421" s="259"/>
      <c r="K421" s="259"/>
      <c r="L421" s="264"/>
      <c r="M421" s="265"/>
      <c r="N421" s="266"/>
      <c r="O421" s="266"/>
      <c r="P421" s="266"/>
      <c r="Q421" s="266"/>
      <c r="R421" s="266"/>
      <c r="S421" s="266"/>
      <c r="T421" s="267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8" t="s">
        <v>166</v>
      </c>
      <c r="AU421" s="268" t="s">
        <v>86</v>
      </c>
      <c r="AV421" s="15" t="s">
        <v>162</v>
      </c>
      <c r="AW421" s="15" t="s">
        <v>32</v>
      </c>
      <c r="AX421" s="15" t="s">
        <v>84</v>
      </c>
      <c r="AY421" s="268" t="s">
        <v>155</v>
      </c>
    </row>
    <row r="422" s="2" customFormat="1" ht="49.05" customHeight="1">
      <c r="A422" s="38"/>
      <c r="B422" s="39"/>
      <c r="C422" s="219" t="s">
        <v>504</v>
      </c>
      <c r="D422" s="219" t="s">
        <v>157</v>
      </c>
      <c r="E422" s="220" t="s">
        <v>505</v>
      </c>
      <c r="F422" s="221" t="s">
        <v>506</v>
      </c>
      <c r="G422" s="222" t="s">
        <v>197</v>
      </c>
      <c r="H422" s="223">
        <v>628</v>
      </c>
      <c r="I422" s="224"/>
      <c r="J422" s="225">
        <f>ROUND(I422*H422,2)</f>
        <v>0</v>
      </c>
      <c r="K422" s="221" t="s">
        <v>161</v>
      </c>
      <c r="L422" s="44"/>
      <c r="M422" s="226" t="s">
        <v>1</v>
      </c>
      <c r="N422" s="227" t="s">
        <v>41</v>
      </c>
      <c r="O422" s="91"/>
      <c r="P422" s="228">
        <f>O422*H422</f>
        <v>0</v>
      </c>
      <c r="Q422" s="228">
        <v>0.15540000000000001</v>
      </c>
      <c r="R422" s="228">
        <f>Q422*H422</f>
        <v>97.591200000000001</v>
      </c>
      <c r="S422" s="228">
        <v>0</v>
      </c>
      <c r="T422" s="229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0" t="s">
        <v>162</v>
      </c>
      <c r="AT422" s="230" t="s">
        <v>157</v>
      </c>
      <c r="AU422" s="230" t="s">
        <v>86</v>
      </c>
      <c r="AY422" s="17" t="s">
        <v>155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17" t="s">
        <v>84</v>
      </c>
      <c r="BK422" s="231">
        <f>ROUND(I422*H422,2)</f>
        <v>0</v>
      </c>
      <c r="BL422" s="17" t="s">
        <v>162</v>
      </c>
      <c r="BM422" s="230" t="s">
        <v>507</v>
      </c>
    </row>
    <row r="423" s="13" customFormat="1">
      <c r="A423" s="13"/>
      <c r="B423" s="237"/>
      <c r="C423" s="238"/>
      <c r="D423" s="232" t="s">
        <v>166</v>
      </c>
      <c r="E423" s="239" t="s">
        <v>1</v>
      </c>
      <c r="F423" s="240" t="s">
        <v>508</v>
      </c>
      <c r="G423" s="238"/>
      <c r="H423" s="239" t="s">
        <v>1</v>
      </c>
      <c r="I423" s="241"/>
      <c r="J423" s="238"/>
      <c r="K423" s="238"/>
      <c r="L423" s="242"/>
      <c r="M423" s="243"/>
      <c r="N423" s="244"/>
      <c r="O423" s="244"/>
      <c r="P423" s="244"/>
      <c r="Q423" s="244"/>
      <c r="R423" s="244"/>
      <c r="S423" s="244"/>
      <c r="T423" s="24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6" t="s">
        <v>166</v>
      </c>
      <c r="AU423" s="246" t="s">
        <v>86</v>
      </c>
      <c r="AV423" s="13" t="s">
        <v>84</v>
      </c>
      <c r="AW423" s="13" t="s">
        <v>32</v>
      </c>
      <c r="AX423" s="13" t="s">
        <v>76</v>
      </c>
      <c r="AY423" s="246" t="s">
        <v>155</v>
      </c>
    </row>
    <row r="424" s="14" customFormat="1">
      <c r="A424" s="14"/>
      <c r="B424" s="247"/>
      <c r="C424" s="248"/>
      <c r="D424" s="232" t="s">
        <v>166</v>
      </c>
      <c r="E424" s="249" t="s">
        <v>1</v>
      </c>
      <c r="F424" s="250" t="s">
        <v>509</v>
      </c>
      <c r="G424" s="248"/>
      <c r="H424" s="251">
        <v>628</v>
      </c>
      <c r="I424" s="252"/>
      <c r="J424" s="248"/>
      <c r="K424" s="248"/>
      <c r="L424" s="253"/>
      <c r="M424" s="254"/>
      <c r="N424" s="255"/>
      <c r="O424" s="255"/>
      <c r="P424" s="255"/>
      <c r="Q424" s="255"/>
      <c r="R424" s="255"/>
      <c r="S424" s="255"/>
      <c r="T424" s="25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7" t="s">
        <v>166</v>
      </c>
      <c r="AU424" s="257" t="s">
        <v>86</v>
      </c>
      <c r="AV424" s="14" t="s">
        <v>86</v>
      </c>
      <c r="AW424" s="14" t="s">
        <v>32</v>
      </c>
      <c r="AX424" s="14" t="s">
        <v>76</v>
      </c>
      <c r="AY424" s="257" t="s">
        <v>155</v>
      </c>
    </row>
    <row r="425" s="15" customFormat="1">
      <c r="A425" s="15"/>
      <c r="B425" s="258"/>
      <c r="C425" s="259"/>
      <c r="D425" s="232" t="s">
        <v>166</v>
      </c>
      <c r="E425" s="260" t="s">
        <v>1</v>
      </c>
      <c r="F425" s="261" t="s">
        <v>171</v>
      </c>
      <c r="G425" s="259"/>
      <c r="H425" s="262">
        <v>628</v>
      </c>
      <c r="I425" s="263"/>
      <c r="J425" s="259"/>
      <c r="K425" s="259"/>
      <c r="L425" s="264"/>
      <c r="M425" s="265"/>
      <c r="N425" s="266"/>
      <c r="O425" s="266"/>
      <c r="P425" s="266"/>
      <c r="Q425" s="266"/>
      <c r="R425" s="266"/>
      <c r="S425" s="266"/>
      <c r="T425" s="267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8" t="s">
        <v>166</v>
      </c>
      <c r="AU425" s="268" t="s">
        <v>86</v>
      </c>
      <c r="AV425" s="15" t="s">
        <v>162</v>
      </c>
      <c r="AW425" s="15" t="s">
        <v>32</v>
      </c>
      <c r="AX425" s="15" t="s">
        <v>84</v>
      </c>
      <c r="AY425" s="268" t="s">
        <v>155</v>
      </c>
    </row>
    <row r="426" s="2" customFormat="1" ht="16.5" customHeight="1">
      <c r="A426" s="38"/>
      <c r="B426" s="39"/>
      <c r="C426" s="269" t="s">
        <v>510</v>
      </c>
      <c r="D426" s="269" t="s">
        <v>245</v>
      </c>
      <c r="E426" s="270" t="s">
        <v>511</v>
      </c>
      <c r="F426" s="271" t="s">
        <v>512</v>
      </c>
      <c r="G426" s="272" t="s">
        <v>197</v>
      </c>
      <c r="H426" s="273">
        <v>640.55999999999995</v>
      </c>
      <c r="I426" s="274"/>
      <c r="J426" s="275">
        <f>ROUND(I426*H426,2)</f>
        <v>0</v>
      </c>
      <c r="K426" s="271" t="s">
        <v>161</v>
      </c>
      <c r="L426" s="276"/>
      <c r="M426" s="277" t="s">
        <v>1</v>
      </c>
      <c r="N426" s="278" t="s">
        <v>41</v>
      </c>
      <c r="O426" s="91"/>
      <c r="P426" s="228">
        <f>O426*H426</f>
        <v>0</v>
      </c>
      <c r="Q426" s="228">
        <v>0.080000000000000002</v>
      </c>
      <c r="R426" s="228">
        <f>Q426*H426</f>
        <v>51.244799999999998</v>
      </c>
      <c r="S426" s="228">
        <v>0</v>
      </c>
      <c r="T426" s="229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0" t="s">
        <v>207</v>
      </c>
      <c r="AT426" s="230" t="s">
        <v>245</v>
      </c>
      <c r="AU426" s="230" t="s">
        <v>86</v>
      </c>
      <c r="AY426" s="17" t="s">
        <v>155</v>
      </c>
      <c r="BE426" s="231">
        <f>IF(N426="základní",J426,0)</f>
        <v>0</v>
      </c>
      <c r="BF426" s="231">
        <f>IF(N426="snížená",J426,0)</f>
        <v>0</v>
      </c>
      <c r="BG426" s="231">
        <f>IF(N426="zákl. přenesená",J426,0)</f>
        <v>0</v>
      </c>
      <c r="BH426" s="231">
        <f>IF(N426="sníž. přenesená",J426,0)</f>
        <v>0</v>
      </c>
      <c r="BI426" s="231">
        <f>IF(N426="nulová",J426,0)</f>
        <v>0</v>
      </c>
      <c r="BJ426" s="17" t="s">
        <v>84</v>
      </c>
      <c r="BK426" s="231">
        <f>ROUND(I426*H426,2)</f>
        <v>0</v>
      </c>
      <c r="BL426" s="17" t="s">
        <v>162</v>
      </c>
      <c r="BM426" s="230" t="s">
        <v>513</v>
      </c>
    </row>
    <row r="427" s="13" customFormat="1">
      <c r="A427" s="13"/>
      <c r="B427" s="237"/>
      <c r="C427" s="238"/>
      <c r="D427" s="232" t="s">
        <v>166</v>
      </c>
      <c r="E427" s="239" t="s">
        <v>1</v>
      </c>
      <c r="F427" s="240" t="s">
        <v>508</v>
      </c>
      <c r="G427" s="238"/>
      <c r="H427" s="239" t="s">
        <v>1</v>
      </c>
      <c r="I427" s="241"/>
      <c r="J427" s="238"/>
      <c r="K427" s="238"/>
      <c r="L427" s="242"/>
      <c r="M427" s="243"/>
      <c r="N427" s="244"/>
      <c r="O427" s="244"/>
      <c r="P427" s="244"/>
      <c r="Q427" s="244"/>
      <c r="R427" s="244"/>
      <c r="S427" s="244"/>
      <c r="T427" s="24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6" t="s">
        <v>166</v>
      </c>
      <c r="AU427" s="246" t="s">
        <v>86</v>
      </c>
      <c r="AV427" s="13" t="s">
        <v>84</v>
      </c>
      <c r="AW427" s="13" t="s">
        <v>32</v>
      </c>
      <c r="AX427" s="13" t="s">
        <v>76</v>
      </c>
      <c r="AY427" s="246" t="s">
        <v>155</v>
      </c>
    </row>
    <row r="428" s="14" customFormat="1">
      <c r="A428" s="14"/>
      <c r="B428" s="247"/>
      <c r="C428" s="248"/>
      <c r="D428" s="232" t="s">
        <v>166</v>
      </c>
      <c r="E428" s="249" t="s">
        <v>1</v>
      </c>
      <c r="F428" s="250" t="s">
        <v>514</v>
      </c>
      <c r="G428" s="248"/>
      <c r="H428" s="251">
        <v>640.55999999999995</v>
      </c>
      <c r="I428" s="252"/>
      <c r="J428" s="248"/>
      <c r="K428" s="248"/>
      <c r="L428" s="253"/>
      <c r="M428" s="254"/>
      <c r="N428" s="255"/>
      <c r="O428" s="255"/>
      <c r="P428" s="255"/>
      <c r="Q428" s="255"/>
      <c r="R428" s="255"/>
      <c r="S428" s="255"/>
      <c r="T428" s="25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7" t="s">
        <v>166</v>
      </c>
      <c r="AU428" s="257" t="s">
        <v>86</v>
      </c>
      <c r="AV428" s="14" t="s">
        <v>86</v>
      </c>
      <c r="AW428" s="14" t="s">
        <v>32</v>
      </c>
      <c r="AX428" s="14" t="s">
        <v>76</v>
      </c>
      <c r="AY428" s="257" t="s">
        <v>155</v>
      </c>
    </row>
    <row r="429" s="15" customFormat="1">
      <c r="A429" s="15"/>
      <c r="B429" s="258"/>
      <c r="C429" s="259"/>
      <c r="D429" s="232" t="s">
        <v>166</v>
      </c>
      <c r="E429" s="260" t="s">
        <v>1</v>
      </c>
      <c r="F429" s="261" t="s">
        <v>171</v>
      </c>
      <c r="G429" s="259"/>
      <c r="H429" s="262">
        <v>640.55999999999995</v>
      </c>
      <c r="I429" s="263"/>
      <c r="J429" s="259"/>
      <c r="K429" s="259"/>
      <c r="L429" s="264"/>
      <c r="M429" s="265"/>
      <c r="N429" s="266"/>
      <c r="O429" s="266"/>
      <c r="P429" s="266"/>
      <c r="Q429" s="266"/>
      <c r="R429" s="266"/>
      <c r="S429" s="266"/>
      <c r="T429" s="267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8" t="s">
        <v>166</v>
      </c>
      <c r="AU429" s="268" t="s">
        <v>86</v>
      </c>
      <c r="AV429" s="15" t="s">
        <v>162</v>
      </c>
      <c r="AW429" s="15" t="s">
        <v>32</v>
      </c>
      <c r="AX429" s="15" t="s">
        <v>84</v>
      </c>
      <c r="AY429" s="268" t="s">
        <v>155</v>
      </c>
    </row>
    <row r="430" s="2" customFormat="1" ht="44.25" customHeight="1">
      <c r="A430" s="38"/>
      <c r="B430" s="39"/>
      <c r="C430" s="219" t="s">
        <v>515</v>
      </c>
      <c r="D430" s="219" t="s">
        <v>157</v>
      </c>
      <c r="E430" s="220" t="s">
        <v>516</v>
      </c>
      <c r="F430" s="221" t="s">
        <v>517</v>
      </c>
      <c r="G430" s="222" t="s">
        <v>197</v>
      </c>
      <c r="H430" s="223">
        <v>628</v>
      </c>
      <c r="I430" s="224"/>
      <c r="J430" s="225">
        <f>ROUND(I430*H430,2)</f>
        <v>0</v>
      </c>
      <c r="K430" s="221" t="s">
        <v>161</v>
      </c>
      <c r="L430" s="44"/>
      <c r="M430" s="226" t="s">
        <v>1</v>
      </c>
      <c r="N430" s="227" t="s">
        <v>41</v>
      </c>
      <c r="O430" s="91"/>
      <c r="P430" s="228">
        <f>O430*H430</f>
        <v>0</v>
      </c>
      <c r="Q430" s="228">
        <v>0.089779999999999999</v>
      </c>
      <c r="R430" s="228">
        <f>Q430*H430</f>
        <v>56.381839999999997</v>
      </c>
      <c r="S430" s="228">
        <v>0</v>
      </c>
      <c r="T430" s="229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0" t="s">
        <v>162</v>
      </c>
      <c r="AT430" s="230" t="s">
        <v>157</v>
      </c>
      <c r="AU430" s="230" t="s">
        <v>86</v>
      </c>
      <c r="AY430" s="17" t="s">
        <v>155</v>
      </c>
      <c r="BE430" s="231">
        <f>IF(N430="základní",J430,0)</f>
        <v>0</v>
      </c>
      <c r="BF430" s="231">
        <f>IF(N430="snížená",J430,0)</f>
        <v>0</v>
      </c>
      <c r="BG430" s="231">
        <f>IF(N430="zákl. přenesená",J430,0)</f>
        <v>0</v>
      </c>
      <c r="BH430" s="231">
        <f>IF(N430="sníž. přenesená",J430,0)</f>
        <v>0</v>
      </c>
      <c r="BI430" s="231">
        <f>IF(N430="nulová",J430,0)</f>
        <v>0</v>
      </c>
      <c r="BJ430" s="17" t="s">
        <v>84</v>
      </c>
      <c r="BK430" s="231">
        <f>ROUND(I430*H430,2)</f>
        <v>0</v>
      </c>
      <c r="BL430" s="17" t="s">
        <v>162</v>
      </c>
      <c r="BM430" s="230" t="s">
        <v>518</v>
      </c>
    </row>
    <row r="431" s="13" customFormat="1">
      <c r="A431" s="13"/>
      <c r="B431" s="237"/>
      <c r="C431" s="238"/>
      <c r="D431" s="232" t="s">
        <v>166</v>
      </c>
      <c r="E431" s="239" t="s">
        <v>1</v>
      </c>
      <c r="F431" s="240" t="s">
        <v>519</v>
      </c>
      <c r="G431" s="238"/>
      <c r="H431" s="239" t="s">
        <v>1</v>
      </c>
      <c r="I431" s="241"/>
      <c r="J431" s="238"/>
      <c r="K431" s="238"/>
      <c r="L431" s="242"/>
      <c r="M431" s="243"/>
      <c r="N431" s="244"/>
      <c r="O431" s="244"/>
      <c r="P431" s="244"/>
      <c r="Q431" s="244"/>
      <c r="R431" s="244"/>
      <c r="S431" s="244"/>
      <c r="T431" s="24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6" t="s">
        <v>166</v>
      </c>
      <c r="AU431" s="246" t="s">
        <v>86</v>
      </c>
      <c r="AV431" s="13" t="s">
        <v>84</v>
      </c>
      <c r="AW431" s="13" t="s">
        <v>32</v>
      </c>
      <c r="AX431" s="13" t="s">
        <v>76</v>
      </c>
      <c r="AY431" s="246" t="s">
        <v>155</v>
      </c>
    </row>
    <row r="432" s="14" customFormat="1">
      <c r="A432" s="14"/>
      <c r="B432" s="247"/>
      <c r="C432" s="248"/>
      <c r="D432" s="232" t="s">
        <v>166</v>
      </c>
      <c r="E432" s="249" t="s">
        <v>1</v>
      </c>
      <c r="F432" s="250" t="s">
        <v>509</v>
      </c>
      <c r="G432" s="248"/>
      <c r="H432" s="251">
        <v>628</v>
      </c>
      <c r="I432" s="252"/>
      <c r="J432" s="248"/>
      <c r="K432" s="248"/>
      <c r="L432" s="253"/>
      <c r="M432" s="254"/>
      <c r="N432" s="255"/>
      <c r="O432" s="255"/>
      <c r="P432" s="255"/>
      <c r="Q432" s="255"/>
      <c r="R432" s="255"/>
      <c r="S432" s="255"/>
      <c r="T432" s="25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7" t="s">
        <v>166</v>
      </c>
      <c r="AU432" s="257" t="s">
        <v>86</v>
      </c>
      <c r="AV432" s="14" t="s">
        <v>86</v>
      </c>
      <c r="AW432" s="14" t="s">
        <v>32</v>
      </c>
      <c r="AX432" s="14" t="s">
        <v>76</v>
      </c>
      <c r="AY432" s="257" t="s">
        <v>155</v>
      </c>
    </row>
    <row r="433" s="15" customFormat="1">
      <c r="A433" s="15"/>
      <c r="B433" s="258"/>
      <c r="C433" s="259"/>
      <c r="D433" s="232" t="s">
        <v>166</v>
      </c>
      <c r="E433" s="260" t="s">
        <v>1</v>
      </c>
      <c r="F433" s="261" t="s">
        <v>171</v>
      </c>
      <c r="G433" s="259"/>
      <c r="H433" s="262">
        <v>628</v>
      </c>
      <c r="I433" s="263"/>
      <c r="J433" s="259"/>
      <c r="K433" s="259"/>
      <c r="L433" s="264"/>
      <c r="M433" s="265"/>
      <c r="N433" s="266"/>
      <c r="O433" s="266"/>
      <c r="P433" s="266"/>
      <c r="Q433" s="266"/>
      <c r="R433" s="266"/>
      <c r="S433" s="266"/>
      <c r="T433" s="267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8" t="s">
        <v>166</v>
      </c>
      <c r="AU433" s="268" t="s">
        <v>86</v>
      </c>
      <c r="AV433" s="15" t="s">
        <v>162</v>
      </c>
      <c r="AW433" s="15" t="s">
        <v>32</v>
      </c>
      <c r="AX433" s="15" t="s">
        <v>84</v>
      </c>
      <c r="AY433" s="268" t="s">
        <v>155</v>
      </c>
    </row>
    <row r="434" s="2" customFormat="1" ht="24.15" customHeight="1">
      <c r="A434" s="38"/>
      <c r="B434" s="39"/>
      <c r="C434" s="269" t="s">
        <v>520</v>
      </c>
      <c r="D434" s="269" t="s">
        <v>245</v>
      </c>
      <c r="E434" s="270" t="s">
        <v>521</v>
      </c>
      <c r="F434" s="271" t="s">
        <v>522</v>
      </c>
      <c r="G434" s="272" t="s">
        <v>160</v>
      </c>
      <c r="H434" s="273">
        <v>64.055999999999997</v>
      </c>
      <c r="I434" s="274"/>
      <c r="J434" s="275">
        <f>ROUND(I434*H434,2)</f>
        <v>0</v>
      </c>
      <c r="K434" s="271" t="s">
        <v>161</v>
      </c>
      <c r="L434" s="276"/>
      <c r="M434" s="277" t="s">
        <v>1</v>
      </c>
      <c r="N434" s="278" t="s">
        <v>41</v>
      </c>
      <c r="O434" s="91"/>
      <c r="P434" s="228">
        <f>O434*H434</f>
        <v>0</v>
      </c>
      <c r="Q434" s="228">
        <v>0.17599999999999999</v>
      </c>
      <c r="R434" s="228">
        <f>Q434*H434</f>
        <v>11.273855999999999</v>
      </c>
      <c r="S434" s="228">
        <v>0</v>
      </c>
      <c r="T434" s="229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30" t="s">
        <v>207</v>
      </c>
      <c r="AT434" s="230" t="s">
        <v>245</v>
      </c>
      <c r="AU434" s="230" t="s">
        <v>86</v>
      </c>
      <c r="AY434" s="17" t="s">
        <v>155</v>
      </c>
      <c r="BE434" s="231">
        <f>IF(N434="základní",J434,0)</f>
        <v>0</v>
      </c>
      <c r="BF434" s="231">
        <f>IF(N434="snížená",J434,0)</f>
        <v>0</v>
      </c>
      <c r="BG434" s="231">
        <f>IF(N434="zákl. přenesená",J434,0)</f>
        <v>0</v>
      </c>
      <c r="BH434" s="231">
        <f>IF(N434="sníž. přenesená",J434,0)</f>
        <v>0</v>
      </c>
      <c r="BI434" s="231">
        <f>IF(N434="nulová",J434,0)</f>
        <v>0</v>
      </c>
      <c r="BJ434" s="17" t="s">
        <v>84</v>
      </c>
      <c r="BK434" s="231">
        <f>ROUND(I434*H434,2)</f>
        <v>0</v>
      </c>
      <c r="BL434" s="17" t="s">
        <v>162</v>
      </c>
      <c r="BM434" s="230" t="s">
        <v>523</v>
      </c>
    </row>
    <row r="435" s="13" customFormat="1">
      <c r="A435" s="13"/>
      <c r="B435" s="237"/>
      <c r="C435" s="238"/>
      <c r="D435" s="232" t="s">
        <v>166</v>
      </c>
      <c r="E435" s="239" t="s">
        <v>1</v>
      </c>
      <c r="F435" s="240" t="s">
        <v>519</v>
      </c>
      <c r="G435" s="238"/>
      <c r="H435" s="239" t="s">
        <v>1</v>
      </c>
      <c r="I435" s="241"/>
      <c r="J435" s="238"/>
      <c r="K435" s="238"/>
      <c r="L435" s="242"/>
      <c r="M435" s="243"/>
      <c r="N435" s="244"/>
      <c r="O435" s="244"/>
      <c r="P435" s="244"/>
      <c r="Q435" s="244"/>
      <c r="R435" s="244"/>
      <c r="S435" s="244"/>
      <c r="T435" s="24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6" t="s">
        <v>166</v>
      </c>
      <c r="AU435" s="246" t="s">
        <v>86</v>
      </c>
      <c r="AV435" s="13" t="s">
        <v>84</v>
      </c>
      <c r="AW435" s="13" t="s">
        <v>32</v>
      </c>
      <c r="AX435" s="13" t="s">
        <v>76</v>
      </c>
      <c r="AY435" s="246" t="s">
        <v>155</v>
      </c>
    </row>
    <row r="436" s="14" customFormat="1">
      <c r="A436" s="14"/>
      <c r="B436" s="247"/>
      <c r="C436" s="248"/>
      <c r="D436" s="232" t="s">
        <v>166</v>
      </c>
      <c r="E436" s="249" t="s">
        <v>1</v>
      </c>
      <c r="F436" s="250" t="s">
        <v>524</v>
      </c>
      <c r="G436" s="248"/>
      <c r="H436" s="251">
        <v>64.055999999999997</v>
      </c>
      <c r="I436" s="252"/>
      <c r="J436" s="248"/>
      <c r="K436" s="248"/>
      <c r="L436" s="253"/>
      <c r="M436" s="254"/>
      <c r="N436" s="255"/>
      <c r="O436" s="255"/>
      <c r="P436" s="255"/>
      <c r="Q436" s="255"/>
      <c r="R436" s="255"/>
      <c r="S436" s="255"/>
      <c r="T436" s="25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7" t="s">
        <v>166</v>
      </c>
      <c r="AU436" s="257" t="s">
        <v>86</v>
      </c>
      <c r="AV436" s="14" t="s">
        <v>86</v>
      </c>
      <c r="AW436" s="14" t="s">
        <v>32</v>
      </c>
      <c r="AX436" s="14" t="s">
        <v>76</v>
      </c>
      <c r="AY436" s="257" t="s">
        <v>155</v>
      </c>
    </row>
    <row r="437" s="15" customFormat="1">
      <c r="A437" s="15"/>
      <c r="B437" s="258"/>
      <c r="C437" s="259"/>
      <c r="D437" s="232" t="s">
        <v>166</v>
      </c>
      <c r="E437" s="260" t="s">
        <v>1</v>
      </c>
      <c r="F437" s="261" t="s">
        <v>171</v>
      </c>
      <c r="G437" s="259"/>
      <c r="H437" s="262">
        <v>64.055999999999997</v>
      </c>
      <c r="I437" s="263"/>
      <c r="J437" s="259"/>
      <c r="K437" s="259"/>
      <c r="L437" s="264"/>
      <c r="M437" s="265"/>
      <c r="N437" s="266"/>
      <c r="O437" s="266"/>
      <c r="P437" s="266"/>
      <c r="Q437" s="266"/>
      <c r="R437" s="266"/>
      <c r="S437" s="266"/>
      <c r="T437" s="267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8" t="s">
        <v>166</v>
      </c>
      <c r="AU437" s="268" t="s">
        <v>86</v>
      </c>
      <c r="AV437" s="15" t="s">
        <v>162</v>
      </c>
      <c r="AW437" s="15" t="s">
        <v>32</v>
      </c>
      <c r="AX437" s="15" t="s">
        <v>84</v>
      </c>
      <c r="AY437" s="268" t="s">
        <v>155</v>
      </c>
    </row>
    <row r="438" s="2" customFormat="1" ht="49.05" customHeight="1">
      <c r="A438" s="38"/>
      <c r="B438" s="39"/>
      <c r="C438" s="219" t="s">
        <v>525</v>
      </c>
      <c r="D438" s="219" t="s">
        <v>157</v>
      </c>
      <c r="E438" s="220" t="s">
        <v>526</v>
      </c>
      <c r="F438" s="221" t="s">
        <v>527</v>
      </c>
      <c r="G438" s="222" t="s">
        <v>197</v>
      </c>
      <c r="H438" s="223">
        <v>638</v>
      </c>
      <c r="I438" s="224"/>
      <c r="J438" s="225">
        <f>ROUND(I438*H438,2)</f>
        <v>0</v>
      </c>
      <c r="K438" s="221" t="s">
        <v>161</v>
      </c>
      <c r="L438" s="44"/>
      <c r="M438" s="226" t="s">
        <v>1</v>
      </c>
      <c r="N438" s="227" t="s">
        <v>41</v>
      </c>
      <c r="O438" s="91"/>
      <c r="P438" s="228">
        <f>O438*H438</f>
        <v>0</v>
      </c>
      <c r="Q438" s="228">
        <v>0.1295</v>
      </c>
      <c r="R438" s="228">
        <f>Q438*H438</f>
        <v>82.621000000000009</v>
      </c>
      <c r="S438" s="228">
        <v>0</v>
      </c>
      <c r="T438" s="229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30" t="s">
        <v>162</v>
      </c>
      <c r="AT438" s="230" t="s">
        <v>157</v>
      </c>
      <c r="AU438" s="230" t="s">
        <v>86</v>
      </c>
      <c r="AY438" s="17" t="s">
        <v>155</v>
      </c>
      <c r="BE438" s="231">
        <f>IF(N438="základní",J438,0)</f>
        <v>0</v>
      </c>
      <c r="BF438" s="231">
        <f>IF(N438="snížená",J438,0)</f>
        <v>0</v>
      </c>
      <c r="BG438" s="231">
        <f>IF(N438="zákl. přenesená",J438,0)</f>
        <v>0</v>
      </c>
      <c r="BH438" s="231">
        <f>IF(N438="sníž. přenesená",J438,0)</f>
        <v>0</v>
      </c>
      <c r="BI438" s="231">
        <f>IF(N438="nulová",J438,0)</f>
        <v>0</v>
      </c>
      <c r="BJ438" s="17" t="s">
        <v>84</v>
      </c>
      <c r="BK438" s="231">
        <f>ROUND(I438*H438,2)</f>
        <v>0</v>
      </c>
      <c r="BL438" s="17" t="s">
        <v>162</v>
      </c>
      <c r="BM438" s="230" t="s">
        <v>528</v>
      </c>
    </row>
    <row r="439" s="13" customFormat="1">
      <c r="A439" s="13"/>
      <c r="B439" s="237"/>
      <c r="C439" s="238"/>
      <c r="D439" s="232" t="s">
        <v>166</v>
      </c>
      <c r="E439" s="239" t="s">
        <v>1</v>
      </c>
      <c r="F439" s="240" t="s">
        <v>529</v>
      </c>
      <c r="G439" s="238"/>
      <c r="H439" s="239" t="s">
        <v>1</v>
      </c>
      <c r="I439" s="241"/>
      <c r="J439" s="238"/>
      <c r="K439" s="238"/>
      <c r="L439" s="242"/>
      <c r="M439" s="243"/>
      <c r="N439" s="244"/>
      <c r="O439" s="244"/>
      <c r="P439" s="244"/>
      <c r="Q439" s="244"/>
      <c r="R439" s="244"/>
      <c r="S439" s="244"/>
      <c r="T439" s="24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6" t="s">
        <v>166</v>
      </c>
      <c r="AU439" s="246" t="s">
        <v>86</v>
      </c>
      <c r="AV439" s="13" t="s">
        <v>84</v>
      </c>
      <c r="AW439" s="13" t="s">
        <v>32</v>
      </c>
      <c r="AX439" s="13" t="s">
        <v>76</v>
      </c>
      <c r="AY439" s="246" t="s">
        <v>155</v>
      </c>
    </row>
    <row r="440" s="14" customFormat="1">
      <c r="A440" s="14"/>
      <c r="B440" s="247"/>
      <c r="C440" s="248"/>
      <c r="D440" s="232" t="s">
        <v>166</v>
      </c>
      <c r="E440" s="249" t="s">
        <v>1</v>
      </c>
      <c r="F440" s="250" t="s">
        <v>530</v>
      </c>
      <c r="G440" s="248"/>
      <c r="H440" s="251">
        <v>638</v>
      </c>
      <c r="I440" s="252"/>
      <c r="J440" s="248"/>
      <c r="K440" s="248"/>
      <c r="L440" s="253"/>
      <c r="M440" s="254"/>
      <c r="N440" s="255"/>
      <c r="O440" s="255"/>
      <c r="P440" s="255"/>
      <c r="Q440" s="255"/>
      <c r="R440" s="255"/>
      <c r="S440" s="255"/>
      <c r="T440" s="25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7" t="s">
        <v>166</v>
      </c>
      <c r="AU440" s="257" t="s">
        <v>86</v>
      </c>
      <c r="AV440" s="14" t="s">
        <v>86</v>
      </c>
      <c r="AW440" s="14" t="s">
        <v>32</v>
      </c>
      <c r="AX440" s="14" t="s">
        <v>76</v>
      </c>
      <c r="AY440" s="257" t="s">
        <v>155</v>
      </c>
    </row>
    <row r="441" s="15" customFormat="1">
      <c r="A441" s="15"/>
      <c r="B441" s="258"/>
      <c r="C441" s="259"/>
      <c r="D441" s="232" t="s">
        <v>166</v>
      </c>
      <c r="E441" s="260" t="s">
        <v>1</v>
      </c>
      <c r="F441" s="261" t="s">
        <v>171</v>
      </c>
      <c r="G441" s="259"/>
      <c r="H441" s="262">
        <v>638</v>
      </c>
      <c r="I441" s="263"/>
      <c r="J441" s="259"/>
      <c r="K441" s="259"/>
      <c r="L441" s="264"/>
      <c r="M441" s="265"/>
      <c r="N441" s="266"/>
      <c r="O441" s="266"/>
      <c r="P441" s="266"/>
      <c r="Q441" s="266"/>
      <c r="R441" s="266"/>
      <c r="S441" s="266"/>
      <c r="T441" s="267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8" t="s">
        <v>166</v>
      </c>
      <c r="AU441" s="268" t="s">
        <v>86</v>
      </c>
      <c r="AV441" s="15" t="s">
        <v>162</v>
      </c>
      <c r="AW441" s="15" t="s">
        <v>32</v>
      </c>
      <c r="AX441" s="15" t="s">
        <v>84</v>
      </c>
      <c r="AY441" s="268" t="s">
        <v>155</v>
      </c>
    </row>
    <row r="442" s="2" customFormat="1" ht="16.5" customHeight="1">
      <c r="A442" s="38"/>
      <c r="B442" s="39"/>
      <c r="C442" s="269" t="s">
        <v>531</v>
      </c>
      <c r="D442" s="269" t="s">
        <v>245</v>
      </c>
      <c r="E442" s="270" t="s">
        <v>532</v>
      </c>
      <c r="F442" s="271" t="s">
        <v>533</v>
      </c>
      <c r="G442" s="272" t="s">
        <v>197</v>
      </c>
      <c r="H442" s="273">
        <v>650.75999999999999</v>
      </c>
      <c r="I442" s="274"/>
      <c r="J442" s="275">
        <f>ROUND(I442*H442,2)</f>
        <v>0</v>
      </c>
      <c r="K442" s="271" t="s">
        <v>161</v>
      </c>
      <c r="L442" s="276"/>
      <c r="M442" s="277" t="s">
        <v>1</v>
      </c>
      <c r="N442" s="278" t="s">
        <v>41</v>
      </c>
      <c r="O442" s="91"/>
      <c r="P442" s="228">
        <f>O442*H442</f>
        <v>0</v>
      </c>
      <c r="Q442" s="228">
        <v>0.044999999999999998</v>
      </c>
      <c r="R442" s="228">
        <f>Q442*H442</f>
        <v>29.284199999999998</v>
      </c>
      <c r="S442" s="228">
        <v>0</v>
      </c>
      <c r="T442" s="229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0" t="s">
        <v>207</v>
      </c>
      <c r="AT442" s="230" t="s">
        <v>245</v>
      </c>
      <c r="AU442" s="230" t="s">
        <v>86</v>
      </c>
      <c r="AY442" s="17" t="s">
        <v>155</v>
      </c>
      <c r="BE442" s="231">
        <f>IF(N442="základní",J442,0)</f>
        <v>0</v>
      </c>
      <c r="BF442" s="231">
        <f>IF(N442="snížená",J442,0)</f>
        <v>0</v>
      </c>
      <c r="BG442" s="231">
        <f>IF(N442="zákl. přenesená",J442,0)</f>
        <v>0</v>
      </c>
      <c r="BH442" s="231">
        <f>IF(N442="sníž. přenesená",J442,0)</f>
        <v>0</v>
      </c>
      <c r="BI442" s="231">
        <f>IF(N442="nulová",J442,0)</f>
        <v>0</v>
      </c>
      <c r="BJ442" s="17" t="s">
        <v>84</v>
      </c>
      <c r="BK442" s="231">
        <f>ROUND(I442*H442,2)</f>
        <v>0</v>
      </c>
      <c r="BL442" s="17" t="s">
        <v>162</v>
      </c>
      <c r="BM442" s="230" t="s">
        <v>534</v>
      </c>
    </row>
    <row r="443" s="13" customFormat="1">
      <c r="A443" s="13"/>
      <c r="B443" s="237"/>
      <c r="C443" s="238"/>
      <c r="D443" s="232" t="s">
        <v>166</v>
      </c>
      <c r="E443" s="239" t="s">
        <v>1</v>
      </c>
      <c r="F443" s="240" t="s">
        <v>529</v>
      </c>
      <c r="G443" s="238"/>
      <c r="H443" s="239" t="s">
        <v>1</v>
      </c>
      <c r="I443" s="241"/>
      <c r="J443" s="238"/>
      <c r="K443" s="238"/>
      <c r="L443" s="242"/>
      <c r="M443" s="243"/>
      <c r="N443" s="244"/>
      <c r="O443" s="244"/>
      <c r="P443" s="244"/>
      <c r="Q443" s="244"/>
      <c r="R443" s="244"/>
      <c r="S443" s="244"/>
      <c r="T443" s="24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6" t="s">
        <v>166</v>
      </c>
      <c r="AU443" s="246" t="s">
        <v>86</v>
      </c>
      <c r="AV443" s="13" t="s">
        <v>84</v>
      </c>
      <c r="AW443" s="13" t="s">
        <v>32</v>
      </c>
      <c r="AX443" s="13" t="s">
        <v>76</v>
      </c>
      <c r="AY443" s="246" t="s">
        <v>155</v>
      </c>
    </row>
    <row r="444" s="14" customFormat="1">
      <c r="A444" s="14"/>
      <c r="B444" s="247"/>
      <c r="C444" s="248"/>
      <c r="D444" s="232" t="s">
        <v>166</v>
      </c>
      <c r="E444" s="249" t="s">
        <v>1</v>
      </c>
      <c r="F444" s="250" t="s">
        <v>535</v>
      </c>
      <c r="G444" s="248"/>
      <c r="H444" s="251">
        <v>650.75999999999999</v>
      </c>
      <c r="I444" s="252"/>
      <c r="J444" s="248"/>
      <c r="K444" s="248"/>
      <c r="L444" s="253"/>
      <c r="M444" s="254"/>
      <c r="N444" s="255"/>
      <c r="O444" s="255"/>
      <c r="P444" s="255"/>
      <c r="Q444" s="255"/>
      <c r="R444" s="255"/>
      <c r="S444" s="255"/>
      <c r="T444" s="25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7" t="s">
        <v>166</v>
      </c>
      <c r="AU444" s="257" t="s">
        <v>86</v>
      </c>
      <c r="AV444" s="14" t="s">
        <v>86</v>
      </c>
      <c r="AW444" s="14" t="s">
        <v>32</v>
      </c>
      <c r="AX444" s="14" t="s">
        <v>76</v>
      </c>
      <c r="AY444" s="257" t="s">
        <v>155</v>
      </c>
    </row>
    <row r="445" s="15" customFormat="1">
      <c r="A445" s="15"/>
      <c r="B445" s="258"/>
      <c r="C445" s="259"/>
      <c r="D445" s="232" t="s">
        <v>166</v>
      </c>
      <c r="E445" s="260" t="s">
        <v>1</v>
      </c>
      <c r="F445" s="261" t="s">
        <v>171</v>
      </c>
      <c r="G445" s="259"/>
      <c r="H445" s="262">
        <v>650.75999999999999</v>
      </c>
      <c r="I445" s="263"/>
      <c r="J445" s="259"/>
      <c r="K445" s="259"/>
      <c r="L445" s="264"/>
      <c r="M445" s="265"/>
      <c r="N445" s="266"/>
      <c r="O445" s="266"/>
      <c r="P445" s="266"/>
      <c r="Q445" s="266"/>
      <c r="R445" s="266"/>
      <c r="S445" s="266"/>
      <c r="T445" s="267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8" t="s">
        <v>166</v>
      </c>
      <c r="AU445" s="268" t="s">
        <v>86</v>
      </c>
      <c r="AV445" s="15" t="s">
        <v>162</v>
      </c>
      <c r="AW445" s="15" t="s">
        <v>32</v>
      </c>
      <c r="AX445" s="15" t="s">
        <v>84</v>
      </c>
      <c r="AY445" s="268" t="s">
        <v>155</v>
      </c>
    </row>
    <row r="446" s="2" customFormat="1" ht="24.15" customHeight="1">
      <c r="A446" s="38"/>
      <c r="B446" s="39"/>
      <c r="C446" s="219" t="s">
        <v>536</v>
      </c>
      <c r="D446" s="219" t="s">
        <v>157</v>
      </c>
      <c r="E446" s="220" t="s">
        <v>537</v>
      </c>
      <c r="F446" s="221" t="s">
        <v>538</v>
      </c>
      <c r="G446" s="222" t="s">
        <v>197</v>
      </c>
      <c r="H446" s="223">
        <v>1150</v>
      </c>
      <c r="I446" s="224"/>
      <c r="J446" s="225">
        <f>ROUND(I446*H446,2)</f>
        <v>0</v>
      </c>
      <c r="K446" s="221" t="s">
        <v>161</v>
      </c>
      <c r="L446" s="44"/>
      <c r="M446" s="226" t="s">
        <v>1</v>
      </c>
      <c r="N446" s="227" t="s">
        <v>41</v>
      </c>
      <c r="O446" s="91"/>
      <c r="P446" s="228">
        <f>O446*H446</f>
        <v>0</v>
      </c>
      <c r="Q446" s="228">
        <v>0</v>
      </c>
      <c r="R446" s="228">
        <f>Q446*H446</f>
        <v>0</v>
      </c>
      <c r="S446" s="228">
        <v>0</v>
      </c>
      <c r="T446" s="229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30" t="s">
        <v>162</v>
      </c>
      <c r="AT446" s="230" t="s">
        <v>157</v>
      </c>
      <c r="AU446" s="230" t="s">
        <v>86</v>
      </c>
      <c r="AY446" s="17" t="s">
        <v>155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7" t="s">
        <v>84</v>
      </c>
      <c r="BK446" s="231">
        <f>ROUND(I446*H446,2)</f>
        <v>0</v>
      </c>
      <c r="BL446" s="17" t="s">
        <v>162</v>
      </c>
      <c r="BM446" s="230" t="s">
        <v>539</v>
      </c>
    </row>
    <row r="447" s="14" customFormat="1">
      <c r="A447" s="14"/>
      <c r="B447" s="247"/>
      <c r="C447" s="248"/>
      <c r="D447" s="232" t="s">
        <v>166</v>
      </c>
      <c r="E447" s="249" t="s">
        <v>1</v>
      </c>
      <c r="F447" s="250" t="s">
        <v>540</v>
      </c>
      <c r="G447" s="248"/>
      <c r="H447" s="251">
        <v>1150</v>
      </c>
      <c r="I447" s="252"/>
      <c r="J447" s="248"/>
      <c r="K447" s="248"/>
      <c r="L447" s="253"/>
      <c r="M447" s="254"/>
      <c r="N447" s="255"/>
      <c r="O447" s="255"/>
      <c r="P447" s="255"/>
      <c r="Q447" s="255"/>
      <c r="R447" s="255"/>
      <c r="S447" s="255"/>
      <c r="T447" s="25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7" t="s">
        <v>166</v>
      </c>
      <c r="AU447" s="257" t="s">
        <v>86</v>
      </c>
      <c r="AV447" s="14" t="s">
        <v>86</v>
      </c>
      <c r="AW447" s="14" t="s">
        <v>32</v>
      </c>
      <c r="AX447" s="14" t="s">
        <v>76</v>
      </c>
      <c r="AY447" s="257" t="s">
        <v>155</v>
      </c>
    </row>
    <row r="448" s="15" customFormat="1">
      <c r="A448" s="15"/>
      <c r="B448" s="258"/>
      <c r="C448" s="259"/>
      <c r="D448" s="232" t="s">
        <v>166</v>
      </c>
      <c r="E448" s="260" t="s">
        <v>1</v>
      </c>
      <c r="F448" s="261" t="s">
        <v>171</v>
      </c>
      <c r="G448" s="259"/>
      <c r="H448" s="262">
        <v>1150</v>
      </c>
      <c r="I448" s="263"/>
      <c r="J448" s="259"/>
      <c r="K448" s="259"/>
      <c r="L448" s="264"/>
      <c r="M448" s="265"/>
      <c r="N448" s="266"/>
      <c r="O448" s="266"/>
      <c r="P448" s="266"/>
      <c r="Q448" s="266"/>
      <c r="R448" s="266"/>
      <c r="S448" s="266"/>
      <c r="T448" s="267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8" t="s">
        <v>166</v>
      </c>
      <c r="AU448" s="268" t="s">
        <v>86</v>
      </c>
      <c r="AV448" s="15" t="s">
        <v>162</v>
      </c>
      <c r="AW448" s="15" t="s">
        <v>32</v>
      </c>
      <c r="AX448" s="15" t="s">
        <v>84</v>
      </c>
      <c r="AY448" s="268" t="s">
        <v>155</v>
      </c>
    </row>
    <row r="449" s="2" customFormat="1" ht="62.7" customHeight="1">
      <c r="A449" s="38"/>
      <c r="B449" s="39"/>
      <c r="C449" s="219" t="s">
        <v>541</v>
      </c>
      <c r="D449" s="219" t="s">
        <v>157</v>
      </c>
      <c r="E449" s="220" t="s">
        <v>542</v>
      </c>
      <c r="F449" s="221" t="s">
        <v>543</v>
      </c>
      <c r="G449" s="222" t="s">
        <v>197</v>
      </c>
      <c r="H449" s="223">
        <v>1150</v>
      </c>
      <c r="I449" s="224"/>
      <c r="J449" s="225">
        <f>ROUND(I449*H449,2)</f>
        <v>0</v>
      </c>
      <c r="K449" s="221" t="s">
        <v>161</v>
      </c>
      <c r="L449" s="44"/>
      <c r="M449" s="226" t="s">
        <v>1</v>
      </c>
      <c r="N449" s="227" t="s">
        <v>41</v>
      </c>
      <c r="O449" s="91"/>
      <c r="P449" s="228">
        <f>O449*H449</f>
        <v>0</v>
      </c>
      <c r="Q449" s="228">
        <v>0.00060999999999999997</v>
      </c>
      <c r="R449" s="228">
        <f>Q449*H449</f>
        <v>0.70150000000000001</v>
      </c>
      <c r="S449" s="228">
        <v>0</v>
      </c>
      <c r="T449" s="229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30" t="s">
        <v>162</v>
      </c>
      <c r="AT449" s="230" t="s">
        <v>157</v>
      </c>
      <c r="AU449" s="230" t="s">
        <v>86</v>
      </c>
      <c r="AY449" s="17" t="s">
        <v>155</v>
      </c>
      <c r="BE449" s="231">
        <f>IF(N449="základní",J449,0)</f>
        <v>0</v>
      </c>
      <c r="BF449" s="231">
        <f>IF(N449="snížená",J449,0)</f>
        <v>0</v>
      </c>
      <c r="BG449" s="231">
        <f>IF(N449="zákl. přenesená",J449,0)</f>
        <v>0</v>
      </c>
      <c r="BH449" s="231">
        <f>IF(N449="sníž. přenesená",J449,0)</f>
        <v>0</v>
      </c>
      <c r="BI449" s="231">
        <f>IF(N449="nulová",J449,0)</f>
        <v>0</v>
      </c>
      <c r="BJ449" s="17" t="s">
        <v>84</v>
      </c>
      <c r="BK449" s="231">
        <f>ROUND(I449*H449,2)</f>
        <v>0</v>
      </c>
      <c r="BL449" s="17" t="s">
        <v>162</v>
      </c>
      <c r="BM449" s="230" t="s">
        <v>544</v>
      </c>
    </row>
    <row r="450" s="14" customFormat="1">
      <c r="A450" s="14"/>
      <c r="B450" s="247"/>
      <c r="C450" s="248"/>
      <c r="D450" s="232" t="s">
        <v>166</v>
      </c>
      <c r="E450" s="249" t="s">
        <v>1</v>
      </c>
      <c r="F450" s="250" t="s">
        <v>540</v>
      </c>
      <c r="G450" s="248"/>
      <c r="H450" s="251">
        <v>1150</v>
      </c>
      <c r="I450" s="252"/>
      <c r="J450" s="248"/>
      <c r="K450" s="248"/>
      <c r="L450" s="253"/>
      <c r="M450" s="254"/>
      <c r="N450" s="255"/>
      <c r="O450" s="255"/>
      <c r="P450" s="255"/>
      <c r="Q450" s="255"/>
      <c r="R450" s="255"/>
      <c r="S450" s="255"/>
      <c r="T450" s="256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7" t="s">
        <v>166</v>
      </c>
      <c r="AU450" s="257" t="s">
        <v>86</v>
      </c>
      <c r="AV450" s="14" t="s">
        <v>86</v>
      </c>
      <c r="AW450" s="14" t="s">
        <v>32</v>
      </c>
      <c r="AX450" s="14" t="s">
        <v>76</v>
      </c>
      <c r="AY450" s="257" t="s">
        <v>155</v>
      </c>
    </row>
    <row r="451" s="15" customFormat="1">
      <c r="A451" s="15"/>
      <c r="B451" s="258"/>
      <c r="C451" s="259"/>
      <c r="D451" s="232" t="s">
        <v>166</v>
      </c>
      <c r="E451" s="260" t="s">
        <v>1</v>
      </c>
      <c r="F451" s="261" t="s">
        <v>171</v>
      </c>
      <c r="G451" s="259"/>
      <c r="H451" s="262">
        <v>1150</v>
      </c>
      <c r="I451" s="263"/>
      <c r="J451" s="259"/>
      <c r="K451" s="259"/>
      <c r="L451" s="264"/>
      <c r="M451" s="265"/>
      <c r="N451" s="266"/>
      <c r="O451" s="266"/>
      <c r="P451" s="266"/>
      <c r="Q451" s="266"/>
      <c r="R451" s="266"/>
      <c r="S451" s="266"/>
      <c r="T451" s="267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68" t="s">
        <v>166</v>
      </c>
      <c r="AU451" s="268" t="s">
        <v>86</v>
      </c>
      <c r="AV451" s="15" t="s">
        <v>162</v>
      </c>
      <c r="AW451" s="15" t="s">
        <v>32</v>
      </c>
      <c r="AX451" s="15" t="s">
        <v>84</v>
      </c>
      <c r="AY451" s="268" t="s">
        <v>155</v>
      </c>
    </row>
    <row r="452" s="2" customFormat="1" ht="55.5" customHeight="1">
      <c r="A452" s="38"/>
      <c r="B452" s="39"/>
      <c r="C452" s="219" t="s">
        <v>545</v>
      </c>
      <c r="D452" s="219" t="s">
        <v>157</v>
      </c>
      <c r="E452" s="220" t="s">
        <v>546</v>
      </c>
      <c r="F452" s="221" t="s">
        <v>547</v>
      </c>
      <c r="G452" s="222" t="s">
        <v>424</v>
      </c>
      <c r="H452" s="223">
        <v>3</v>
      </c>
      <c r="I452" s="224"/>
      <c r="J452" s="225">
        <f>ROUND(I452*H452,2)</f>
        <v>0</v>
      </c>
      <c r="K452" s="221" t="s">
        <v>161</v>
      </c>
      <c r="L452" s="44"/>
      <c r="M452" s="226" t="s">
        <v>1</v>
      </c>
      <c r="N452" s="227" t="s">
        <v>41</v>
      </c>
      <c r="O452" s="91"/>
      <c r="P452" s="228">
        <f>O452*H452</f>
        <v>0</v>
      </c>
      <c r="Q452" s="228">
        <v>0</v>
      </c>
      <c r="R452" s="228">
        <f>Q452*H452</f>
        <v>0</v>
      </c>
      <c r="S452" s="228">
        <v>0.082000000000000003</v>
      </c>
      <c r="T452" s="229">
        <f>S452*H452</f>
        <v>0.246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30" t="s">
        <v>162</v>
      </c>
      <c r="AT452" s="230" t="s">
        <v>157</v>
      </c>
      <c r="AU452" s="230" t="s">
        <v>86</v>
      </c>
      <c r="AY452" s="17" t="s">
        <v>155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7" t="s">
        <v>84</v>
      </c>
      <c r="BK452" s="231">
        <f>ROUND(I452*H452,2)</f>
        <v>0</v>
      </c>
      <c r="BL452" s="17" t="s">
        <v>162</v>
      </c>
      <c r="BM452" s="230" t="s">
        <v>548</v>
      </c>
    </row>
    <row r="453" s="14" customFormat="1">
      <c r="A453" s="14"/>
      <c r="B453" s="247"/>
      <c r="C453" s="248"/>
      <c r="D453" s="232" t="s">
        <v>166</v>
      </c>
      <c r="E453" s="249" t="s">
        <v>1</v>
      </c>
      <c r="F453" s="250" t="s">
        <v>178</v>
      </c>
      <c r="G453" s="248"/>
      <c r="H453" s="251">
        <v>3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7" t="s">
        <v>166</v>
      </c>
      <c r="AU453" s="257" t="s">
        <v>86</v>
      </c>
      <c r="AV453" s="14" t="s">
        <v>86</v>
      </c>
      <c r="AW453" s="14" t="s">
        <v>32</v>
      </c>
      <c r="AX453" s="14" t="s">
        <v>76</v>
      </c>
      <c r="AY453" s="257" t="s">
        <v>155</v>
      </c>
    </row>
    <row r="454" s="15" customFormat="1">
      <c r="A454" s="15"/>
      <c r="B454" s="258"/>
      <c r="C454" s="259"/>
      <c r="D454" s="232" t="s">
        <v>166</v>
      </c>
      <c r="E454" s="260" t="s">
        <v>1</v>
      </c>
      <c r="F454" s="261" t="s">
        <v>171</v>
      </c>
      <c r="G454" s="259"/>
      <c r="H454" s="262">
        <v>3</v>
      </c>
      <c r="I454" s="263"/>
      <c r="J454" s="259"/>
      <c r="K454" s="259"/>
      <c r="L454" s="264"/>
      <c r="M454" s="265"/>
      <c r="N454" s="266"/>
      <c r="O454" s="266"/>
      <c r="P454" s="266"/>
      <c r="Q454" s="266"/>
      <c r="R454" s="266"/>
      <c r="S454" s="266"/>
      <c r="T454" s="267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8" t="s">
        <v>166</v>
      </c>
      <c r="AU454" s="268" t="s">
        <v>86</v>
      </c>
      <c r="AV454" s="15" t="s">
        <v>162</v>
      </c>
      <c r="AW454" s="15" t="s">
        <v>32</v>
      </c>
      <c r="AX454" s="15" t="s">
        <v>84</v>
      </c>
      <c r="AY454" s="268" t="s">
        <v>155</v>
      </c>
    </row>
    <row r="455" s="2" customFormat="1" ht="24.15" customHeight="1">
      <c r="A455" s="38"/>
      <c r="B455" s="39"/>
      <c r="C455" s="219" t="s">
        <v>549</v>
      </c>
      <c r="D455" s="219" t="s">
        <v>157</v>
      </c>
      <c r="E455" s="220" t="s">
        <v>550</v>
      </c>
      <c r="F455" s="221" t="s">
        <v>551</v>
      </c>
      <c r="G455" s="222" t="s">
        <v>424</v>
      </c>
      <c r="H455" s="223">
        <v>7</v>
      </c>
      <c r="I455" s="224"/>
      <c r="J455" s="225">
        <f>ROUND(I455*H455,2)</f>
        <v>0</v>
      </c>
      <c r="K455" s="221" t="s">
        <v>161</v>
      </c>
      <c r="L455" s="44"/>
      <c r="M455" s="226" t="s">
        <v>1</v>
      </c>
      <c r="N455" s="227" t="s">
        <v>41</v>
      </c>
      <c r="O455" s="91"/>
      <c r="P455" s="228">
        <f>O455*H455</f>
        <v>0</v>
      </c>
      <c r="Q455" s="228">
        <v>0.00069999999999999999</v>
      </c>
      <c r="R455" s="228">
        <f>Q455*H455</f>
        <v>0.0048999999999999998</v>
      </c>
      <c r="S455" s="228">
        <v>0</v>
      </c>
      <c r="T455" s="229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30" t="s">
        <v>162</v>
      </c>
      <c r="AT455" s="230" t="s">
        <v>157</v>
      </c>
      <c r="AU455" s="230" t="s">
        <v>86</v>
      </c>
      <c r="AY455" s="17" t="s">
        <v>155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7" t="s">
        <v>84</v>
      </c>
      <c r="BK455" s="231">
        <f>ROUND(I455*H455,2)</f>
        <v>0</v>
      </c>
      <c r="BL455" s="17" t="s">
        <v>162</v>
      </c>
      <c r="BM455" s="230" t="s">
        <v>552</v>
      </c>
    </row>
    <row r="456" s="14" customFormat="1">
      <c r="A456" s="14"/>
      <c r="B456" s="247"/>
      <c r="C456" s="248"/>
      <c r="D456" s="232" t="s">
        <v>166</v>
      </c>
      <c r="E456" s="249" t="s">
        <v>1</v>
      </c>
      <c r="F456" s="250" t="s">
        <v>201</v>
      </c>
      <c r="G456" s="248"/>
      <c r="H456" s="251">
        <v>7</v>
      </c>
      <c r="I456" s="252"/>
      <c r="J456" s="248"/>
      <c r="K456" s="248"/>
      <c r="L456" s="253"/>
      <c r="M456" s="254"/>
      <c r="N456" s="255"/>
      <c r="O456" s="255"/>
      <c r="P456" s="255"/>
      <c r="Q456" s="255"/>
      <c r="R456" s="255"/>
      <c r="S456" s="255"/>
      <c r="T456" s="25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7" t="s">
        <v>166</v>
      </c>
      <c r="AU456" s="257" t="s">
        <v>86</v>
      </c>
      <c r="AV456" s="14" t="s">
        <v>86</v>
      </c>
      <c r="AW456" s="14" t="s">
        <v>32</v>
      </c>
      <c r="AX456" s="14" t="s">
        <v>76</v>
      </c>
      <c r="AY456" s="257" t="s">
        <v>155</v>
      </c>
    </row>
    <row r="457" s="15" customFormat="1">
      <c r="A457" s="15"/>
      <c r="B457" s="258"/>
      <c r="C457" s="259"/>
      <c r="D457" s="232" t="s">
        <v>166</v>
      </c>
      <c r="E457" s="260" t="s">
        <v>1</v>
      </c>
      <c r="F457" s="261" t="s">
        <v>171</v>
      </c>
      <c r="G457" s="259"/>
      <c r="H457" s="262">
        <v>7</v>
      </c>
      <c r="I457" s="263"/>
      <c r="J457" s="259"/>
      <c r="K457" s="259"/>
      <c r="L457" s="264"/>
      <c r="M457" s="265"/>
      <c r="N457" s="266"/>
      <c r="O457" s="266"/>
      <c r="P457" s="266"/>
      <c r="Q457" s="266"/>
      <c r="R457" s="266"/>
      <c r="S457" s="266"/>
      <c r="T457" s="267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8" t="s">
        <v>166</v>
      </c>
      <c r="AU457" s="268" t="s">
        <v>86</v>
      </c>
      <c r="AV457" s="15" t="s">
        <v>162</v>
      </c>
      <c r="AW457" s="15" t="s">
        <v>32</v>
      </c>
      <c r="AX457" s="15" t="s">
        <v>84</v>
      </c>
      <c r="AY457" s="268" t="s">
        <v>155</v>
      </c>
    </row>
    <row r="458" s="2" customFormat="1" ht="24.15" customHeight="1">
      <c r="A458" s="38"/>
      <c r="B458" s="39"/>
      <c r="C458" s="219" t="s">
        <v>553</v>
      </c>
      <c r="D458" s="219" t="s">
        <v>157</v>
      </c>
      <c r="E458" s="220" t="s">
        <v>554</v>
      </c>
      <c r="F458" s="221" t="s">
        <v>555</v>
      </c>
      <c r="G458" s="222" t="s">
        <v>424</v>
      </c>
      <c r="H458" s="223">
        <v>5</v>
      </c>
      <c r="I458" s="224"/>
      <c r="J458" s="225">
        <f>ROUND(I458*H458,2)</f>
        <v>0</v>
      </c>
      <c r="K458" s="221" t="s">
        <v>161</v>
      </c>
      <c r="L458" s="44"/>
      <c r="M458" s="226" t="s">
        <v>1</v>
      </c>
      <c r="N458" s="227" t="s">
        <v>41</v>
      </c>
      <c r="O458" s="91"/>
      <c r="P458" s="228">
        <f>O458*H458</f>
        <v>0</v>
      </c>
      <c r="Q458" s="228">
        <v>0.11241</v>
      </c>
      <c r="R458" s="228">
        <f>Q458*H458</f>
        <v>0.56204999999999994</v>
      </c>
      <c r="S458" s="228">
        <v>0</v>
      </c>
      <c r="T458" s="229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30" t="s">
        <v>162</v>
      </c>
      <c r="AT458" s="230" t="s">
        <v>157</v>
      </c>
      <c r="AU458" s="230" t="s">
        <v>86</v>
      </c>
      <c r="AY458" s="17" t="s">
        <v>155</v>
      </c>
      <c r="BE458" s="231">
        <f>IF(N458="základní",J458,0)</f>
        <v>0</v>
      </c>
      <c r="BF458" s="231">
        <f>IF(N458="snížená",J458,0)</f>
        <v>0</v>
      </c>
      <c r="BG458" s="231">
        <f>IF(N458="zákl. přenesená",J458,0)</f>
        <v>0</v>
      </c>
      <c r="BH458" s="231">
        <f>IF(N458="sníž. přenesená",J458,0)</f>
        <v>0</v>
      </c>
      <c r="BI458" s="231">
        <f>IF(N458="nulová",J458,0)</f>
        <v>0</v>
      </c>
      <c r="BJ458" s="17" t="s">
        <v>84</v>
      </c>
      <c r="BK458" s="231">
        <f>ROUND(I458*H458,2)</f>
        <v>0</v>
      </c>
      <c r="BL458" s="17" t="s">
        <v>162</v>
      </c>
      <c r="BM458" s="230" t="s">
        <v>556</v>
      </c>
    </row>
    <row r="459" s="14" customFormat="1">
      <c r="A459" s="14"/>
      <c r="B459" s="247"/>
      <c r="C459" s="248"/>
      <c r="D459" s="232" t="s">
        <v>166</v>
      </c>
      <c r="E459" s="249" t="s">
        <v>1</v>
      </c>
      <c r="F459" s="250" t="s">
        <v>188</v>
      </c>
      <c r="G459" s="248"/>
      <c r="H459" s="251">
        <v>5</v>
      </c>
      <c r="I459" s="252"/>
      <c r="J459" s="248"/>
      <c r="K459" s="248"/>
      <c r="L459" s="253"/>
      <c r="M459" s="254"/>
      <c r="N459" s="255"/>
      <c r="O459" s="255"/>
      <c r="P459" s="255"/>
      <c r="Q459" s="255"/>
      <c r="R459" s="255"/>
      <c r="S459" s="255"/>
      <c r="T459" s="25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7" t="s">
        <v>166</v>
      </c>
      <c r="AU459" s="257" t="s">
        <v>86</v>
      </c>
      <c r="AV459" s="14" t="s">
        <v>86</v>
      </c>
      <c r="AW459" s="14" t="s">
        <v>32</v>
      </c>
      <c r="AX459" s="14" t="s">
        <v>76</v>
      </c>
      <c r="AY459" s="257" t="s">
        <v>155</v>
      </c>
    </row>
    <row r="460" s="15" customFormat="1">
      <c r="A460" s="15"/>
      <c r="B460" s="258"/>
      <c r="C460" s="259"/>
      <c r="D460" s="232" t="s">
        <v>166</v>
      </c>
      <c r="E460" s="260" t="s">
        <v>1</v>
      </c>
      <c r="F460" s="261" t="s">
        <v>171</v>
      </c>
      <c r="G460" s="259"/>
      <c r="H460" s="262">
        <v>5</v>
      </c>
      <c r="I460" s="263"/>
      <c r="J460" s="259"/>
      <c r="K460" s="259"/>
      <c r="L460" s="264"/>
      <c r="M460" s="265"/>
      <c r="N460" s="266"/>
      <c r="O460" s="266"/>
      <c r="P460" s="266"/>
      <c r="Q460" s="266"/>
      <c r="R460" s="266"/>
      <c r="S460" s="266"/>
      <c r="T460" s="267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8" t="s">
        <v>166</v>
      </c>
      <c r="AU460" s="268" t="s">
        <v>86</v>
      </c>
      <c r="AV460" s="15" t="s">
        <v>162</v>
      </c>
      <c r="AW460" s="15" t="s">
        <v>32</v>
      </c>
      <c r="AX460" s="15" t="s">
        <v>84</v>
      </c>
      <c r="AY460" s="268" t="s">
        <v>155</v>
      </c>
    </row>
    <row r="461" s="2" customFormat="1" ht="16.5" customHeight="1">
      <c r="A461" s="38"/>
      <c r="B461" s="39"/>
      <c r="C461" s="269" t="s">
        <v>557</v>
      </c>
      <c r="D461" s="269" t="s">
        <v>245</v>
      </c>
      <c r="E461" s="270" t="s">
        <v>558</v>
      </c>
      <c r="F461" s="271" t="s">
        <v>559</v>
      </c>
      <c r="G461" s="272" t="s">
        <v>424</v>
      </c>
      <c r="H461" s="273">
        <v>6</v>
      </c>
      <c r="I461" s="274"/>
      <c r="J461" s="275">
        <f>ROUND(I461*H461,2)</f>
        <v>0</v>
      </c>
      <c r="K461" s="271" t="s">
        <v>161</v>
      </c>
      <c r="L461" s="276"/>
      <c r="M461" s="277" t="s">
        <v>1</v>
      </c>
      <c r="N461" s="278" t="s">
        <v>41</v>
      </c>
      <c r="O461" s="91"/>
      <c r="P461" s="228">
        <f>O461*H461</f>
        <v>0</v>
      </c>
      <c r="Q461" s="228">
        <v>0.0035000000000000001</v>
      </c>
      <c r="R461" s="228">
        <f>Q461*H461</f>
        <v>0.021000000000000001</v>
      </c>
      <c r="S461" s="228">
        <v>0</v>
      </c>
      <c r="T461" s="229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30" t="s">
        <v>207</v>
      </c>
      <c r="AT461" s="230" t="s">
        <v>245</v>
      </c>
      <c r="AU461" s="230" t="s">
        <v>86</v>
      </c>
      <c r="AY461" s="17" t="s">
        <v>155</v>
      </c>
      <c r="BE461" s="231">
        <f>IF(N461="základní",J461,0)</f>
        <v>0</v>
      </c>
      <c r="BF461" s="231">
        <f>IF(N461="snížená",J461,0)</f>
        <v>0</v>
      </c>
      <c r="BG461" s="231">
        <f>IF(N461="zákl. přenesená",J461,0)</f>
        <v>0</v>
      </c>
      <c r="BH461" s="231">
        <f>IF(N461="sníž. přenesená",J461,0)</f>
        <v>0</v>
      </c>
      <c r="BI461" s="231">
        <f>IF(N461="nulová",J461,0)</f>
        <v>0</v>
      </c>
      <c r="BJ461" s="17" t="s">
        <v>84</v>
      </c>
      <c r="BK461" s="231">
        <f>ROUND(I461*H461,2)</f>
        <v>0</v>
      </c>
      <c r="BL461" s="17" t="s">
        <v>162</v>
      </c>
      <c r="BM461" s="230" t="s">
        <v>560</v>
      </c>
    </row>
    <row r="462" s="14" customFormat="1">
      <c r="A462" s="14"/>
      <c r="B462" s="247"/>
      <c r="C462" s="248"/>
      <c r="D462" s="232" t="s">
        <v>166</v>
      </c>
      <c r="E462" s="249" t="s">
        <v>1</v>
      </c>
      <c r="F462" s="250" t="s">
        <v>194</v>
      </c>
      <c r="G462" s="248"/>
      <c r="H462" s="251">
        <v>6</v>
      </c>
      <c r="I462" s="252"/>
      <c r="J462" s="248"/>
      <c r="K462" s="248"/>
      <c r="L462" s="253"/>
      <c r="M462" s="254"/>
      <c r="N462" s="255"/>
      <c r="O462" s="255"/>
      <c r="P462" s="255"/>
      <c r="Q462" s="255"/>
      <c r="R462" s="255"/>
      <c r="S462" s="255"/>
      <c r="T462" s="256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7" t="s">
        <v>166</v>
      </c>
      <c r="AU462" s="257" t="s">
        <v>86</v>
      </c>
      <c r="AV462" s="14" t="s">
        <v>86</v>
      </c>
      <c r="AW462" s="14" t="s">
        <v>32</v>
      </c>
      <c r="AX462" s="14" t="s">
        <v>76</v>
      </c>
      <c r="AY462" s="257" t="s">
        <v>155</v>
      </c>
    </row>
    <row r="463" s="15" customFormat="1">
      <c r="A463" s="15"/>
      <c r="B463" s="258"/>
      <c r="C463" s="259"/>
      <c r="D463" s="232" t="s">
        <v>166</v>
      </c>
      <c r="E463" s="260" t="s">
        <v>1</v>
      </c>
      <c r="F463" s="261" t="s">
        <v>171</v>
      </c>
      <c r="G463" s="259"/>
      <c r="H463" s="262">
        <v>6</v>
      </c>
      <c r="I463" s="263"/>
      <c r="J463" s="259"/>
      <c r="K463" s="259"/>
      <c r="L463" s="264"/>
      <c r="M463" s="265"/>
      <c r="N463" s="266"/>
      <c r="O463" s="266"/>
      <c r="P463" s="266"/>
      <c r="Q463" s="266"/>
      <c r="R463" s="266"/>
      <c r="S463" s="266"/>
      <c r="T463" s="267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8" t="s">
        <v>166</v>
      </c>
      <c r="AU463" s="268" t="s">
        <v>86</v>
      </c>
      <c r="AV463" s="15" t="s">
        <v>162</v>
      </c>
      <c r="AW463" s="15" t="s">
        <v>32</v>
      </c>
      <c r="AX463" s="15" t="s">
        <v>84</v>
      </c>
      <c r="AY463" s="268" t="s">
        <v>155</v>
      </c>
    </row>
    <row r="464" s="2" customFormat="1" ht="21.75" customHeight="1">
      <c r="A464" s="38"/>
      <c r="B464" s="39"/>
      <c r="C464" s="269" t="s">
        <v>561</v>
      </c>
      <c r="D464" s="269" t="s">
        <v>245</v>
      </c>
      <c r="E464" s="270" t="s">
        <v>562</v>
      </c>
      <c r="F464" s="271" t="s">
        <v>563</v>
      </c>
      <c r="G464" s="272" t="s">
        <v>424</v>
      </c>
      <c r="H464" s="273">
        <v>5</v>
      </c>
      <c r="I464" s="274"/>
      <c r="J464" s="275">
        <f>ROUND(I464*H464,2)</f>
        <v>0</v>
      </c>
      <c r="K464" s="271" t="s">
        <v>161</v>
      </c>
      <c r="L464" s="276"/>
      <c r="M464" s="277" t="s">
        <v>1</v>
      </c>
      <c r="N464" s="278" t="s">
        <v>41</v>
      </c>
      <c r="O464" s="91"/>
      <c r="P464" s="228">
        <f>O464*H464</f>
        <v>0</v>
      </c>
      <c r="Q464" s="228">
        <v>0.0061000000000000004</v>
      </c>
      <c r="R464" s="228">
        <f>Q464*H464</f>
        <v>0.030500000000000003</v>
      </c>
      <c r="S464" s="228">
        <v>0</v>
      </c>
      <c r="T464" s="229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0" t="s">
        <v>207</v>
      </c>
      <c r="AT464" s="230" t="s">
        <v>245</v>
      </c>
      <c r="AU464" s="230" t="s">
        <v>86</v>
      </c>
      <c r="AY464" s="17" t="s">
        <v>155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7" t="s">
        <v>84</v>
      </c>
      <c r="BK464" s="231">
        <f>ROUND(I464*H464,2)</f>
        <v>0</v>
      </c>
      <c r="BL464" s="17" t="s">
        <v>162</v>
      </c>
      <c r="BM464" s="230" t="s">
        <v>564</v>
      </c>
    </row>
    <row r="465" s="14" customFormat="1">
      <c r="A465" s="14"/>
      <c r="B465" s="247"/>
      <c r="C465" s="248"/>
      <c r="D465" s="232" t="s">
        <v>166</v>
      </c>
      <c r="E465" s="249" t="s">
        <v>1</v>
      </c>
      <c r="F465" s="250" t="s">
        <v>188</v>
      </c>
      <c r="G465" s="248"/>
      <c r="H465" s="251">
        <v>5</v>
      </c>
      <c r="I465" s="252"/>
      <c r="J465" s="248"/>
      <c r="K465" s="248"/>
      <c r="L465" s="253"/>
      <c r="M465" s="254"/>
      <c r="N465" s="255"/>
      <c r="O465" s="255"/>
      <c r="P465" s="255"/>
      <c r="Q465" s="255"/>
      <c r="R465" s="255"/>
      <c r="S465" s="255"/>
      <c r="T465" s="25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7" t="s">
        <v>166</v>
      </c>
      <c r="AU465" s="257" t="s">
        <v>86</v>
      </c>
      <c r="AV465" s="14" t="s">
        <v>86</v>
      </c>
      <c r="AW465" s="14" t="s">
        <v>32</v>
      </c>
      <c r="AX465" s="14" t="s">
        <v>76</v>
      </c>
      <c r="AY465" s="257" t="s">
        <v>155</v>
      </c>
    </row>
    <row r="466" s="15" customFormat="1">
      <c r="A466" s="15"/>
      <c r="B466" s="258"/>
      <c r="C466" s="259"/>
      <c r="D466" s="232" t="s">
        <v>166</v>
      </c>
      <c r="E466" s="260" t="s">
        <v>1</v>
      </c>
      <c r="F466" s="261" t="s">
        <v>171</v>
      </c>
      <c r="G466" s="259"/>
      <c r="H466" s="262">
        <v>5</v>
      </c>
      <c r="I466" s="263"/>
      <c r="J466" s="259"/>
      <c r="K466" s="259"/>
      <c r="L466" s="264"/>
      <c r="M466" s="265"/>
      <c r="N466" s="266"/>
      <c r="O466" s="266"/>
      <c r="P466" s="266"/>
      <c r="Q466" s="266"/>
      <c r="R466" s="266"/>
      <c r="S466" s="266"/>
      <c r="T466" s="267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8" t="s">
        <v>166</v>
      </c>
      <c r="AU466" s="268" t="s">
        <v>86</v>
      </c>
      <c r="AV466" s="15" t="s">
        <v>162</v>
      </c>
      <c r="AW466" s="15" t="s">
        <v>32</v>
      </c>
      <c r="AX466" s="15" t="s">
        <v>84</v>
      </c>
      <c r="AY466" s="268" t="s">
        <v>155</v>
      </c>
    </row>
    <row r="467" s="2" customFormat="1" ht="16.5" customHeight="1">
      <c r="A467" s="38"/>
      <c r="B467" s="39"/>
      <c r="C467" s="269" t="s">
        <v>565</v>
      </c>
      <c r="D467" s="269" t="s">
        <v>245</v>
      </c>
      <c r="E467" s="270" t="s">
        <v>566</v>
      </c>
      <c r="F467" s="271" t="s">
        <v>567</v>
      </c>
      <c r="G467" s="272" t="s">
        <v>424</v>
      </c>
      <c r="H467" s="273">
        <v>5</v>
      </c>
      <c r="I467" s="274"/>
      <c r="J467" s="275">
        <f>ROUND(I467*H467,2)</f>
        <v>0</v>
      </c>
      <c r="K467" s="271" t="s">
        <v>161</v>
      </c>
      <c r="L467" s="276"/>
      <c r="M467" s="277" t="s">
        <v>1</v>
      </c>
      <c r="N467" s="278" t="s">
        <v>41</v>
      </c>
      <c r="O467" s="91"/>
      <c r="P467" s="228">
        <f>O467*H467</f>
        <v>0</v>
      </c>
      <c r="Q467" s="228">
        <v>0.0030000000000000001</v>
      </c>
      <c r="R467" s="228">
        <f>Q467*H467</f>
        <v>0.014999999999999999</v>
      </c>
      <c r="S467" s="228">
        <v>0</v>
      </c>
      <c r="T467" s="229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30" t="s">
        <v>207</v>
      </c>
      <c r="AT467" s="230" t="s">
        <v>245</v>
      </c>
      <c r="AU467" s="230" t="s">
        <v>86</v>
      </c>
      <c r="AY467" s="17" t="s">
        <v>155</v>
      </c>
      <c r="BE467" s="231">
        <f>IF(N467="základní",J467,0)</f>
        <v>0</v>
      </c>
      <c r="BF467" s="231">
        <f>IF(N467="snížená",J467,0)</f>
        <v>0</v>
      </c>
      <c r="BG467" s="231">
        <f>IF(N467="zákl. přenesená",J467,0)</f>
        <v>0</v>
      </c>
      <c r="BH467" s="231">
        <f>IF(N467="sníž. přenesená",J467,0)</f>
        <v>0</v>
      </c>
      <c r="BI467" s="231">
        <f>IF(N467="nulová",J467,0)</f>
        <v>0</v>
      </c>
      <c r="BJ467" s="17" t="s">
        <v>84</v>
      </c>
      <c r="BK467" s="231">
        <f>ROUND(I467*H467,2)</f>
        <v>0</v>
      </c>
      <c r="BL467" s="17" t="s">
        <v>162</v>
      </c>
      <c r="BM467" s="230" t="s">
        <v>568</v>
      </c>
    </row>
    <row r="468" s="14" customFormat="1">
      <c r="A468" s="14"/>
      <c r="B468" s="247"/>
      <c r="C468" s="248"/>
      <c r="D468" s="232" t="s">
        <v>166</v>
      </c>
      <c r="E468" s="249" t="s">
        <v>1</v>
      </c>
      <c r="F468" s="250" t="s">
        <v>188</v>
      </c>
      <c r="G468" s="248"/>
      <c r="H468" s="251">
        <v>5</v>
      </c>
      <c r="I468" s="252"/>
      <c r="J468" s="248"/>
      <c r="K468" s="248"/>
      <c r="L468" s="253"/>
      <c r="M468" s="254"/>
      <c r="N468" s="255"/>
      <c r="O468" s="255"/>
      <c r="P468" s="255"/>
      <c r="Q468" s="255"/>
      <c r="R468" s="255"/>
      <c r="S468" s="255"/>
      <c r="T468" s="25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7" t="s">
        <v>166</v>
      </c>
      <c r="AU468" s="257" t="s">
        <v>86</v>
      </c>
      <c r="AV468" s="14" t="s">
        <v>86</v>
      </c>
      <c r="AW468" s="14" t="s">
        <v>32</v>
      </c>
      <c r="AX468" s="14" t="s">
        <v>76</v>
      </c>
      <c r="AY468" s="257" t="s">
        <v>155</v>
      </c>
    </row>
    <row r="469" s="15" customFormat="1">
      <c r="A469" s="15"/>
      <c r="B469" s="258"/>
      <c r="C469" s="259"/>
      <c r="D469" s="232" t="s">
        <v>166</v>
      </c>
      <c r="E469" s="260" t="s">
        <v>1</v>
      </c>
      <c r="F469" s="261" t="s">
        <v>171</v>
      </c>
      <c r="G469" s="259"/>
      <c r="H469" s="262">
        <v>5</v>
      </c>
      <c r="I469" s="263"/>
      <c r="J469" s="259"/>
      <c r="K469" s="259"/>
      <c r="L469" s="264"/>
      <c r="M469" s="265"/>
      <c r="N469" s="266"/>
      <c r="O469" s="266"/>
      <c r="P469" s="266"/>
      <c r="Q469" s="266"/>
      <c r="R469" s="266"/>
      <c r="S469" s="266"/>
      <c r="T469" s="267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8" t="s">
        <v>166</v>
      </c>
      <c r="AU469" s="268" t="s">
        <v>86</v>
      </c>
      <c r="AV469" s="15" t="s">
        <v>162</v>
      </c>
      <c r="AW469" s="15" t="s">
        <v>32</v>
      </c>
      <c r="AX469" s="15" t="s">
        <v>84</v>
      </c>
      <c r="AY469" s="268" t="s">
        <v>155</v>
      </c>
    </row>
    <row r="470" s="2" customFormat="1" ht="21.75" customHeight="1">
      <c r="A470" s="38"/>
      <c r="B470" s="39"/>
      <c r="C470" s="269" t="s">
        <v>569</v>
      </c>
      <c r="D470" s="269" t="s">
        <v>245</v>
      </c>
      <c r="E470" s="270" t="s">
        <v>570</v>
      </c>
      <c r="F470" s="271" t="s">
        <v>571</v>
      </c>
      <c r="G470" s="272" t="s">
        <v>424</v>
      </c>
      <c r="H470" s="273">
        <v>12</v>
      </c>
      <c r="I470" s="274"/>
      <c r="J470" s="275">
        <f>ROUND(I470*H470,2)</f>
        <v>0</v>
      </c>
      <c r="K470" s="271" t="s">
        <v>161</v>
      </c>
      <c r="L470" s="276"/>
      <c r="M470" s="277" t="s">
        <v>1</v>
      </c>
      <c r="N470" s="278" t="s">
        <v>41</v>
      </c>
      <c r="O470" s="91"/>
      <c r="P470" s="228">
        <f>O470*H470</f>
        <v>0</v>
      </c>
      <c r="Q470" s="228">
        <v>0.00035</v>
      </c>
      <c r="R470" s="228">
        <f>Q470*H470</f>
        <v>0.0041999999999999997</v>
      </c>
      <c r="S470" s="228">
        <v>0</v>
      </c>
      <c r="T470" s="229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30" t="s">
        <v>207</v>
      </c>
      <c r="AT470" s="230" t="s">
        <v>245</v>
      </c>
      <c r="AU470" s="230" t="s">
        <v>86</v>
      </c>
      <c r="AY470" s="17" t="s">
        <v>155</v>
      </c>
      <c r="BE470" s="231">
        <f>IF(N470="základní",J470,0)</f>
        <v>0</v>
      </c>
      <c r="BF470" s="231">
        <f>IF(N470="snížená",J470,0)</f>
        <v>0</v>
      </c>
      <c r="BG470" s="231">
        <f>IF(N470="zákl. přenesená",J470,0)</f>
        <v>0</v>
      </c>
      <c r="BH470" s="231">
        <f>IF(N470="sníž. přenesená",J470,0)</f>
        <v>0</v>
      </c>
      <c r="BI470" s="231">
        <f>IF(N470="nulová",J470,0)</f>
        <v>0</v>
      </c>
      <c r="BJ470" s="17" t="s">
        <v>84</v>
      </c>
      <c r="BK470" s="231">
        <f>ROUND(I470*H470,2)</f>
        <v>0</v>
      </c>
      <c r="BL470" s="17" t="s">
        <v>162</v>
      </c>
      <c r="BM470" s="230" t="s">
        <v>572</v>
      </c>
    </row>
    <row r="471" s="14" customFormat="1">
      <c r="A471" s="14"/>
      <c r="B471" s="247"/>
      <c r="C471" s="248"/>
      <c r="D471" s="232" t="s">
        <v>166</v>
      </c>
      <c r="E471" s="249" t="s">
        <v>1</v>
      </c>
      <c r="F471" s="250" t="s">
        <v>573</v>
      </c>
      <c r="G471" s="248"/>
      <c r="H471" s="251">
        <v>12</v>
      </c>
      <c r="I471" s="252"/>
      <c r="J471" s="248"/>
      <c r="K471" s="248"/>
      <c r="L471" s="253"/>
      <c r="M471" s="254"/>
      <c r="N471" s="255"/>
      <c r="O471" s="255"/>
      <c r="P471" s="255"/>
      <c r="Q471" s="255"/>
      <c r="R471" s="255"/>
      <c r="S471" s="255"/>
      <c r="T471" s="25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7" t="s">
        <v>166</v>
      </c>
      <c r="AU471" s="257" t="s">
        <v>86</v>
      </c>
      <c r="AV471" s="14" t="s">
        <v>86</v>
      </c>
      <c r="AW471" s="14" t="s">
        <v>32</v>
      </c>
      <c r="AX471" s="14" t="s">
        <v>76</v>
      </c>
      <c r="AY471" s="257" t="s">
        <v>155</v>
      </c>
    </row>
    <row r="472" s="15" customFormat="1">
      <c r="A472" s="15"/>
      <c r="B472" s="258"/>
      <c r="C472" s="259"/>
      <c r="D472" s="232" t="s">
        <v>166</v>
      </c>
      <c r="E472" s="260" t="s">
        <v>1</v>
      </c>
      <c r="F472" s="261" t="s">
        <v>171</v>
      </c>
      <c r="G472" s="259"/>
      <c r="H472" s="262">
        <v>12</v>
      </c>
      <c r="I472" s="263"/>
      <c r="J472" s="259"/>
      <c r="K472" s="259"/>
      <c r="L472" s="264"/>
      <c r="M472" s="265"/>
      <c r="N472" s="266"/>
      <c r="O472" s="266"/>
      <c r="P472" s="266"/>
      <c r="Q472" s="266"/>
      <c r="R472" s="266"/>
      <c r="S472" s="266"/>
      <c r="T472" s="267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8" t="s">
        <v>166</v>
      </c>
      <c r="AU472" s="268" t="s">
        <v>86</v>
      </c>
      <c r="AV472" s="15" t="s">
        <v>162</v>
      </c>
      <c r="AW472" s="15" t="s">
        <v>32</v>
      </c>
      <c r="AX472" s="15" t="s">
        <v>84</v>
      </c>
      <c r="AY472" s="268" t="s">
        <v>155</v>
      </c>
    </row>
    <row r="473" s="2" customFormat="1" ht="16.5" customHeight="1">
      <c r="A473" s="38"/>
      <c r="B473" s="39"/>
      <c r="C473" s="269" t="s">
        <v>574</v>
      </c>
      <c r="D473" s="269" t="s">
        <v>245</v>
      </c>
      <c r="E473" s="270" t="s">
        <v>575</v>
      </c>
      <c r="F473" s="271" t="s">
        <v>576</v>
      </c>
      <c r="G473" s="272" t="s">
        <v>424</v>
      </c>
      <c r="H473" s="273">
        <v>5</v>
      </c>
      <c r="I473" s="274"/>
      <c r="J473" s="275">
        <f>ROUND(I473*H473,2)</f>
        <v>0</v>
      </c>
      <c r="K473" s="271" t="s">
        <v>161</v>
      </c>
      <c r="L473" s="276"/>
      <c r="M473" s="277" t="s">
        <v>1</v>
      </c>
      <c r="N473" s="278" t="s">
        <v>41</v>
      </c>
      <c r="O473" s="91"/>
      <c r="P473" s="228">
        <f>O473*H473</f>
        <v>0</v>
      </c>
      <c r="Q473" s="228">
        <v>0.00010000000000000001</v>
      </c>
      <c r="R473" s="228">
        <f>Q473*H473</f>
        <v>0.00050000000000000001</v>
      </c>
      <c r="S473" s="228">
        <v>0</v>
      </c>
      <c r="T473" s="229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30" t="s">
        <v>207</v>
      </c>
      <c r="AT473" s="230" t="s">
        <v>245</v>
      </c>
      <c r="AU473" s="230" t="s">
        <v>86</v>
      </c>
      <c r="AY473" s="17" t="s">
        <v>155</v>
      </c>
      <c r="BE473" s="231">
        <f>IF(N473="základní",J473,0)</f>
        <v>0</v>
      </c>
      <c r="BF473" s="231">
        <f>IF(N473="snížená",J473,0)</f>
        <v>0</v>
      </c>
      <c r="BG473" s="231">
        <f>IF(N473="zákl. přenesená",J473,0)</f>
        <v>0</v>
      </c>
      <c r="BH473" s="231">
        <f>IF(N473="sníž. přenesená",J473,0)</f>
        <v>0</v>
      </c>
      <c r="BI473" s="231">
        <f>IF(N473="nulová",J473,0)</f>
        <v>0</v>
      </c>
      <c r="BJ473" s="17" t="s">
        <v>84</v>
      </c>
      <c r="BK473" s="231">
        <f>ROUND(I473*H473,2)</f>
        <v>0</v>
      </c>
      <c r="BL473" s="17" t="s">
        <v>162</v>
      </c>
      <c r="BM473" s="230" t="s">
        <v>577</v>
      </c>
    </row>
    <row r="474" s="14" customFormat="1">
      <c r="A474" s="14"/>
      <c r="B474" s="247"/>
      <c r="C474" s="248"/>
      <c r="D474" s="232" t="s">
        <v>166</v>
      </c>
      <c r="E474" s="249" t="s">
        <v>1</v>
      </c>
      <c r="F474" s="250" t="s">
        <v>188</v>
      </c>
      <c r="G474" s="248"/>
      <c r="H474" s="251">
        <v>5</v>
      </c>
      <c r="I474" s="252"/>
      <c r="J474" s="248"/>
      <c r="K474" s="248"/>
      <c r="L474" s="253"/>
      <c r="M474" s="254"/>
      <c r="N474" s="255"/>
      <c r="O474" s="255"/>
      <c r="P474" s="255"/>
      <c r="Q474" s="255"/>
      <c r="R474" s="255"/>
      <c r="S474" s="255"/>
      <c r="T474" s="25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7" t="s">
        <v>166</v>
      </c>
      <c r="AU474" s="257" t="s">
        <v>86</v>
      </c>
      <c r="AV474" s="14" t="s">
        <v>86</v>
      </c>
      <c r="AW474" s="14" t="s">
        <v>32</v>
      </c>
      <c r="AX474" s="14" t="s">
        <v>76</v>
      </c>
      <c r="AY474" s="257" t="s">
        <v>155</v>
      </c>
    </row>
    <row r="475" s="15" customFormat="1">
      <c r="A475" s="15"/>
      <c r="B475" s="258"/>
      <c r="C475" s="259"/>
      <c r="D475" s="232" t="s">
        <v>166</v>
      </c>
      <c r="E475" s="260" t="s">
        <v>1</v>
      </c>
      <c r="F475" s="261" t="s">
        <v>171</v>
      </c>
      <c r="G475" s="259"/>
      <c r="H475" s="262">
        <v>5</v>
      </c>
      <c r="I475" s="263"/>
      <c r="J475" s="259"/>
      <c r="K475" s="259"/>
      <c r="L475" s="264"/>
      <c r="M475" s="265"/>
      <c r="N475" s="266"/>
      <c r="O475" s="266"/>
      <c r="P475" s="266"/>
      <c r="Q475" s="266"/>
      <c r="R475" s="266"/>
      <c r="S475" s="266"/>
      <c r="T475" s="267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8" t="s">
        <v>166</v>
      </c>
      <c r="AU475" s="268" t="s">
        <v>86</v>
      </c>
      <c r="AV475" s="15" t="s">
        <v>162</v>
      </c>
      <c r="AW475" s="15" t="s">
        <v>32</v>
      </c>
      <c r="AX475" s="15" t="s">
        <v>84</v>
      </c>
      <c r="AY475" s="268" t="s">
        <v>155</v>
      </c>
    </row>
    <row r="476" s="2" customFormat="1" ht="24.15" customHeight="1">
      <c r="A476" s="38"/>
      <c r="B476" s="39"/>
      <c r="C476" s="219" t="s">
        <v>578</v>
      </c>
      <c r="D476" s="219" t="s">
        <v>157</v>
      </c>
      <c r="E476" s="220" t="s">
        <v>579</v>
      </c>
      <c r="F476" s="221" t="s">
        <v>580</v>
      </c>
      <c r="G476" s="222" t="s">
        <v>197</v>
      </c>
      <c r="H476" s="223">
        <v>25</v>
      </c>
      <c r="I476" s="224"/>
      <c r="J476" s="225">
        <f>ROUND(I476*H476,2)</f>
        <v>0</v>
      </c>
      <c r="K476" s="221" t="s">
        <v>161</v>
      </c>
      <c r="L476" s="44"/>
      <c r="M476" s="226" t="s">
        <v>1</v>
      </c>
      <c r="N476" s="227" t="s">
        <v>41</v>
      </c>
      <c r="O476" s="91"/>
      <c r="P476" s="228">
        <f>O476*H476</f>
        <v>0</v>
      </c>
      <c r="Q476" s="228">
        <v>0.29221000000000003</v>
      </c>
      <c r="R476" s="228">
        <f>Q476*H476</f>
        <v>7.3052500000000009</v>
      </c>
      <c r="S476" s="228">
        <v>0</v>
      </c>
      <c r="T476" s="229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30" t="s">
        <v>162</v>
      </c>
      <c r="AT476" s="230" t="s">
        <v>157</v>
      </c>
      <c r="AU476" s="230" t="s">
        <v>86</v>
      </c>
      <c r="AY476" s="17" t="s">
        <v>155</v>
      </c>
      <c r="BE476" s="231">
        <f>IF(N476="základní",J476,0)</f>
        <v>0</v>
      </c>
      <c r="BF476" s="231">
        <f>IF(N476="snížená",J476,0)</f>
        <v>0</v>
      </c>
      <c r="BG476" s="231">
        <f>IF(N476="zákl. přenesená",J476,0)</f>
        <v>0</v>
      </c>
      <c r="BH476" s="231">
        <f>IF(N476="sníž. přenesená",J476,0)</f>
        <v>0</v>
      </c>
      <c r="BI476" s="231">
        <f>IF(N476="nulová",J476,0)</f>
        <v>0</v>
      </c>
      <c r="BJ476" s="17" t="s">
        <v>84</v>
      </c>
      <c r="BK476" s="231">
        <f>ROUND(I476*H476,2)</f>
        <v>0</v>
      </c>
      <c r="BL476" s="17" t="s">
        <v>162</v>
      </c>
      <c r="BM476" s="230" t="s">
        <v>581</v>
      </c>
    </row>
    <row r="477" s="13" customFormat="1">
      <c r="A477" s="13"/>
      <c r="B477" s="237"/>
      <c r="C477" s="238"/>
      <c r="D477" s="232" t="s">
        <v>166</v>
      </c>
      <c r="E477" s="239" t="s">
        <v>1</v>
      </c>
      <c r="F477" s="240" t="s">
        <v>582</v>
      </c>
      <c r="G477" s="238"/>
      <c r="H477" s="239" t="s">
        <v>1</v>
      </c>
      <c r="I477" s="241"/>
      <c r="J477" s="238"/>
      <c r="K477" s="238"/>
      <c r="L477" s="242"/>
      <c r="M477" s="243"/>
      <c r="N477" s="244"/>
      <c r="O477" s="244"/>
      <c r="P477" s="244"/>
      <c r="Q477" s="244"/>
      <c r="R477" s="244"/>
      <c r="S477" s="244"/>
      <c r="T477" s="245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6" t="s">
        <v>166</v>
      </c>
      <c r="AU477" s="246" t="s">
        <v>86</v>
      </c>
      <c r="AV477" s="13" t="s">
        <v>84</v>
      </c>
      <c r="AW477" s="13" t="s">
        <v>32</v>
      </c>
      <c r="AX477" s="13" t="s">
        <v>76</v>
      </c>
      <c r="AY477" s="246" t="s">
        <v>155</v>
      </c>
    </row>
    <row r="478" s="14" customFormat="1">
      <c r="A478" s="14"/>
      <c r="B478" s="247"/>
      <c r="C478" s="248"/>
      <c r="D478" s="232" t="s">
        <v>166</v>
      </c>
      <c r="E478" s="249" t="s">
        <v>1</v>
      </c>
      <c r="F478" s="250" t="s">
        <v>319</v>
      </c>
      <c r="G478" s="248"/>
      <c r="H478" s="251">
        <v>25</v>
      </c>
      <c r="I478" s="252"/>
      <c r="J478" s="248"/>
      <c r="K478" s="248"/>
      <c r="L478" s="253"/>
      <c r="M478" s="254"/>
      <c r="N478" s="255"/>
      <c r="O478" s="255"/>
      <c r="P478" s="255"/>
      <c r="Q478" s="255"/>
      <c r="R478" s="255"/>
      <c r="S478" s="255"/>
      <c r="T478" s="256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7" t="s">
        <v>166</v>
      </c>
      <c r="AU478" s="257" t="s">
        <v>86</v>
      </c>
      <c r="AV478" s="14" t="s">
        <v>86</v>
      </c>
      <c r="AW478" s="14" t="s">
        <v>32</v>
      </c>
      <c r="AX478" s="14" t="s">
        <v>76</v>
      </c>
      <c r="AY478" s="257" t="s">
        <v>155</v>
      </c>
    </row>
    <row r="479" s="15" customFormat="1">
      <c r="A479" s="15"/>
      <c r="B479" s="258"/>
      <c r="C479" s="259"/>
      <c r="D479" s="232" t="s">
        <v>166</v>
      </c>
      <c r="E479" s="260" t="s">
        <v>1</v>
      </c>
      <c r="F479" s="261" t="s">
        <v>171</v>
      </c>
      <c r="G479" s="259"/>
      <c r="H479" s="262">
        <v>25</v>
      </c>
      <c r="I479" s="263"/>
      <c r="J479" s="259"/>
      <c r="K479" s="259"/>
      <c r="L479" s="264"/>
      <c r="M479" s="265"/>
      <c r="N479" s="266"/>
      <c r="O479" s="266"/>
      <c r="P479" s="266"/>
      <c r="Q479" s="266"/>
      <c r="R479" s="266"/>
      <c r="S479" s="266"/>
      <c r="T479" s="267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8" t="s">
        <v>166</v>
      </c>
      <c r="AU479" s="268" t="s">
        <v>86</v>
      </c>
      <c r="AV479" s="15" t="s">
        <v>162</v>
      </c>
      <c r="AW479" s="15" t="s">
        <v>32</v>
      </c>
      <c r="AX479" s="15" t="s">
        <v>84</v>
      </c>
      <c r="AY479" s="268" t="s">
        <v>155</v>
      </c>
    </row>
    <row r="480" s="2" customFormat="1" ht="33" customHeight="1">
      <c r="A480" s="38"/>
      <c r="B480" s="39"/>
      <c r="C480" s="269" t="s">
        <v>583</v>
      </c>
      <c r="D480" s="269" t="s">
        <v>245</v>
      </c>
      <c r="E480" s="270" t="s">
        <v>584</v>
      </c>
      <c r="F480" s="271" t="s">
        <v>585</v>
      </c>
      <c r="G480" s="272" t="s">
        <v>197</v>
      </c>
      <c r="H480" s="273">
        <v>25</v>
      </c>
      <c r="I480" s="274"/>
      <c r="J480" s="275">
        <f>ROUND(I480*H480,2)</f>
        <v>0</v>
      </c>
      <c r="K480" s="271" t="s">
        <v>1</v>
      </c>
      <c r="L480" s="276"/>
      <c r="M480" s="277" t="s">
        <v>1</v>
      </c>
      <c r="N480" s="278" t="s">
        <v>41</v>
      </c>
      <c r="O480" s="91"/>
      <c r="P480" s="228">
        <f>O480*H480</f>
        <v>0</v>
      </c>
      <c r="Q480" s="228">
        <v>0</v>
      </c>
      <c r="R480" s="228">
        <f>Q480*H480</f>
        <v>0</v>
      </c>
      <c r="S480" s="228">
        <v>0</v>
      </c>
      <c r="T480" s="229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30" t="s">
        <v>207</v>
      </c>
      <c r="AT480" s="230" t="s">
        <v>245</v>
      </c>
      <c r="AU480" s="230" t="s">
        <v>86</v>
      </c>
      <c r="AY480" s="17" t="s">
        <v>155</v>
      </c>
      <c r="BE480" s="231">
        <f>IF(N480="základní",J480,0)</f>
        <v>0</v>
      </c>
      <c r="BF480" s="231">
        <f>IF(N480="snížená",J480,0)</f>
        <v>0</v>
      </c>
      <c r="BG480" s="231">
        <f>IF(N480="zákl. přenesená",J480,0)</f>
        <v>0</v>
      </c>
      <c r="BH480" s="231">
        <f>IF(N480="sníž. přenesená",J480,0)</f>
        <v>0</v>
      </c>
      <c r="BI480" s="231">
        <f>IF(N480="nulová",J480,0)</f>
        <v>0</v>
      </c>
      <c r="BJ480" s="17" t="s">
        <v>84</v>
      </c>
      <c r="BK480" s="231">
        <f>ROUND(I480*H480,2)</f>
        <v>0</v>
      </c>
      <c r="BL480" s="17" t="s">
        <v>162</v>
      </c>
      <c r="BM480" s="230" t="s">
        <v>586</v>
      </c>
    </row>
    <row r="481" s="13" customFormat="1">
      <c r="A481" s="13"/>
      <c r="B481" s="237"/>
      <c r="C481" s="238"/>
      <c r="D481" s="232" t="s">
        <v>166</v>
      </c>
      <c r="E481" s="239" t="s">
        <v>1</v>
      </c>
      <c r="F481" s="240" t="s">
        <v>582</v>
      </c>
      <c r="G481" s="238"/>
      <c r="H481" s="239" t="s">
        <v>1</v>
      </c>
      <c r="I481" s="241"/>
      <c r="J481" s="238"/>
      <c r="K481" s="238"/>
      <c r="L481" s="242"/>
      <c r="M481" s="243"/>
      <c r="N481" s="244"/>
      <c r="O481" s="244"/>
      <c r="P481" s="244"/>
      <c r="Q481" s="244"/>
      <c r="R481" s="244"/>
      <c r="S481" s="244"/>
      <c r="T481" s="24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6" t="s">
        <v>166</v>
      </c>
      <c r="AU481" s="246" t="s">
        <v>86</v>
      </c>
      <c r="AV481" s="13" t="s">
        <v>84</v>
      </c>
      <c r="AW481" s="13" t="s">
        <v>32</v>
      </c>
      <c r="AX481" s="13" t="s">
        <v>76</v>
      </c>
      <c r="AY481" s="246" t="s">
        <v>155</v>
      </c>
    </row>
    <row r="482" s="14" customFormat="1">
      <c r="A482" s="14"/>
      <c r="B482" s="247"/>
      <c r="C482" s="248"/>
      <c r="D482" s="232" t="s">
        <v>166</v>
      </c>
      <c r="E482" s="249" t="s">
        <v>1</v>
      </c>
      <c r="F482" s="250" t="s">
        <v>319</v>
      </c>
      <c r="G482" s="248"/>
      <c r="H482" s="251">
        <v>25</v>
      </c>
      <c r="I482" s="252"/>
      <c r="J482" s="248"/>
      <c r="K482" s="248"/>
      <c r="L482" s="253"/>
      <c r="M482" s="254"/>
      <c r="N482" s="255"/>
      <c r="O482" s="255"/>
      <c r="P482" s="255"/>
      <c r="Q482" s="255"/>
      <c r="R482" s="255"/>
      <c r="S482" s="255"/>
      <c r="T482" s="25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7" t="s">
        <v>166</v>
      </c>
      <c r="AU482" s="257" t="s">
        <v>86</v>
      </c>
      <c r="AV482" s="14" t="s">
        <v>86</v>
      </c>
      <c r="AW482" s="14" t="s">
        <v>32</v>
      </c>
      <c r="AX482" s="14" t="s">
        <v>76</v>
      </c>
      <c r="AY482" s="257" t="s">
        <v>155</v>
      </c>
    </row>
    <row r="483" s="15" customFormat="1">
      <c r="A483" s="15"/>
      <c r="B483" s="258"/>
      <c r="C483" s="259"/>
      <c r="D483" s="232" t="s">
        <v>166</v>
      </c>
      <c r="E483" s="260" t="s">
        <v>1</v>
      </c>
      <c r="F483" s="261" t="s">
        <v>171</v>
      </c>
      <c r="G483" s="259"/>
      <c r="H483" s="262">
        <v>25</v>
      </c>
      <c r="I483" s="263"/>
      <c r="J483" s="259"/>
      <c r="K483" s="259"/>
      <c r="L483" s="264"/>
      <c r="M483" s="265"/>
      <c r="N483" s="266"/>
      <c r="O483" s="266"/>
      <c r="P483" s="266"/>
      <c r="Q483" s="266"/>
      <c r="R483" s="266"/>
      <c r="S483" s="266"/>
      <c r="T483" s="267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8" t="s">
        <v>166</v>
      </c>
      <c r="AU483" s="268" t="s">
        <v>86</v>
      </c>
      <c r="AV483" s="15" t="s">
        <v>162</v>
      </c>
      <c r="AW483" s="15" t="s">
        <v>32</v>
      </c>
      <c r="AX483" s="15" t="s">
        <v>84</v>
      </c>
      <c r="AY483" s="268" t="s">
        <v>155</v>
      </c>
    </row>
    <row r="484" s="2" customFormat="1" ht="24.15" customHeight="1">
      <c r="A484" s="38"/>
      <c r="B484" s="39"/>
      <c r="C484" s="219" t="s">
        <v>587</v>
      </c>
      <c r="D484" s="219" t="s">
        <v>157</v>
      </c>
      <c r="E484" s="220" t="s">
        <v>588</v>
      </c>
      <c r="F484" s="221" t="s">
        <v>589</v>
      </c>
      <c r="G484" s="222" t="s">
        <v>197</v>
      </c>
      <c r="H484" s="223">
        <v>967</v>
      </c>
      <c r="I484" s="224"/>
      <c r="J484" s="225">
        <f>ROUND(I484*H484,2)</f>
        <v>0</v>
      </c>
      <c r="K484" s="221" t="s">
        <v>161</v>
      </c>
      <c r="L484" s="44"/>
      <c r="M484" s="226" t="s">
        <v>1</v>
      </c>
      <c r="N484" s="227" t="s">
        <v>41</v>
      </c>
      <c r="O484" s="91"/>
      <c r="P484" s="228">
        <f>O484*H484</f>
        <v>0</v>
      </c>
      <c r="Q484" s="228">
        <v>0.00020000000000000001</v>
      </c>
      <c r="R484" s="228">
        <f>Q484*H484</f>
        <v>0.19340000000000002</v>
      </c>
      <c r="S484" s="228">
        <v>0</v>
      </c>
      <c r="T484" s="229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0" t="s">
        <v>162</v>
      </c>
      <c r="AT484" s="230" t="s">
        <v>157</v>
      </c>
      <c r="AU484" s="230" t="s">
        <v>86</v>
      </c>
      <c r="AY484" s="17" t="s">
        <v>155</v>
      </c>
      <c r="BE484" s="231">
        <f>IF(N484="základní",J484,0)</f>
        <v>0</v>
      </c>
      <c r="BF484" s="231">
        <f>IF(N484="snížená",J484,0)</f>
        <v>0</v>
      </c>
      <c r="BG484" s="231">
        <f>IF(N484="zákl. přenesená",J484,0)</f>
        <v>0</v>
      </c>
      <c r="BH484" s="231">
        <f>IF(N484="sníž. přenesená",J484,0)</f>
        <v>0</v>
      </c>
      <c r="BI484" s="231">
        <f>IF(N484="nulová",J484,0)</f>
        <v>0</v>
      </c>
      <c r="BJ484" s="17" t="s">
        <v>84</v>
      </c>
      <c r="BK484" s="231">
        <f>ROUND(I484*H484,2)</f>
        <v>0</v>
      </c>
      <c r="BL484" s="17" t="s">
        <v>162</v>
      </c>
      <c r="BM484" s="230" t="s">
        <v>590</v>
      </c>
    </row>
    <row r="485" s="14" customFormat="1">
      <c r="A485" s="14"/>
      <c r="B485" s="247"/>
      <c r="C485" s="248"/>
      <c r="D485" s="232" t="s">
        <v>166</v>
      </c>
      <c r="E485" s="249" t="s">
        <v>1</v>
      </c>
      <c r="F485" s="250" t="s">
        <v>591</v>
      </c>
      <c r="G485" s="248"/>
      <c r="H485" s="251">
        <v>967</v>
      </c>
      <c r="I485" s="252"/>
      <c r="J485" s="248"/>
      <c r="K485" s="248"/>
      <c r="L485" s="253"/>
      <c r="M485" s="254"/>
      <c r="N485" s="255"/>
      <c r="O485" s="255"/>
      <c r="P485" s="255"/>
      <c r="Q485" s="255"/>
      <c r="R485" s="255"/>
      <c r="S485" s="255"/>
      <c r="T485" s="25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7" t="s">
        <v>166</v>
      </c>
      <c r="AU485" s="257" t="s">
        <v>86</v>
      </c>
      <c r="AV485" s="14" t="s">
        <v>86</v>
      </c>
      <c r="AW485" s="14" t="s">
        <v>32</v>
      </c>
      <c r="AX485" s="14" t="s">
        <v>76</v>
      </c>
      <c r="AY485" s="257" t="s">
        <v>155</v>
      </c>
    </row>
    <row r="486" s="15" customFormat="1">
      <c r="A486" s="15"/>
      <c r="B486" s="258"/>
      <c r="C486" s="259"/>
      <c r="D486" s="232" t="s">
        <v>166</v>
      </c>
      <c r="E486" s="260" t="s">
        <v>1</v>
      </c>
      <c r="F486" s="261" t="s">
        <v>171</v>
      </c>
      <c r="G486" s="259"/>
      <c r="H486" s="262">
        <v>967</v>
      </c>
      <c r="I486" s="263"/>
      <c r="J486" s="259"/>
      <c r="K486" s="259"/>
      <c r="L486" s="264"/>
      <c r="M486" s="265"/>
      <c r="N486" s="266"/>
      <c r="O486" s="266"/>
      <c r="P486" s="266"/>
      <c r="Q486" s="266"/>
      <c r="R486" s="266"/>
      <c r="S486" s="266"/>
      <c r="T486" s="267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8" t="s">
        <v>166</v>
      </c>
      <c r="AU486" s="268" t="s">
        <v>86</v>
      </c>
      <c r="AV486" s="15" t="s">
        <v>162</v>
      </c>
      <c r="AW486" s="15" t="s">
        <v>32</v>
      </c>
      <c r="AX486" s="15" t="s">
        <v>84</v>
      </c>
      <c r="AY486" s="268" t="s">
        <v>155</v>
      </c>
    </row>
    <row r="487" s="2" customFormat="1" ht="33" customHeight="1">
      <c r="A487" s="38"/>
      <c r="B487" s="39"/>
      <c r="C487" s="219" t="s">
        <v>592</v>
      </c>
      <c r="D487" s="219" t="s">
        <v>157</v>
      </c>
      <c r="E487" s="220" t="s">
        <v>593</v>
      </c>
      <c r="F487" s="221" t="s">
        <v>594</v>
      </c>
      <c r="G487" s="222" t="s">
        <v>197</v>
      </c>
      <c r="H487" s="223">
        <v>967</v>
      </c>
      <c r="I487" s="224"/>
      <c r="J487" s="225">
        <f>ROUND(I487*H487,2)</f>
        <v>0</v>
      </c>
      <c r="K487" s="221" t="s">
        <v>161</v>
      </c>
      <c r="L487" s="44"/>
      <c r="M487" s="226" t="s">
        <v>1</v>
      </c>
      <c r="N487" s="227" t="s">
        <v>41</v>
      </c>
      <c r="O487" s="91"/>
      <c r="P487" s="228">
        <f>O487*H487</f>
        <v>0</v>
      </c>
      <c r="Q487" s="228">
        <v>0.00064999999999999997</v>
      </c>
      <c r="R487" s="228">
        <f>Q487*H487</f>
        <v>0.62854999999999994</v>
      </c>
      <c r="S487" s="228">
        <v>0</v>
      </c>
      <c r="T487" s="229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30" t="s">
        <v>162</v>
      </c>
      <c r="AT487" s="230" t="s">
        <v>157</v>
      </c>
      <c r="AU487" s="230" t="s">
        <v>86</v>
      </c>
      <c r="AY487" s="17" t="s">
        <v>155</v>
      </c>
      <c r="BE487" s="231">
        <f>IF(N487="základní",J487,0)</f>
        <v>0</v>
      </c>
      <c r="BF487" s="231">
        <f>IF(N487="snížená",J487,0)</f>
        <v>0</v>
      </c>
      <c r="BG487" s="231">
        <f>IF(N487="zákl. přenesená",J487,0)</f>
        <v>0</v>
      </c>
      <c r="BH487" s="231">
        <f>IF(N487="sníž. přenesená",J487,0)</f>
        <v>0</v>
      </c>
      <c r="BI487" s="231">
        <f>IF(N487="nulová",J487,0)</f>
        <v>0</v>
      </c>
      <c r="BJ487" s="17" t="s">
        <v>84</v>
      </c>
      <c r="BK487" s="231">
        <f>ROUND(I487*H487,2)</f>
        <v>0</v>
      </c>
      <c r="BL487" s="17" t="s">
        <v>162</v>
      </c>
      <c r="BM487" s="230" t="s">
        <v>595</v>
      </c>
    </row>
    <row r="488" s="14" customFormat="1">
      <c r="A488" s="14"/>
      <c r="B488" s="247"/>
      <c r="C488" s="248"/>
      <c r="D488" s="232" t="s">
        <v>166</v>
      </c>
      <c r="E488" s="249" t="s">
        <v>1</v>
      </c>
      <c r="F488" s="250" t="s">
        <v>591</v>
      </c>
      <c r="G488" s="248"/>
      <c r="H488" s="251">
        <v>967</v>
      </c>
      <c r="I488" s="252"/>
      <c r="J488" s="248"/>
      <c r="K488" s="248"/>
      <c r="L488" s="253"/>
      <c r="M488" s="254"/>
      <c r="N488" s="255"/>
      <c r="O488" s="255"/>
      <c r="P488" s="255"/>
      <c r="Q488" s="255"/>
      <c r="R488" s="255"/>
      <c r="S488" s="255"/>
      <c r="T488" s="25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7" t="s">
        <v>166</v>
      </c>
      <c r="AU488" s="257" t="s">
        <v>86</v>
      </c>
      <c r="AV488" s="14" t="s">
        <v>86</v>
      </c>
      <c r="AW488" s="14" t="s">
        <v>32</v>
      </c>
      <c r="AX488" s="14" t="s">
        <v>76</v>
      </c>
      <c r="AY488" s="257" t="s">
        <v>155</v>
      </c>
    </row>
    <row r="489" s="15" customFormat="1">
      <c r="A489" s="15"/>
      <c r="B489" s="258"/>
      <c r="C489" s="259"/>
      <c r="D489" s="232" t="s">
        <v>166</v>
      </c>
      <c r="E489" s="260" t="s">
        <v>1</v>
      </c>
      <c r="F489" s="261" t="s">
        <v>171</v>
      </c>
      <c r="G489" s="259"/>
      <c r="H489" s="262">
        <v>967</v>
      </c>
      <c r="I489" s="263"/>
      <c r="J489" s="259"/>
      <c r="K489" s="259"/>
      <c r="L489" s="264"/>
      <c r="M489" s="265"/>
      <c r="N489" s="266"/>
      <c r="O489" s="266"/>
      <c r="P489" s="266"/>
      <c r="Q489" s="266"/>
      <c r="R489" s="266"/>
      <c r="S489" s="266"/>
      <c r="T489" s="267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68" t="s">
        <v>166</v>
      </c>
      <c r="AU489" s="268" t="s">
        <v>86</v>
      </c>
      <c r="AV489" s="15" t="s">
        <v>162</v>
      </c>
      <c r="AW489" s="15" t="s">
        <v>32</v>
      </c>
      <c r="AX489" s="15" t="s">
        <v>84</v>
      </c>
      <c r="AY489" s="268" t="s">
        <v>155</v>
      </c>
    </row>
    <row r="490" s="2" customFormat="1" ht="33" customHeight="1">
      <c r="A490" s="38"/>
      <c r="B490" s="39"/>
      <c r="C490" s="219" t="s">
        <v>596</v>
      </c>
      <c r="D490" s="219" t="s">
        <v>157</v>
      </c>
      <c r="E490" s="220" t="s">
        <v>597</v>
      </c>
      <c r="F490" s="221" t="s">
        <v>598</v>
      </c>
      <c r="G490" s="222" t="s">
        <v>197</v>
      </c>
      <c r="H490" s="223">
        <v>68</v>
      </c>
      <c r="I490" s="224"/>
      <c r="J490" s="225">
        <f>ROUND(I490*H490,2)</f>
        <v>0</v>
      </c>
      <c r="K490" s="221" t="s">
        <v>161</v>
      </c>
      <c r="L490" s="44"/>
      <c r="M490" s="226" t="s">
        <v>1</v>
      </c>
      <c r="N490" s="227" t="s">
        <v>41</v>
      </c>
      <c r="O490" s="91"/>
      <c r="P490" s="228">
        <f>O490*H490</f>
        <v>0</v>
      </c>
      <c r="Q490" s="228">
        <v>0.00010000000000000001</v>
      </c>
      <c r="R490" s="228">
        <f>Q490*H490</f>
        <v>0.0068000000000000005</v>
      </c>
      <c r="S490" s="228">
        <v>0</v>
      </c>
      <c r="T490" s="229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30" t="s">
        <v>162</v>
      </c>
      <c r="AT490" s="230" t="s">
        <v>157</v>
      </c>
      <c r="AU490" s="230" t="s">
        <v>86</v>
      </c>
      <c r="AY490" s="17" t="s">
        <v>155</v>
      </c>
      <c r="BE490" s="231">
        <f>IF(N490="základní",J490,0)</f>
        <v>0</v>
      </c>
      <c r="BF490" s="231">
        <f>IF(N490="snížená",J490,0)</f>
        <v>0</v>
      </c>
      <c r="BG490" s="231">
        <f>IF(N490="zákl. přenesená",J490,0)</f>
        <v>0</v>
      </c>
      <c r="BH490" s="231">
        <f>IF(N490="sníž. přenesená",J490,0)</f>
        <v>0</v>
      </c>
      <c r="BI490" s="231">
        <f>IF(N490="nulová",J490,0)</f>
        <v>0</v>
      </c>
      <c r="BJ490" s="17" t="s">
        <v>84</v>
      </c>
      <c r="BK490" s="231">
        <f>ROUND(I490*H490,2)</f>
        <v>0</v>
      </c>
      <c r="BL490" s="17" t="s">
        <v>162</v>
      </c>
      <c r="BM490" s="230" t="s">
        <v>599</v>
      </c>
    </row>
    <row r="491" s="14" customFormat="1">
      <c r="A491" s="14"/>
      <c r="B491" s="247"/>
      <c r="C491" s="248"/>
      <c r="D491" s="232" t="s">
        <v>166</v>
      </c>
      <c r="E491" s="249" t="s">
        <v>1</v>
      </c>
      <c r="F491" s="250" t="s">
        <v>531</v>
      </c>
      <c r="G491" s="248"/>
      <c r="H491" s="251">
        <v>68</v>
      </c>
      <c r="I491" s="252"/>
      <c r="J491" s="248"/>
      <c r="K491" s="248"/>
      <c r="L491" s="253"/>
      <c r="M491" s="254"/>
      <c r="N491" s="255"/>
      <c r="O491" s="255"/>
      <c r="P491" s="255"/>
      <c r="Q491" s="255"/>
      <c r="R491" s="255"/>
      <c r="S491" s="255"/>
      <c r="T491" s="256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7" t="s">
        <v>166</v>
      </c>
      <c r="AU491" s="257" t="s">
        <v>86</v>
      </c>
      <c r="AV491" s="14" t="s">
        <v>86</v>
      </c>
      <c r="AW491" s="14" t="s">
        <v>32</v>
      </c>
      <c r="AX491" s="14" t="s">
        <v>76</v>
      </c>
      <c r="AY491" s="257" t="s">
        <v>155</v>
      </c>
    </row>
    <row r="492" s="15" customFormat="1">
      <c r="A492" s="15"/>
      <c r="B492" s="258"/>
      <c r="C492" s="259"/>
      <c r="D492" s="232" t="s">
        <v>166</v>
      </c>
      <c r="E492" s="260" t="s">
        <v>1</v>
      </c>
      <c r="F492" s="261" t="s">
        <v>171</v>
      </c>
      <c r="G492" s="259"/>
      <c r="H492" s="262">
        <v>68</v>
      </c>
      <c r="I492" s="263"/>
      <c r="J492" s="259"/>
      <c r="K492" s="259"/>
      <c r="L492" s="264"/>
      <c r="M492" s="265"/>
      <c r="N492" s="266"/>
      <c r="O492" s="266"/>
      <c r="P492" s="266"/>
      <c r="Q492" s="266"/>
      <c r="R492" s="266"/>
      <c r="S492" s="266"/>
      <c r="T492" s="267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8" t="s">
        <v>166</v>
      </c>
      <c r="AU492" s="268" t="s">
        <v>86</v>
      </c>
      <c r="AV492" s="15" t="s">
        <v>162</v>
      </c>
      <c r="AW492" s="15" t="s">
        <v>32</v>
      </c>
      <c r="AX492" s="15" t="s">
        <v>84</v>
      </c>
      <c r="AY492" s="268" t="s">
        <v>155</v>
      </c>
    </row>
    <row r="493" s="2" customFormat="1" ht="33" customHeight="1">
      <c r="A493" s="38"/>
      <c r="B493" s="39"/>
      <c r="C493" s="219" t="s">
        <v>600</v>
      </c>
      <c r="D493" s="219" t="s">
        <v>157</v>
      </c>
      <c r="E493" s="220" t="s">
        <v>601</v>
      </c>
      <c r="F493" s="221" t="s">
        <v>602</v>
      </c>
      <c r="G493" s="222" t="s">
        <v>197</v>
      </c>
      <c r="H493" s="223">
        <v>68</v>
      </c>
      <c r="I493" s="224"/>
      <c r="J493" s="225">
        <f>ROUND(I493*H493,2)</f>
        <v>0</v>
      </c>
      <c r="K493" s="221" t="s">
        <v>161</v>
      </c>
      <c r="L493" s="44"/>
      <c r="M493" s="226" t="s">
        <v>1</v>
      </c>
      <c r="N493" s="227" t="s">
        <v>41</v>
      </c>
      <c r="O493" s="91"/>
      <c r="P493" s="228">
        <f>O493*H493</f>
        <v>0</v>
      </c>
      <c r="Q493" s="228">
        <v>0.00038000000000000002</v>
      </c>
      <c r="R493" s="228">
        <f>Q493*H493</f>
        <v>0.025840000000000002</v>
      </c>
      <c r="S493" s="228">
        <v>0</v>
      </c>
      <c r="T493" s="229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30" t="s">
        <v>162</v>
      </c>
      <c r="AT493" s="230" t="s">
        <v>157</v>
      </c>
      <c r="AU493" s="230" t="s">
        <v>86</v>
      </c>
      <c r="AY493" s="17" t="s">
        <v>155</v>
      </c>
      <c r="BE493" s="231">
        <f>IF(N493="základní",J493,0)</f>
        <v>0</v>
      </c>
      <c r="BF493" s="231">
        <f>IF(N493="snížená",J493,0)</f>
        <v>0</v>
      </c>
      <c r="BG493" s="231">
        <f>IF(N493="zákl. přenesená",J493,0)</f>
        <v>0</v>
      </c>
      <c r="BH493" s="231">
        <f>IF(N493="sníž. přenesená",J493,0)</f>
        <v>0</v>
      </c>
      <c r="BI493" s="231">
        <f>IF(N493="nulová",J493,0)</f>
        <v>0</v>
      </c>
      <c r="BJ493" s="17" t="s">
        <v>84</v>
      </c>
      <c r="BK493" s="231">
        <f>ROUND(I493*H493,2)</f>
        <v>0</v>
      </c>
      <c r="BL493" s="17" t="s">
        <v>162</v>
      </c>
      <c r="BM493" s="230" t="s">
        <v>603</v>
      </c>
    </row>
    <row r="494" s="14" customFormat="1">
      <c r="A494" s="14"/>
      <c r="B494" s="247"/>
      <c r="C494" s="248"/>
      <c r="D494" s="232" t="s">
        <v>166</v>
      </c>
      <c r="E494" s="249" t="s">
        <v>1</v>
      </c>
      <c r="F494" s="250" t="s">
        <v>531</v>
      </c>
      <c r="G494" s="248"/>
      <c r="H494" s="251">
        <v>68</v>
      </c>
      <c r="I494" s="252"/>
      <c r="J494" s="248"/>
      <c r="K494" s="248"/>
      <c r="L494" s="253"/>
      <c r="M494" s="254"/>
      <c r="N494" s="255"/>
      <c r="O494" s="255"/>
      <c r="P494" s="255"/>
      <c r="Q494" s="255"/>
      <c r="R494" s="255"/>
      <c r="S494" s="255"/>
      <c r="T494" s="25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7" t="s">
        <v>166</v>
      </c>
      <c r="AU494" s="257" t="s">
        <v>86</v>
      </c>
      <c r="AV494" s="14" t="s">
        <v>86</v>
      </c>
      <c r="AW494" s="14" t="s">
        <v>32</v>
      </c>
      <c r="AX494" s="14" t="s">
        <v>76</v>
      </c>
      <c r="AY494" s="257" t="s">
        <v>155</v>
      </c>
    </row>
    <row r="495" s="15" customFormat="1">
      <c r="A495" s="15"/>
      <c r="B495" s="258"/>
      <c r="C495" s="259"/>
      <c r="D495" s="232" t="s">
        <v>166</v>
      </c>
      <c r="E495" s="260" t="s">
        <v>1</v>
      </c>
      <c r="F495" s="261" t="s">
        <v>171</v>
      </c>
      <c r="G495" s="259"/>
      <c r="H495" s="262">
        <v>68</v>
      </c>
      <c r="I495" s="263"/>
      <c r="J495" s="259"/>
      <c r="K495" s="259"/>
      <c r="L495" s="264"/>
      <c r="M495" s="265"/>
      <c r="N495" s="266"/>
      <c r="O495" s="266"/>
      <c r="P495" s="266"/>
      <c r="Q495" s="266"/>
      <c r="R495" s="266"/>
      <c r="S495" s="266"/>
      <c r="T495" s="267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8" t="s">
        <v>166</v>
      </c>
      <c r="AU495" s="268" t="s">
        <v>86</v>
      </c>
      <c r="AV495" s="15" t="s">
        <v>162</v>
      </c>
      <c r="AW495" s="15" t="s">
        <v>32</v>
      </c>
      <c r="AX495" s="15" t="s">
        <v>84</v>
      </c>
      <c r="AY495" s="268" t="s">
        <v>155</v>
      </c>
    </row>
    <row r="496" s="2" customFormat="1" ht="33" customHeight="1">
      <c r="A496" s="38"/>
      <c r="B496" s="39"/>
      <c r="C496" s="219" t="s">
        <v>604</v>
      </c>
      <c r="D496" s="219" t="s">
        <v>157</v>
      </c>
      <c r="E496" s="220" t="s">
        <v>605</v>
      </c>
      <c r="F496" s="221" t="s">
        <v>606</v>
      </c>
      <c r="G496" s="222" t="s">
        <v>160</v>
      </c>
      <c r="H496" s="223">
        <v>49</v>
      </c>
      <c r="I496" s="224"/>
      <c r="J496" s="225">
        <f>ROUND(I496*H496,2)</f>
        <v>0</v>
      </c>
      <c r="K496" s="221" t="s">
        <v>161</v>
      </c>
      <c r="L496" s="44"/>
      <c r="M496" s="226" t="s">
        <v>1</v>
      </c>
      <c r="N496" s="227" t="s">
        <v>41</v>
      </c>
      <c r="O496" s="91"/>
      <c r="P496" s="228">
        <f>O496*H496</f>
        <v>0</v>
      </c>
      <c r="Q496" s="228">
        <v>0.0011999999999999999</v>
      </c>
      <c r="R496" s="228">
        <f>Q496*H496</f>
        <v>0.058799999999999998</v>
      </c>
      <c r="S496" s="228">
        <v>0</v>
      </c>
      <c r="T496" s="229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30" t="s">
        <v>162</v>
      </c>
      <c r="AT496" s="230" t="s">
        <v>157</v>
      </c>
      <c r="AU496" s="230" t="s">
        <v>86</v>
      </c>
      <c r="AY496" s="17" t="s">
        <v>155</v>
      </c>
      <c r="BE496" s="231">
        <f>IF(N496="základní",J496,0)</f>
        <v>0</v>
      </c>
      <c r="BF496" s="231">
        <f>IF(N496="snížená",J496,0)</f>
        <v>0</v>
      </c>
      <c r="BG496" s="231">
        <f>IF(N496="zákl. přenesená",J496,0)</f>
        <v>0</v>
      </c>
      <c r="BH496" s="231">
        <f>IF(N496="sníž. přenesená",J496,0)</f>
        <v>0</v>
      </c>
      <c r="BI496" s="231">
        <f>IF(N496="nulová",J496,0)</f>
        <v>0</v>
      </c>
      <c r="BJ496" s="17" t="s">
        <v>84</v>
      </c>
      <c r="BK496" s="231">
        <f>ROUND(I496*H496,2)</f>
        <v>0</v>
      </c>
      <c r="BL496" s="17" t="s">
        <v>162</v>
      </c>
      <c r="BM496" s="230" t="s">
        <v>607</v>
      </c>
    </row>
    <row r="497" s="13" customFormat="1">
      <c r="A497" s="13"/>
      <c r="B497" s="237"/>
      <c r="C497" s="238"/>
      <c r="D497" s="232" t="s">
        <v>166</v>
      </c>
      <c r="E497" s="239" t="s">
        <v>1</v>
      </c>
      <c r="F497" s="240" t="s">
        <v>608</v>
      </c>
      <c r="G497" s="238"/>
      <c r="H497" s="239" t="s">
        <v>1</v>
      </c>
      <c r="I497" s="241"/>
      <c r="J497" s="238"/>
      <c r="K497" s="238"/>
      <c r="L497" s="242"/>
      <c r="M497" s="243"/>
      <c r="N497" s="244"/>
      <c r="O497" s="244"/>
      <c r="P497" s="244"/>
      <c r="Q497" s="244"/>
      <c r="R497" s="244"/>
      <c r="S497" s="244"/>
      <c r="T497" s="24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6" t="s">
        <v>166</v>
      </c>
      <c r="AU497" s="246" t="s">
        <v>86</v>
      </c>
      <c r="AV497" s="13" t="s">
        <v>84</v>
      </c>
      <c r="AW497" s="13" t="s">
        <v>32</v>
      </c>
      <c r="AX497" s="13" t="s">
        <v>76</v>
      </c>
      <c r="AY497" s="246" t="s">
        <v>155</v>
      </c>
    </row>
    <row r="498" s="14" customFormat="1">
      <c r="A498" s="14"/>
      <c r="B498" s="247"/>
      <c r="C498" s="248"/>
      <c r="D498" s="232" t="s">
        <v>166</v>
      </c>
      <c r="E498" s="249" t="s">
        <v>1</v>
      </c>
      <c r="F498" s="250" t="s">
        <v>609</v>
      </c>
      <c r="G498" s="248"/>
      <c r="H498" s="251">
        <v>10</v>
      </c>
      <c r="I498" s="252"/>
      <c r="J498" s="248"/>
      <c r="K498" s="248"/>
      <c r="L498" s="253"/>
      <c r="M498" s="254"/>
      <c r="N498" s="255"/>
      <c r="O498" s="255"/>
      <c r="P498" s="255"/>
      <c r="Q498" s="255"/>
      <c r="R498" s="255"/>
      <c r="S498" s="255"/>
      <c r="T498" s="25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7" t="s">
        <v>166</v>
      </c>
      <c r="AU498" s="257" t="s">
        <v>86</v>
      </c>
      <c r="AV498" s="14" t="s">
        <v>86</v>
      </c>
      <c r="AW498" s="14" t="s">
        <v>32</v>
      </c>
      <c r="AX498" s="14" t="s">
        <v>76</v>
      </c>
      <c r="AY498" s="257" t="s">
        <v>155</v>
      </c>
    </row>
    <row r="499" s="13" customFormat="1">
      <c r="A499" s="13"/>
      <c r="B499" s="237"/>
      <c r="C499" s="238"/>
      <c r="D499" s="232" t="s">
        <v>166</v>
      </c>
      <c r="E499" s="239" t="s">
        <v>1</v>
      </c>
      <c r="F499" s="240" t="s">
        <v>610</v>
      </c>
      <c r="G499" s="238"/>
      <c r="H499" s="239" t="s">
        <v>1</v>
      </c>
      <c r="I499" s="241"/>
      <c r="J499" s="238"/>
      <c r="K499" s="238"/>
      <c r="L499" s="242"/>
      <c r="M499" s="243"/>
      <c r="N499" s="244"/>
      <c r="O499" s="244"/>
      <c r="P499" s="244"/>
      <c r="Q499" s="244"/>
      <c r="R499" s="244"/>
      <c r="S499" s="244"/>
      <c r="T499" s="24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6" t="s">
        <v>166</v>
      </c>
      <c r="AU499" s="246" t="s">
        <v>86</v>
      </c>
      <c r="AV499" s="13" t="s">
        <v>84</v>
      </c>
      <c r="AW499" s="13" t="s">
        <v>32</v>
      </c>
      <c r="AX499" s="13" t="s">
        <v>76</v>
      </c>
      <c r="AY499" s="246" t="s">
        <v>155</v>
      </c>
    </row>
    <row r="500" s="14" customFormat="1">
      <c r="A500" s="14"/>
      <c r="B500" s="247"/>
      <c r="C500" s="248"/>
      <c r="D500" s="232" t="s">
        <v>166</v>
      </c>
      <c r="E500" s="249" t="s">
        <v>1</v>
      </c>
      <c r="F500" s="250" t="s">
        <v>611</v>
      </c>
      <c r="G500" s="248"/>
      <c r="H500" s="251">
        <v>39</v>
      </c>
      <c r="I500" s="252"/>
      <c r="J500" s="248"/>
      <c r="K500" s="248"/>
      <c r="L500" s="253"/>
      <c r="M500" s="254"/>
      <c r="N500" s="255"/>
      <c r="O500" s="255"/>
      <c r="P500" s="255"/>
      <c r="Q500" s="255"/>
      <c r="R500" s="255"/>
      <c r="S500" s="255"/>
      <c r="T500" s="25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7" t="s">
        <v>166</v>
      </c>
      <c r="AU500" s="257" t="s">
        <v>86</v>
      </c>
      <c r="AV500" s="14" t="s">
        <v>86</v>
      </c>
      <c r="AW500" s="14" t="s">
        <v>32</v>
      </c>
      <c r="AX500" s="14" t="s">
        <v>76</v>
      </c>
      <c r="AY500" s="257" t="s">
        <v>155</v>
      </c>
    </row>
    <row r="501" s="15" customFormat="1">
      <c r="A501" s="15"/>
      <c r="B501" s="258"/>
      <c r="C501" s="259"/>
      <c r="D501" s="232" t="s">
        <v>166</v>
      </c>
      <c r="E501" s="260" t="s">
        <v>1</v>
      </c>
      <c r="F501" s="261" t="s">
        <v>171</v>
      </c>
      <c r="G501" s="259"/>
      <c r="H501" s="262">
        <v>49</v>
      </c>
      <c r="I501" s="263"/>
      <c r="J501" s="259"/>
      <c r="K501" s="259"/>
      <c r="L501" s="264"/>
      <c r="M501" s="265"/>
      <c r="N501" s="266"/>
      <c r="O501" s="266"/>
      <c r="P501" s="266"/>
      <c r="Q501" s="266"/>
      <c r="R501" s="266"/>
      <c r="S501" s="266"/>
      <c r="T501" s="267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8" t="s">
        <v>166</v>
      </c>
      <c r="AU501" s="268" t="s">
        <v>86</v>
      </c>
      <c r="AV501" s="15" t="s">
        <v>162</v>
      </c>
      <c r="AW501" s="15" t="s">
        <v>32</v>
      </c>
      <c r="AX501" s="15" t="s">
        <v>84</v>
      </c>
      <c r="AY501" s="268" t="s">
        <v>155</v>
      </c>
    </row>
    <row r="502" s="2" customFormat="1" ht="37.8" customHeight="1">
      <c r="A502" s="38"/>
      <c r="B502" s="39"/>
      <c r="C502" s="219" t="s">
        <v>612</v>
      </c>
      <c r="D502" s="219" t="s">
        <v>157</v>
      </c>
      <c r="E502" s="220" t="s">
        <v>613</v>
      </c>
      <c r="F502" s="221" t="s">
        <v>614</v>
      </c>
      <c r="G502" s="222" t="s">
        <v>160</v>
      </c>
      <c r="H502" s="223">
        <v>49</v>
      </c>
      <c r="I502" s="224"/>
      <c r="J502" s="225">
        <f>ROUND(I502*H502,2)</f>
        <v>0</v>
      </c>
      <c r="K502" s="221" t="s">
        <v>161</v>
      </c>
      <c r="L502" s="44"/>
      <c r="M502" s="226" t="s">
        <v>1</v>
      </c>
      <c r="N502" s="227" t="s">
        <v>41</v>
      </c>
      <c r="O502" s="91"/>
      <c r="P502" s="228">
        <f>O502*H502</f>
        <v>0</v>
      </c>
      <c r="Q502" s="228">
        <v>0.0025999999999999999</v>
      </c>
      <c r="R502" s="228">
        <f>Q502*H502</f>
        <v>0.12739999999999999</v>
      </c>
      <c r="S502" s="228">
        <v>0</v>
      </c>
      <c r="T502" s="229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30" t="s">
        <v>162</v>
      </c>
      <c r="AT502" s="230" t="s">
        <v>157</v>
      </c>
      <c r="AU502" s="230" t="s">
        <v>86</v>
      </c>
      <c r="AY502" s="17" t="s">
        <v>155</v>
      </c>
      <c r="BE502" s="231">
        <f>IF(N502="základní",J502,0)</f>
        <v>0</v>
      </c>
      <c r="BF502" s="231">
        <f>IF(N502="snížená",J502,0)</f>
        <v>0</v>
      </c>
      <c r="BG502" s="231">
        <f>IF(N502="zákl. přenesená",J502,0)</f>
        <v>0</v>
      </c>
      <c r="BH502" s="231">
        <f>IF(N502="sníž. přenesená",J502,0)</f>
        <v>0</v>
      </c>
      <c r="BI502" s="231">
        <f>IF(N502="nulová",J502,0)</f>
        <v>0</v>
      </c>
      <c r="BJ502" s="17" t="s">
        <v>84</v>
      </c>
      <c r="BK502" s="231">
        <f>ROUND(I502*H502,2)</f>
        <v>0</v>
      </c>
      <c r="BL502" s="17" t="s">
        <v>162</v>
      </c>
      <c r="BM502" s="230" t="s">
        <v>615</v>
      </c>
    </row>
    <row r="503" s="13" customFormat="1">
      <c r="A503" s="13"/>
      <c r="B503" s="237"/>
      <c r="C503" s="238"/>
      <c r="D503" s="232" t="s">
        <v>166</v>
      </c>
      <c r="E503" s="239" t="s">
        <v>1</v>
      </c>
      <c r="F503" s="240" t="s">
        <v>608</v>
      </c>
      <c r="G503" s="238"/>
      <c r="H503" s="239" t="s">
        <v>1</v>
      </c>
      <c r="I503" s="241"/>
      <c r="J503" s="238"/>
      <c r="K503" s="238"/>
      <c r="L503" s="242"/>
      <c r="M503" s="243"/>
      <c r="N503" s="244"/>
      <c r="O503" s="244"/>
      <c r="P503" s="244"/>
      <c r="Q503" s="244"/>
      <c r="R503" s="244"/>
      <c r="S503" s="244"/>
      <c r="T503" s="24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6" t="s">
        <v>166</v>
      </c>
      <c r="AU503" s="246" t="s">
        <v>86</v>
      </c>
      <c r="AV503" s="13" t="s">
        <v>84</v>
      </c>
      <c r="AW503" s="13" t="s">
        <v>32</v>
      </c>
      <c r="AX503" s="13" t="s">
        <v>76</v>
      </c>
      <c r="AY503" s="246" t="s">
        <v>155</v>
      </c>
    </row>
    <row r="504" s="14" customFormat="1">
      <c r="A504" s="14"/>
      <c r="B504" s="247"/>
      <c r="C504" s="248"/>
      <c r="D504" s="232" t="s">
        <v>166</v>
      </c>
      <c r="E504" s="249" t="s">
        <v>1</v>
      </c>
      <c r="F504" s="250" t="s">
        <v>609</v>
      </c>
      <c r="G504" s="248"/>
      <c r="H504" s="251">
        <v>10</v>
      </c>
      <c r="I504" s="252"/>
      <c r="J504" s="248"/>
      <c r="K504" s="248"/>
      <c r="L504" s="253"/>
      <c r="M504" s="254"/>
      <c r="N504" s="255"/>
      <c r="O504" s="255"/>
      <c r="P504" s="255"/>
      <c r="Q504" s="255"/>
      <c r="R504" s="255"/>
      <c r="S504" s="255"/>
      <c r="T504" s="256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7" t="s">
        <v>166</v>
      </c>
      <c r="AU504" s="257" t="s">
        <v>86</v>
      </c>
      <c r="AV504" s="14" t="s">
        <v>86</v>
      </c>
      <c r="AW504" s="14" t="s">
        <v>32</v>
      </c>
      <c r="AX504" s="14" t="s">
        <v>76</v>
      </c>
      <c r="AY504" s="257" t="s">
        <v>155</v>
      </c>
    </row>
    <row r="505" s="13" customFormat="1">
      <c r="A505" s="13"/>
      <c r="B505" s="237"/>
      <c r="C505" s="238"/>
      <c r="D505" s="232" t="s">
        <v>166</v>
      </c>
      <c r="E505" s="239" t="s">
        <v>1</v>
      </c>
      <c r="F505" s="240" t="s">
        <v>610</v>
      </c>
      <c r="G505" s="238"/>
      <c r="H505" s="239" t="s">
        <v>1</v>
      </c>
      <c r="I505" s="241"/>
      <c r="J505" s="238"/>
      <c r="K505" s="238"/>
      <c r="L505" s="242"/>
      <c r="M505" s="243"/>
      <c r="N505" s="244"/>
      <c r="O505" s="244"/>
      <c r="P505" s="244"/>
      <c r="Q505" s="244"/>
      <c r="R505" s="244"/>
      <c r="S505" s="244"/>
      <c r="T505" s="24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6" t="s">
        <v>166</v>
      </c>
      <c r="AU505" s="246" t="s">
        <v>86</v>
      </c>
      <c r="AV505" s="13" t="s">
        <v>84</v>
      </c>
      <c r="AW505" s="13" t="s">
        <v>32</v>
      </c>
      <c r="AX505" s="13" t="s">
        <v>76</v>
      </c>
      <c r="AY505" s="246" t="s">
        <v>155</v>
      </c>
    </row>
    <row r="506" s="14" customFormat="1">
      <c r="A506" s="14"/>
      <c r="B506" s="247"/>
      <c r="C506" s="248"/>
      <c r="D506" s="232" t="s">
        <v>166</v>
      </c>
      <c r="E506" s="249" t="s">
        <v>1</v>
      </c>
      <c r="F506" s="250" t="s">
        <v>611</v>
      </c>
      <c r="G506" s="248"/>
      <c r="H506" s="251">
        <v>39</v>
      </c>
      <c r="I506" s="252"/>
      <c r="J506" s="248"/>
      <c r="K506" s="248"/>
      <c r="L506" s="253"/>
      <c r="M506" s="254"/>
      <c r="N506" s="255"/>
      <c r="O506" s="255"/>
      <c r="P506" s="255"/>
      <c r="Q506" s="255"/>
      <c r="R506" s="255"/>
      <c r="S506" s="255"/>
      <c r="T506" s="25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7" t="s">
        <v>166</v>
      </c>
      <c r="AU506" s="257" t="s">
        <v>86</v>
      </c>
      <c r="AV506" s="14" t="s">
        <v>86</v>
      </c>
      <c r="AW506" s="14" t="s">
        <v>32</v>
      </c>
      <c r="AX506" s="14" t="s">
        <v>76</v>
      </c>
      <c r="AY506" s="257" t="s">
        <v>155</v>
      </c>
    </row>
    <row r="507" s="15" customFormat="1">
      <c r="A507" s="15"/>
      <c r="B507" s="258"/>
      <c r="C507" s="259"/>
      <c r="D507" s="232" t="s">
        <v>166</v>
      </c>
      <c r="E507" s="260" t="s">
        <v>1</v>
      </c>
      <c r="F507" s="261" t="s">
        <v>171</v>
      </c>
      <c r="G507" s="259"/>
      <c r="H507" s="262">
        <v>49</v>
      </c>
      <c r="I507" s="263"/>
      <c r="J507" s="259"/>
      <c r="K507" s="259"/>
      <c r="L507" s="264"/>
      <c r="M507" s="265"/>
      <c r="N507" s="266"/>
      <c r="O507" s="266"/>
      <c r="P507" s="266"/>
      <c r="Q507" s="266"/>
      <c r="R507" s="266"/>
      <c r="S507" s="266"/>
      <c r="T507" s="267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8" t="s">
        <v>166</v>
      </c>
      <c r="AU507" s="268" t="s">
        <v>86</v>
      </c>
      <c r="AV507" s="15" t="s">
        <v>162</v>
      </c>
      <c r="AW507" s="15" t="s">
        <v>32</v>
      </c>
      <c r="AX507" s="15" t="s">
        <v>84</v>
      </c>
      <c r="AY507" s="268" t="s">
        <v>155</v>
      </c>
    </row>
    <row r="508" s="2" customFormat="1" ht="24.15" customHeight="1">
      <c r="A508" s="38"/>
      <c r="B508" s="39"/>
      <c r="C508" s="219" t="s">
        <v>616</v>
      </c>
      <c r="D508" s="219" t="s">
        <v>157</v>
      </c>
      <c r="E508" s="220" t="s">
        <v>617</v>
      </c>
      <c r="F508" s="221" t="s">
        <v>618</v>
      </c>
      <c r="G508" s="222" t="s">
        <v>424</v>
      </c>
      <c r="H508" s="223">
        <v>3</v>
      </c>
      <c r="I508" s="224"/>
      <c r="J508" s="225">
        <f>ROUND(I508*H508,2)</f>
        <v>0</v>
      </c>
      <c r="K508" s="221" t="s">
        <v>161</v>
      </c>
      <c r="L508" s="44"/>
      <c r="M508" s="226" t="s">
        <v>1</v>
      </c>
      <c r="N508" s="227" t="s">
        <v>41</v>
      </c>
      <c r="O508" s="91"/>
      <c r="P508" s="228">
        <f>O508*H508</f>
        <v>0</v>
      </c>
      <c r="Q508" s="228">
        <v>0.0021900000000000001</v>
      </c>
      <c r="R508" s="228">
        <f>Q508*H508</f>
        <v>0.0065700000000000003</v>
      </c>
      <c r="S508" s="228">
        <v>0</v>
      </c>
      <c r="T508" s="229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30" t="s">
        <v>162</v>
      </c>
      <c r="AT508" s="230" t="s">
        <v>157</v>
      </c>
      <c r="AU508" s="230" t="s">
        <v>86</v>
      </c>
      <c r="AY508" s="17" t="s">
        <v>155</v>
      </c>
      <c r="BE508" s="231">
        <f>IF(N508="základní",J508,0)</f>
        <v>0</v>
      </c>
      <c r="BF508" s="231">
        <f>IF(N508="snížená",J508,0)</f>
        <v>0</v>
      </c>
      <c r="BG508" s="231">
        <f>IF(N508="zákl. přenesená",J508,0)</f>
        <v>0</v>
      </c>
      <c r="BH508" s="231">
        <f>IF(N508="sníž. přenesená",J508,0)</f>
        <v>0</v>
      </c>
      <c r="BI508" s="231">
        <f>IF(N508="nulová",J508,0)</f>
        <v>0</v>
      </c>
      <c r="BJ508" s="17" t="s">
        <v>84</v>
      </c>
      <c r="BK508" s="231">
        <f>ROUND(I508*H508,2)</f>
        <v>0</v>
      </c>
      <c r="BL508" s="17" t="s">
        <v>162</v>
      </c>
      <c r="BM508" s="230" t="s">
        <v>619</v>
      </c>
    </row>
    <row r="509" s="13" customFormat="1">
      <c r="A509" s="13"/>
      <c r="B509" s="237"/>
      <c r="C509" s="238"/>
      <c r="D509" s="232" t="s">
        <v>166</v>
      </c>
      <c r="E509" s="239" t="s">
        <v>1</v>
      </c>
      <c r="F509" s="240" t="s">
        <v>620</v>
      </c>
      <c r="G509" s="238"/>
      <c r="H509" s="239" t="s">
        <v>1</v>
      </c>
      <c r="I509" s="241"/>
      <c r="J509" s="238"/>
      <c r="K509" s="238"/>
      <c r="L509" s="242"/>
      <c r="M509" s="243"/>
      <c r="N509" s="244"/>
      <c r="O509" s="244"/>
      <c r="P509" s="244"/>
      <c r="Q509" s="244"/>
      <c r="R509" s="244"/>
      <c r="S509" s="244"/>
      <c r="T509" s="24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6" t="s">
        <v>166</v>
      </c>
      <c r="AU509" s="246" t="s">
        <v>86</v>
      </c>
      <c r="AV509" s="13" t="s">
        <v>84</v>
      </c>
      <c r="AW509" s="13" t="s">
        <v>32</v>
      </c>
      <c r="AX509" s="13" t="s">
        <v>76</v>
      </c>
      <c r="AY509" s="246" t="s">
        <v>155</v>
      </c>
    </row>
    <row r="510" s="14" customFormat="1">
      <c r="A510" s="14"/>
      <c r="B510" s="247"/>
      <c r="C510" s="248"/>
      <c r="D510" s="232" t="s">
        <v>166</v>
      </c>
      <c r="E510" s="249" t="s">
        <v>1</v>
      </c>
      <c r="F510" s="250" t="s">
        <v>178</v>
      </c>
      <c r="G510" s="248"/>
      <c r="H510" s="251">
        <v>3</v>
      </c>
      <c r="I510" s="252"/>
      <c r="J510" s="248"/>
      <c r="K510" s="248"/>
      <c r="L510" s="253"/>
      <c r="M510" s="254"/>
      <c r="N510" s="255"/>
      <c r="O510" s="255"/>
      <c r="P510" s="255"/>
      <c r="Q510" s="255"/>
      <c r="R510" s="255"/>
      <c r="S510" s="255"/>
      <c r="T510" s="256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7" t="s">
        <v>166</v>
      </c>
      <c r="AU510" s="257" t="s">
        <v>86</v>
      </c>
      <c r="AV510" s="14" t="s">
        <v>86</v>
      </c>
      <c r="AW510" s="14" t="s">
        <v>32</v>
      </c>
      <c r="AX510" s="14" t="s">
        <v>76</v>
      </c>
      <c r="AY510" s="257" t="s">
        <v>155</v>
      </c>
    </row>
    <row r="511" s="15" customFormat="1">
      <c r="A511" s="15"/>
      <c r="B511" s="258"/>
      <c r="C511" s="259"/>
      <c r="D511" s="232" t="s">
        <v>166</v>
      </c>
      <c r="E511" s="260" t="s">
        <v>1</v>
      </c>
      <c r="F511" s="261" t="s">
        <v>171</v>
      </c>
      <c r="G511" s="259"/>
      <c r="H511" s="262">
        <v>3</v>
      </c>
      <c r="I511" s="263"/>
      <c r="J511" s="259"/>
      <c r="K511" s="259"/>
      <c r="L511" s="264"/>
      <c r="M511" s="265"/>
      <c r="N511" s="266"/>
      <c r="O511" s="266"/>
      <c r="P511" s="266"/>
      <c r="Q511" s="266"/>
      <c r="R511" s="266"/>
      <c r="S511" s="266"/>
      <c r="T511" s="267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68" t="s">
        <v>166</v>
      </c>
      <c r="AU511" s="268" t="s">
        <v>86</v>
      </c>
      <c r="AV511" s="15" t="s">
        <v>162</v>
      </c>
      <c r="AW511" s="15" t="s">
        <v>32</v>
      </c>
      <c r="AX511" s="15" t="s">
        <v>84</v>
      </c>
      <c r="AY511" s="268" t="s">
        <v>155</v>
      </c>
    </row>
    <row r="512" s="2" customFormat="1" ht="24.15" customHeight="1">
      <c r="A512" s="38"/>
      <c r="B512" s="39"/>
      <c r="C512" s="219" t="s">
        <v>621</v>
      </c>
      <c r="D512" s="219" t="s">
        <v>157</v>
      </c>
      <c r="E512" s="220" t="s">
        <v>622</v>
      </c>
      <c r="F512" s="221" t="s">
        <v>623</v>
      </c>
      <c r="G512" s="222" t="s">
        <v>160</v>
      </c>
      <c r="H512" s="223">
        <v>132</v>
      </c>
      <c r="I512" s="224"/>
      <c r="J512" s="225">
        <f>ROUND(I512*H512,2)</f>
        <v>0</v>
      </c>
      <c r="K512" s="221" t="s">
        <v>161</v>
      </c>
      <c r="L512" s="44"/>
      <c r="M512" s="226" t="s">
        <v>1</v>
      </c>
      <c r="N512" s="227" t="s">
        <v>41</v>
      </c>
      <c r="O512" s="91"/>
      <c r="P512" s="228">
        <f>O512*H512</f>
        <v>0</v>
      </c>
      <c r="Q512" s="228">
        <v>0.011429999999999999</v>
      </c>
      <c r="R512" s="228">
        <f>Q512*H512</f>
        <v>1.5087599999999999</v>
      </c>
      <c r="S512" s="228">
        <v>0</v>
      </c>
      <c r="T512" s="229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30" t="s">
        <v>162</v>
      </c>
      <c r="AT512" s="230" t="s">
        <v>157</v>
      </c>
      <c r="AU512" s="230" t="s">
        <v>86</v>
      </c>
      <c r="AY512" s="17" t="s">
        <v>155</v>
      </c>
      <c r="BE512" s="231">
        <f>IF(N512="základní",J512,0)</f>
        <v>0</v>
      </c>
      <c r="BF512" s="231">
        <f>IF(N512="snížená",J512,0)</f>
        <v>0</v>
      </c>
      <c r="BG512" s="231">
        <f>IF(N512="zákl. přenesená",J512,0)</f>
        <v>0</v>
      </c>
      <c r="BH512" s="231">
        <f>IF(N512="sníž. přenesená",J512,0)</f>
        <v>0</v>
      </c>
      <c r="BI512" s="231">
        <f>IF(N512="nulová",J512,0)</f>
        <v>0</v>
      </c>
      <c r="BJ512" s="17" t="s">
        <v>84</v>
      </c>
      <c r="BK512" s="231">
        <f>ROUND(I512*H512,2)</f>
        <v>0</v>
      </c>
      <c r="BL512" s="17" t="s">
        <v>162</v>
      </c>
      <c r="BM512" s="230" t="s">
        <v>624</v>
      </c>
    </row>
    <row r="513" s="2" customFormat="1">
      <c r="A513" s="38"/>
      <c r="B513" s="39"/>
      <c r="C513" s="40"/>
      <c r="D513" s="232" t="s">
        <v>164</v>
      </c>
      <c r="E513" s="40"/>
      <c r="F513" s="233" t="s">
        <v>625</v>
      </c>
      <c r="G513" s="40"/>
      <c r="H513" s="40"/>
      <c r="I513" s="234"/>
      <c r="J513" s="40"/>
      <c r="K513" s="40"/>
      <c r="L513" s="44"/>
      <c r="M513" s="235"/>
      <c r="N513" s="236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164</v>
      </c>
      <c r="AU513" s="17" t="s">
        <v>86</v>
      </c>
    </row>
    <row r="514" s="13" customFormat="1">
      <c r="A514" s="13"/>
      <c r="B514" s="237"/>
      <c r="C514" s="238"/>
      <c r="D514" s="232" t="s">
        <v>166</v>
      </c>
      <c r="E514" s="239" t="s">
        <v>1</v>
      </c>
      <c r="F514" s="240" t="s">
        <v>626</v>
      </c>
      <c r="G514" s="238"/>
      <c r="H514" s="239" t="s">
        <v>1</v>
      </c>
      <c r="I514" s="241"/>
      <c r="J514" s="238"/>
      <c r="K514" s="238"/>
      <c r="L514" s="242"/>
      <c r="M514" s="243"/>
      <c r="N514" s="244"/>
      <c r="O514" s="244"/>
      <c r="P514" s="244"/>
      <c r="Q514" s="244"/>
      <c r="R514" s="244"/>
      <c r="S514" s="244"/>
      <c r="T514" s="245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6" t="s">
        <v>166</v>
      </c>
      <c r="AU514" s="246" t="s">
        <v>86</v>
      </c>
      <c r="AV514" s="13" t="s">
        <v>84</v>
      </c>
      <c r="AW514" s="13" t="s">
        <v>32</v>
      </c>
      <c r="AX514" s="13" t="s">
        <v>76</v>
      </c>
      <c r="AY514" s="246" t="s">
        <v>155</v>
      </c>
    </row>
    <row r="515" s="14" customFormat="1">
      <c r="A515" s="14"/>
      <c r="B515" s="247"/>
      <c r="C515" s="248"/>
      <c r="D515" s="232" t="s">
        <v>166</v>
      </c>
      <c r="E515" s="249" t="s">
        <v>1</v>
      </c>
      <c r="F515" s="250" t="s">
        <v>627</v>
      </c>
      <c r="G515" s="248"/>
      <c r="H515" s="251">
        <v>132</v>
      </c>
      <c r="I515" s="252"/>
      <c r="J515" s="248"/>
      <c r="K515" s="248"/>
      <c r="L515" s="253"/>
      <c r="M515" s="254"/>
      <c r="N515" s="255"/>
      <c r="O515" s="255"/>
      <c r="P515" s="255"/>
      <c r="Q515" s="255"/>
      <c r="R515" s="255"/>
      <c r="S515" s="255"/>
      <c r="T515" s="25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7" t="s">
        <v>166</v>
      </c>
      <c r="AU515" s="257" t="s">
        <v>86</v>
      </c>
      <c r="AV515" s="14" t="s">
        <v>86</v>
      </c>
      <c r="AW515" s="14" t="s">
        <v>32</v>
      </c>
      <c r="AX515" s="14" t="s">
        <v>76</v>
      </c>
      <c r="AY515" s="257" t="s">
        <v>155</v>
      </c>
    </row>
    <row r="516" s="15" customFormat="1">
      <c r="A516" s="15"/>
      <c r="B516" s="258"/>
      <c r="C516" s="259"/>
      <c r="D516" s="232" t="s">
        <v>166</v>
      </c>
      <c r="E516" s="260" t="s">
        <v>1</v>
      </c>
      <c r="F516" s="261" t="s">
        <v>171</v>
      </c>
      <c r="G516" s="259"/>
      <c r="H516" s="262">
        <v>132</v>
      </c>
      <c r="I516" s="263"/>
      <c r="J516" s="259"/>
      <c r="K516" s="259"/>
      <c r="L516" s="264"/>
      <c r="M516" s="265"/>
      <c r="N516" s="266"/>
      <c r="O516" s="266"/>
      <c r="P516" s="266"/>
      <c r="Q516" s="266"/>
      <c r="R516" s="266"/>
      <c r="S516" s="266"/>
      <c r="T516" s="267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68" t="s">
        <v>166</v>
      </c>
      <c r="AU516" s="268" t="s">
        <v>86</v>
      </c>
      <c r="AV516" s="15" t="s">
        <v>162</v>
      </c>
      <c r="AW516" s="15" t="s">
        <v>32</v>
      </c>
      <c r="AX516" s="15" t="s">
        <v>84</v>
      </c>
      <c r="AY516" s="268" t="s">
        <v>155</v>
      </c>
    </row>
    <row r="517" s="12" customFormat="1" ht="22.8" customHeight="1">
      <c r="A517" s="12"/>
      <c r="B517" s="203"/>
      <c r="C517" s="204"/>
      <c r="D517" s="205" t="s">
        <v>75</v>
      </c>
      <c r="E517" s="217" t="s">
        <v>628</v>
      </c>
      <c r="F517" s="217" t="s">
        <v>629</v>
      </c>
      <c r="G517" s="204"/>
      <c r="H517" s="204"/>
      <c r="I517" s="207"/>
      <c r="J517" s="218">
        <f>BK517</f>
        <v>0</v>
      </c>
      <c r="K517" s="204"/>
      <c r="L517" s="209"/>
      <c r="M517" s="210"/>
      <c r="N517" s="211"/>
      <c r="O517" s="211"/>
      <c r="P517" s="212">
        <f>P518</f>
        <v>0</v>
      </c>
      <c r="Q517" s="211"/>
      <c r="R517" s="212">
        <f>R518</f>
        <v>0</v>
      </c>
      <c r="S517" s="211"/>
      <c r="T517" s="213">
        <f>T518</f>
        <v>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R517" s="214" t="s">
        <v>84</v>
      </c>
      <c r="AT517" s="215" t="s">
        <v>75</v>
      </c>
      <c r="AU517" s="215" t="s">
        <v>84</v>
      </c>
      <c r="AY517" s="214" t="s">
        <v>155</v>
      </c>
      <c r="BK517" s="216">
        <f>BK518</f>
        <v>0</v>
      </c>
    </row>
    <row r="518" s="2" customFormat="1" ht="44.25" customHeight="1">
      <c r="A518" s="38"/>
      <c r="B518" s="39"/>
      <c r="C518" s="219" t="s">
        <v>630</v>
      </c>
      <c r="D518" s="219" t="s">
        <v>157</v>
      </c>
      <c r="E518" s="220" t="s">
        <v>631</v>
      </c>
      <c r="F518" s="221" t="s">
        <v>632</v>
      </c>
      <c r="G518" s="222" t="s">
        <v>248</v>
      </c>
      <c r="H518" s="223">
        <v>552.077</v>
      </c>
      <c r="I518" s="224"/>
      <c r="J518" s="225">
        <f>ROUND(I518*H518,2)</f>
        <v>0</v>
      </c>
      <c r="K518" s="221" t="s">
        <v>1</v>
      </c>
      <c r="L518" s="44"/>
      <c r="M518" s="226" t="s">
        <v>1</v>
      </c>
      <c r="N518" s="227" t="s">
        <v>41</v>
      </c>
      <c r="O518" s="91"/>
      <c r="P518" s="228">
        <f>O518*H518</f>
        <v>0</v>
      </c>
      <c r="Q518" s="228">
        <v>0</v>
      </c>
      <c r="R518" s="228">
        <f>Q518*H518</f>
        <v>0</v>
      </c>
      <c r="S518" s="228">
        <v>0</v>
      </c>
      <c r="T518" s="229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30" t="s">
        <v>162</v>
      </c>
      <c r="AT518" s="230" t="s">
        <v>157</v>
      </c>
      <c r="AU518" s="230" t="s">
        <v>86</v>
      </c>
      <c r="AY518" s="17" t="s">
        <v>155</v>
      </c>
      <c r="BE518" s="231">
        <f>IF(N518="základní",J518,0)</f>
        <v>0</v>
      </c>
      <c r="BF518" s="231">
        <f>IF(N518="snížená",J518,0)</f>
        <v>0</v>
      </c>
      <c r="BG518" s="231">
        <f>IF(N518="zákl. přenesená",J518,0)</f>
        <v>0</v>
      </c>
      <c r="BH518" s="231">
        <f>IF(N518="sníž. přenesená",J518,0)</f>
        <v>0</v>
      </c>
      <c r="BI518" s="231">
        <f>IF(N518="nulová",J518,0)</f>
        <v>0</v>
      </c>
      <c r="BJ518" s="17" t="s">
        <v>84</v>
      </c>
      <c r="BK518" s="231">
        <f>ROUND(I518*H518,2)</f>
        <v>0</v>
      </c>
      <c r="BL518" s="17" t="s">
        <v>162</v>
      </c>
      <c r="BM518" s="230" t="s">
        <v>633</v>
      </c>
    </row>
    <row r="519" s="12" customFormat="1" ht="22.8" customHeight="1">
      <c r="A519" s="12"/>
      <c r="B519" s="203"/>
      <c r="C519" s="204"/>
      <c r="D519" s="205" t="s">
        <v>75</v>
      </c>
      <c r="E519" s="217" t="s">
        <v>634</v>
      </c>
      <c r="F519" s="217" t="s">
        <v>635</v>
      </c>
      <c r="G519" s="204"/>
      <c r="H519" s="204"/>
      <c r="I519" s="207"/>
      <c r="J519" s="218">
        <f>BK519</f>
        <v>0</v>
      </c>
      <c r="K519" s="204"/>
      <c r="L519" s="209"/>
      <c r="M519" s="210"/>
      <c r="N519" s="211"/>
      <c r="O519" s="211"/>
      <c r="P519" s="212">
        <f>P520</f>
        <v>0</v>
      </c>
      <c r="Q519" s="211"/>
      <c r="R519" s="212">
        <f>R520</f>
        <v>0</v>
      </c>
      <c r="S519" s="211"/>
      <c r="T519" s="213">
        <f>T520</f>
        <v>0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R519" s="214" t="s">
        <v>84</v>
      </c>
      <c r="AT519" s="215" t="s">
        <v>75</v>
      </c>
      <c r="AU519" s="215" t="s">
        <v>84</v>
      </c>
      <c r="AY519" s="214" t="s">
        <v>155</v>
      </c>
      <c r="BK519" s="216">
        <f>BK520</f>
        <v>0</v>
      </c>
    </row>
    <row r="520" s="2" customFormat="1" ht="44.25" customHeight="1">
      <c r="A520" s="38"/>
      <c r="B520" s="39"/>
      <c r="C520" s="219" t="s">
        <v>636</v>
      </c>
      <c r="D520" s="219" t="s">
        <v>157</v>
      </c>
      <c r="E520" s="220" t="s">
        <v>637</v>
      </c>
      <c r="F520" s="221" t="s">
        <v>638</v>
      </c>
      <c r="G520" s="222" t="s">
        <v>248</v>
      </c>
      <c r="H520" s="223">
        <v>1952.2860000000001</v>
      </c>
      <c r="I520" s="224"/>
      <c r="J520" s="225">
        <f>ROUND(I520*H520,2)</f>
        <v>0</v>
      </c>
      <c r="K520" s="221" t="s">
        <v>161</v>
      </c>
      <c r="L520" s="44"/>
      <c r="M520" s="279" t="s">
        <v>1</v>
      </c>
      <c r="N520" s="280" t="s">
        <v>41</v>
      </c>
      <c r="O520" s="281"/>
      <c r="P520" s="282">
        <f>O520*H520</f>
        <v>0</v>
      </c>
      <c r="Q520" s="282">
        <v>0</v>
      </c>
      <c r="R520" s="282">
        <f>Q520*H520</f>
        <v>0</v>
      </c>
      <c r="S520" s="282">
        <v>0</v>
      </c>
      <c r="T520" s="283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30" t="s">
        <v>162</v>
      </c>
      <c r="AT520" s="230" t="s">
        <v>157</v>
      </c>
      <c r="AU520" s="230" t="s">
        <v>86</v>
      </c>
      <c r="AY520" s="17" t="s">
        <v>155</v>
      </c>
      <c r="BE520" s="231">
        <f>IF(N520="základní",J520,0)</f>
        <v>0</v>
      </c>
      <c r="BF520" s="231">
        <f>IF(N520="snížená",J520,0)</f>
        <v>0</v>
      </c>
      <c r="BG520" s="231">
        <f>IF(N520="zákl. přenesená",J520,0)</f>
        <v>0</v>
      </c>
      <c r="BH520" s="231">
        <f>IF(N520="sníž. přenesená",J520,0)</f>
        <v>0</v>
      </c>
      <c r="BI520" s="231">
        <f>IF(N520="nulová",J520,0)</f>
        <v>0</v>
      </c>
      <c r="BJ520" s="17" t="s">
        <v>84</v>
      </c>
      <c r="BK520" s="231">
        <f>ROUND(I520*H520,2)</f>
        <v>0</v>
      </c>
      <c r="BL520" s="17" t="s">
        <v>162</v>
      </c>
      <c r="BM520" s="230" t="s">
        <v>639</v>
      </c>
    </row>
    <row r="521" s="2" customFormat="1" ht="6.96" customHeight="1">
      <c r="A521" s="38"/>
      <c r="B521" s="66"/>
      <c r="C521" s="67"/>
      <c r="D521" s="67"/>
      <c r="E521" s="67"/>
      <c r="F521" s="67"/>
      <c r="G521" s="67"/>
      <c r="H521" s="67"/>
      <c r="I521" s="67"/>
      <c r="J521" s="67"/>
      <c r="K521" s="67"/>
      <c r="L521" s="44"/>
      <c r="M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</row>
  </sheetData>
  <sheetProtection sheet="1" autoFilter="0" formatColumns="0" formatRows="0" objects="1" scenarios="1" spinCount="100000" saltValue="C+4CPaNpUfnjuxWSAsBGparTGWwiTXfP0nV8gWOj0kUs+VE3DQvaZIthoiscdW+yUEmrrGxeYThFKYsOds9Xww==" hashValue="ARnV+Yk68I2TVVsu7xjp10tCEc+krl1uu/fz3qGvZDhdcePEQXLExTO/b1LuBzpnK95+QspGINFnGUFyBZkI0A==" algorithmName="SHA-512" password="CC35"/>
  <autoFilter ref="C124:K52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  <c r="AZ2" s="136" t="s">
        <v>108</v>
      </c>
      <c r="BA2" s="136" t="s">
        <v>109</v>
      </c>
      <c r="BB2" s="136" t="s">
        <v>110</v>
      </c>
      <c r="BC2" s="136" t="s">
        <v>640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112</v>
      </c>
      <c r="BA3" s="136" t="s">
        <v>113</v>
      </c>
      <c r="BB3" s="136" t="s">
        <v>110</v>
      </c>
      <c r="BC3" s="136" t="s">
        <v>464</v>
      </c>
      <c r="BD3" s="136" t="s">
        <v>86</v>
      </c>
    </row>
    <row r="4" s="1" customFormat="1" ht="24.96" customHeight="1">
      <c r="B4" s="20"/>
      <c r="D4" s="139" t="s">
        <v>115</v>
      </c>
      <c r="L4" s="20"/>
      <c r="M4" s="140" t="s">
        <v>10</v>
      </c>
      <c r="AT4" s="17" t="s">
        <v>4</v>
      </c>
      <c r="AZ4" s="136" t="s">
        <v>641</v>
      </c>
      <c r="BA4" s="136" t="s">
        <v>641</v>
      </c>
      <c r="BB4" s="136" t="s">
        <v>110</v>
      </c>
      <c r="BC4" s="136" t="s">
        <v>642</v>
      </c>
      <c r="BD4" s="136" t="s">
        <v>86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STEZKA U SILNICE II/191 CHALOUPKY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643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9. 12. 2024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ROUND((SUM(BE124:BE276)),  2)</f>
        <v>0</v>
      </c>
      <c r="G33" s="38"/>
      <c r="H33" s="38"/>
      <c r="I33" s="156">
        <v>0.20999999999999999</v>
      </c>
      <c r="J33" s="155">
        <f>ROUND(((SUM(BE124:BE276))*I33),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ROUND((SUM(BF124:BF276)),  2)</f>
        <v>0</v>
      </c>
      <c r="G34" s="38"/>
      <c r="H34" s="38"/>
      <c r="I34" s="156">
        <v>0.12</v>
      </c>
      <c r="J34" s="155">
        <f>ROUND(((SUM(BF124:BF276))*I34),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ROUND((SUM(BG124:BG276)),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ROUND((SUM(BH124:BH276)),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ROUND((SUM(BI124:BI276)),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STEZKA U SILNICE II/191 CHALOUPKY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101_B - CYKLO B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KLATOVY</v>
      </c>
      <c r="G89" s="40"/>
      <c r="H89" s="40"/>
      <c r="I89" s="32" t="s">
        <v>22</v>
      </c>
      <c r="J89" s="79" t="str">
        <f>IF(J12="","",J12)</f>
        <v>9. 12. 2024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133</v>
      </c>
      <c r="E99" s="189"/>
      <c r="F99" s="189"/>
      <c r="G99" s="189"/>
      <c r="H99" s="189"/>
      <c r="I99" s="189"/>
      <c r="J99" s="190">
        <f>J162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134</v>
      </c>
      <c r="E100" s="189"/>
      <c r="F100" s="189"/>
      <c r="G100" s="189"/>
      <c r="H100" s="189"/>
      <c r="I100" s="189"/>
      <c r="J100" s="190">
        <f>J167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135</v>
      </c>
      <c r="E101" s="189"/>
      <c r="F101" s="189"/>
      <c r="G101" s="189"/>
      <c r="H101" s="189"/>
      <c r="I101" s="189"/>
      <c r="J101" s="190">
        <f>J172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136</v>
      </c>
      <c r="E102" s="189"/>
      <c r="F102" s="189"/>
      <c r="G102" s="189"/>
      <c r="H102" s="189"/>
      <c r="I102" s="189"/>
      <c r="J102" s="190">
        <f>J213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137</v>
      </c>
      <c r="E103" s="189"/>
      <c r="F103" s="189"/>
      <c r="G103" s="189"/>
      <c r="H103" s="189"/>
      <c r="I103" s="189"/>
      <c r="J103" s="190">
        <f>J226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139</v>
      </c>
      <c r="E104" s="189"/>
      <c r="F104" s="189"/>
      <c r="G104" s="189"/>
      <c r="H104" s="189"/>
      <c r="I104" s="189"/>
      <c r="J104" s="190">
        <f>J275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5" t="str">
        <f>E7</f>
        <v>STEZKA U SILNICE II/191 CHALOUPKY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124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101_B - CYKLO B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KLATOVY</v>
      </c>
      <c r="G118" s="40"/>
      <c r="H118" s="40"/>
      <c r="I118" s="32" t="s">
        <v>22</v>
      </c>
      <c r="J118" s="79" t="str">
        <f>IF(J12="","",J12)</f>
        <v>9. 12. 2024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E15</f>
        <v>Město Klatovy</v>
      </c>
      <c r="G120" s="40"/>
      <c r="H120" s="40"/>
      <c r="I120" s="32" t="s">
        <v>30</v>
      </c>
      <c r="J120" s="36" t="str">
        <f>E21</f>
        <v>MACÁN PROJEKCE DS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Žižkovský Petr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2"/>
      <c r="B123" s="193"/>
      <c r="C123" s="194" t="s">
        <v>141</v>
      </c>
      <c r="D123" s="195" t="s">
        <v>61</v>
      </c>
      <c r="E123" s="195" t="s">
        <v>57</v>
      </c>
      <c r="F123" s="195" t="s">
        <v>58</v>
      </c>
      <c r="G123" s="195" t="s">
        <v>142</v>
      </c>
      <c r="H123" s="195" t="s">
        <v>143</v>
      </c>
      <c r="I123" s="195" t="s">
        <v>144</v>
      </c>
      <c r="J123" s="195" t="s">
        <v>128</v>
      </c>
      <c r="K123" s="196" t="s">
        <v>145</v>
      </c>
      <c r="L123" s="197"/>
      <c r="M123" s="100" t="s">
        <v>1</v>
      </c>
      <c r="N123" s="101" t="s">
        <v>40</v>
      </c>
      <c r="O123" s="101" t="s">
        <v>146</v>
      </c>
      <c r="P123" s="101" t="s">
        <v>147</v>
      </c>
      <c r="Q123" s="101" t="s">
        <v>148</v>
      </c>
      <c r="R123" s="101" t="s">
        <v>149</v>
      </c>
      <c r="S123" s="101" t="s">
        <v>150</v>
      </c>
      <c r="T123" s="102" t="s">
        <v>151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8"/>
      <c r="B124" s="39"/>
      <c r="C124" s="107" t="s">
        <v>152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</f>
        <v>0</v>
      </c>
      <c r="Q124" s="104"/>
      <c r="R124" s="200">
        <f>R125</f>
        <v>294.46940999999998</v>
      </c>
      <c r="S124" s="104"/>
      <c r="T124" s="201">
        <f>T125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130</v>
      </c>
      <c r="BK124" s="202">
        <f>BK125</f>
        <v>0</v>
      </c>
    </row>
    <row r="125" s="12" customFormat="1" ht="25.92" customHeight="1">
      <c r="A125" s="12"/>
      <c r="B125" s="203"/>
      <c r="C125" s="204"/>
      <c r="D125" s="205" t="s">
        <v>75</v>
      </c>
      <c r="E125" s="206" t="s">
        <v>153</v>
      </c>
      <c r="F125" s="206" t="s">
        <v>154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P126+P162+P167+P172+P213+P226+P275</f>
        <v>0</v>
      </c>
      <c r="Q125" s="211"/>
      <c r="R125" s="212">
        <f>R126+R162+R167+R172+R213+R226+R275</f>
        <v>294.46940999999998</v>
      </c>
      <c r="S125" s="211"/>
      <c r="T125" s="213">
        <f>T126+T162+T167+T172+T213+T226+T275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84</v>
      </c>
      <c r="AT125" s="215" t="s">
        <v>75</v>
      </c>
      <c r="AU125" s="215" t="s">
        <v>76</v>
      </c>
      <c r="AY125" s="214" t="s">
        <v>155</v>
      </c>
      <c r="BK125" s="216">
        <f>BK126+BK162+BK167+BK172+BK213+BK226+BK275</f>
        <v>0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84</v>
      </c>
      <c r="F126" s="217" t="s">
        <v>156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SUM(P127:P161)</f>
        <v>0</v>
      </c>
      <c r="Q126" s="211"/>
      <c r="R126" s="212">
        <f>SUM(R127:R161)</f>
        <v>81.006</v>
      </c>
      <c r="S126" s="211"/>
      <c r="T126" s="213">
        <f>SUM(T127:T161)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84</v>
      </c>
      <c r="AY126" s="214" t="s">
        <v>155</v>
      </c>
      <c r="BK126" s="216">
        <f>SUM(BK127:BK161)</f>
        <v>0</v>
      </c>
    </row>
    <row r="127" s="2" customFormat="1" ht="37.8" customHeight="1">
      <c r="A127" s="38"/>
      <c r="B127" s="39"/>
      <c r="C127" s="219" t="s">
        <v>84</v>
      </c>
      <c r="D127" s="219" t="s">
        <v>157</v>
      </c>
      <c r="E127" s="220" t="s">
        <v>644</v>
      </c>
      <c r="F127" s="221" t="s">
        <v>645</v>
      </c>
      <c r="G127" s="222" t="s">
        <v>424</v>
      </c>
      <c r="H127" s="223">
        <v>1</v>
      </c>
      <c r="I127" s="224"/>
      <c r="J127" s="225">
        <f>ROUND(I127*H127,2)</f>
        <v>0</v>
      </c>
      <c r="K127" s="221" t="s">
        <v>1</v>
      </c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162</v>
      </c>
      <c r="AT127" s="230" t="s">
        <v>157</v>
      </c>
      <c r="AU127" s="230" t="s">
        <v>86</v>
      </c>
      <c r="AY127" s="17" t="s">
        <v>155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162</v>
      </c>
      <c r="BM127" s="230" t="s">
        <v>646</v>
      </c>
    </row>
    <row r="128" s="14" customFormat="1">
      <c r="A128" s="14"/>
      <c r="B128" s="247"/>
      <c r="C128" s="248"/>
      <c r="D128" s="232" t="s">
        <v>166</v>
      </c>
      <c r="E128" s="249" t="s">
        <v>1</v>
      </c>
      <c r="F128" s="250" t="s">
        <v>84</v>
      </c>
      <c r="G128" s="248"/>
      <c r="H128" s="251">
        <v>1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7" t="s">
        <v>166</v>
      </c>
      <c r="AU128" s="257" t="s">
        <v>86</v>
      </c>
      <c r="AV128" s="14" t="s">
        <v>86</v>
      </c>
      <c r="AW128" s="14" t="s">
        <v>32</v>
      </c>
      <c r="AX128" s="14" t="s">
        <v>76</v>
      </c>
      <c r="AY128" s="257" t="s">
        <v>155</v>
      </c>
    </row>
    <row r="129" s="15" customFormat="1">
      <c r="A129" s="15"/>
      <c r="B129" s="258"/>
      <c r="C129" s="259"/>
      <c r="D129" s="232" t="s">
        <v>166</v>
      </c>
      <c r="E129" s="260" t="s">
        <v>1</v>
      </c>
      <c r="F129" s="261" t="s">
        <v>171</v>
      </c>
      <c r="G129" s="259"/>
      <c r="H129" s="262">
        <v>1</v>
      </c>
      <c r="I129" s="263"/>
      <c r="J129" s="259"/>
      <c r="K129" s="259"/>
      <c r="L129" s="264"/>
      <c r="M129" s="265"/>
      <c r="N129" s="266"/>
      <c r="O129" s="266"/>
      <c r="P129" s="266"/>
      <c r="Q129" s="266"/>
      <c r="R129" s="266"/>
      <c r="S129" s="266"/>
      <c r="T129" s="26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8" t="s">
        <v>166</v>
      </c>
      <c r="AU129" s="268" t="s">
        <v>86</v>
      </c>
      <c r="AV129" s="15" t="s">
        <v>162</v>
      </c>
      <c r="AW129" s="15" t="s">
        <v>32</v>
      </c>
      <c r="AX129" s="15" t="s">
        <v>84</v>
      </c>
      <c r="AY129" s="268" t="s">
        <v>155</v>
      </c>
    </row>
    <row r="130" s="2" customFormat="1" ht="33" customHeight="1">
      <c r="A130" s="38"/>
      <c r="B130" s="39"/>
      <c r="C130" s="219" t="s">
        <v>86</v>
      </c>
      <c r="D130" s="219" t="s">
        <v>157</v>
      </c>
      <c r="E130" s="220" t="s">
        <v>214</v>
      </c>
      <c r="F130" s="221" t="s">
        <v>215</v>
      </c>
      <c r="G130" s="222" t="s">
        <v>110</v>
      </c>
      <c r="H130" s="223">
        <v>375.83999999999998</v>
      </c>
      <c r="I130" s="224"/>
      <c r="J130" s="225">
        <f>ROUND(I130*H130,2)</f>
        <v>0</v>
      </c>
      <c r="K130" s="221" t="s">
        <v>161</v>
      </c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162</v>
      </c>
      <c r="AT130" s="230" t="s">
        <v>157</v>
      </c>
      <c r="AU130" s="230" t="s">
        <v>86</v>
      </c>
      <c r="AY130" s="17" t="s">
        <v>155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162</v>
      </c>
      <c r="BM130" s="230" t="s">
        <v>216</v>
      </c>
    </row>
    <row r="131" s="13" customFormat="1">
      <c r="A131" s="13"/>
      <c r="B131" s="237"/>
      <c r="C131" s="238"/>
      <c r="D131" s="232" t="s">
        <v>166</v>
      </c>
      <c r="E131" s="239" t="s">
        <v>1</v>
      </c>
      <c r="F131" s="240" t="s">
        <v>647</v>
      </c>
      <c r="G131" s="238"/>
      <c r="H131" s="239" t="s">
        <v>1</v>
      </c>
      <c r="I131" s="241"/>
      <c r="J131" s="238"/>
      <c r="K131" s="238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166</v>
      </c>
      <c r="AU131" s="246" t="s">
        <v>86</v>
      </c>
      <c r="AV131" s="13" t="s">
        <v>84</v>
      </c>
      <c r="AW131" s="13" t="s">
        <v>32</v>
      </c>
      <c r="AX131" s="13" t="s">
        <v>76</v>
      </c>
      <c r="AY131" s="246" t="s">
        <v>155</v>
      </c>
    </row>
    <row r="132" s="14" customFormat="1">
      <c r="A132" s="14"/>
      <c r="B132" s="247"/>
      <c r="C132" s="248"/>
      <c r="D132" s="232" t="s">
        <v>166</v>
      </c>
      <c r="E132" s="249" t="s">
        <v>1</v>
      </c>
      <c r="F132" s="250" t="s">
        <v>648</v>
      </c>
      <c r="G132" s="248"/>
      <c r="H132" s="251">
        <v>375.83999999999998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166</v>
      </c>
      <c r="AU132" s="257" t="s">
        <v>86</v>
      </c>
      <c r="AV132" s="14" t="s">
        <v>86</v>
      </c>
      <c r="AW132" s="14" t="s">
        <v>32</v>
      </c>
      <c r="AX132" s="14" t="s">
        <v>76</v>
      </c>
      <c r="AY132" s="257" t="s">
        <v>155</v>
      </c>
    </row>
    <row r="133" s="15" customFormat="1">
      <c r="A133" s="15"/>
      <c r="B133" s="258"/>
      <c r="C133" s="259"/>
      <c r="D133" s="232" t="s">
        <v>166</v>
      </c>
      <c r="E133" s="260" t="s">
        <v>108</v>
      </c>
      <c r="F133" s="261" t="s">
        <v>171</v>
      </c>
      <c r="G133" s="259"/>
      <c r="H133" s="262">
        <v>375.83999999999998</v>
      </c>
      <c r="I133" s="263"/>
      <c r="J133" s="259"/>
      <c r="K133" s="259"/>
      <c r="L133" s="264"/>
      <c r="M133" s="265"/>
      <c r="N133" s="266"/>
      <c r="O133" s="266"/>
      <c r="P133" s="266"/>
      <c r="Q133" s="266"/>
      <c r="R133" s="266"/>
      <c r="S133" s="266"/>
      <c r="T133" s="26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8" t="s">
        <v>166</v>
      </c>
      <c r="AU133" s="268" t="s">
        <v>86</v>
      </c>
      <c r="AV133" s="15" t="s">
        <v>162</v>
      </c>
      <c r="AW133" s="15" t="s">
        <v>32</v>
      </c>
      <c r="AX133" s="15" t="s">
        <v>84</v>
      </c>
      <c r="AY133" s="268" t="s">
        <v>155</v>
      </c>
    </row>
    <row r="134" s="2" customFormat="1" ht="44.25" customHeight="1">
      <c r="A134" s="38"/>
      <c r="B134" s="39"/>
      <c r="C134" s="219" t="s">
        <v>178</v>
      </c>
      <c r="D134" s="219" t="s">
        <v>157</v>
      </c>
      <c r="E134" s="220" t="s">
        <v>226</v>
      </c>
      <c r="F134" s="221" t="s">
        <v>227</v>
      </c>
      <c r="G134" s="222" t="s">
        <v>110</v>
      </c>
      <c r="H134" s="223">
        <v>54</v>
      </c>
      <c r="I134" s="224"/>
      <c r="J134" s="225">
        <f>ROUND(I134*H134,2)</f>
        <v>0</v>
      </c>
      <c r="K134" s="221" t="s">
        <v>161</v>
      </c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162</v>
      </c>
      <c r="AT134" s="230" t="s">
        <v>157</v>
      </c>
      <c r="AU134" s="230" t="s">
        <v>86</v>
      </c>
      <c r="AY134" s="17" t="s">
        <v>155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162</v>
      </c>
      <c r="BM134" s="230" t="s">
        <v>228</v>
      </c>
    </row>
    <row r="135" s="13" customFormat="1">
      <c r="A135" s="13"/>
      <c r="B135" s="237"/>
      <c r="C135" s="238"/>
      <c r="D135" s="232" t="s">
        <v>166</v>
      </c>
      <c r="E135" s="239" t="s">
        <v>1</v>
      </c>
      <c r="F135" s="240" t="s">
        <v>649</v>
      </c>
      <c r="G135" s="238"/>
      <c r="H135" s="239" t="s">
        <v>1</v>
      </c>
      <c r="I135" s="241"/>
      <c r="J135" s="238"/>
      <c r="K135" s="238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166</v>
      </c>
      <c r="AU135" s="246" t="s">
        <v>86</v>
      </c>
      <c r="AV135" s="13" t="s">
        <v>84</v>
      </c>
      <c r="AW135" s="13" t="s">
        <v>32</v>
      </c>
      <c r="AX135" s="13" t="s">
        <v>76</v>
      </c>
      <c r="AY135" s="246" t="s">
        <v>155</v>
      </c>
    </row>
    <row r="136" s="14" customFormat="1">
      <c r="A136" s="14"/>
      <c r="B136" s="247"/>
      <c r="C136" s="248"/>
      <c r="D136" s="232" t="s">
        <v>166</v>
      </c>
      <c r="E136" s="249" t="s">
        <v>1</v>
      </c>
      <c r="F136" s="250" t="s">
        <v>650</v>
      </c>
      <c r="G136" s="248"/>
      <c r="H136" s="251">
        <v>52.5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166</v>
      </c>
      <c r="AU136" s="257" t="s">
        <v>86</v>
      </c>
      <c r="AV136" s="14" t="s">
        <v>86</v>
      </c>
      <c r="AW136" s="14" t="s">
        <v>32</v>
      </c>
      <c r="AX136" s="14" t="s">
        <v>76</v>
      </c>
      <c r="AY136" s="257" t="s">
        <v>155</v>
      </c>
    </row>
    <row r="137" s="13" customFormat="1">
      <c r="A137" s="13"/>
      <c r="B137" s="237"/>
      <c r="C137" s="238"/>
      <c r="D137" s="232" t="s">
        <v>166</v>
      </c>
      <c r="E137" s="239" t="s">
        <v>1</v>
      </c>
      <c r="F137" s="240" t="s">
        <v>651</v>
      </c>
      <c r="G137" s="238"/>
      <c r="H137" s="239" t="s">
        <v>1</v>
      </c>
      <c r="I137" s="241"/>
      <c r="J137" s="238"/>
      <c r="K137" s="238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166</v>
      </c>
      <c r="AU137" s="246" t="s">
        <v>86</v>
      </c>
      <c r="AV137" s="13" t="s">
        <v>84</v>
      </c>
      <c r="AW137" s="13" t="s">
        <v>32</v>
      </c>
      <c r="AX137" s="13" t="s">
        <v>76</v>
      </c>
      <c r="AY137" s="246" t="s">
        <v>155</v>
      </c>
    </row>
    <row r="138" s="14" customFormat="1">
      <c r="A138" s="14"/>
      <c r="B138" s="247"/>
      <c r="C138" s="248"/>
      <c r="D138" s="232" t="s">
        <v>166</v>
      </c>
      <c r="E138" s="249" t="s">
        <v>1</v>
      </c>
      <c r="F138" s="250" t="s">
        <v>652</v>
      </c>
      <c r="G138" s="248"/>
      <c r="H138" s="251">
        <v>1.5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166</v>
      </c>
      <c r="AU138" s="257" t="s">
        <v>86</v>
      </c>
      <c r="AV138" s="14" t="s">
        <v>86</v>
      </c>
      <c r="AW138" s="14" t="s">
        <v>32</v>
      </c>
      <c r="AX138" s="14" t="s">
        <v>76</v>
      </c>
      <c r="AY138" s="257" t="s">
        <v>155</v>
      </c>
    </row>
    <row r="139" s="15" customFormat="1">
      <c r="A139" s="15"/>
      <c r="B139" s="258"/>
      <c r="C139" s="259"/>
      <c r="D139" s="232" t="s">
        <v>166</v>
      </c>
      <c r="E139" s="260" t="s">
        <v>112</v>
      </c>
      <c r="F139" s="261" t="s">
        <v>171</v>
      </c>
      <c r="G139" s="259"/>
      <c r="H139" s="262">
        <v>54</v>
      </c>
      <c r="I139" s="263"/>
      <c r="J139" s="259"/>
      <c r="K139" s="259"/>
      <c r="L139" s="264"/>
      <c r="M139" s="265"/>
      <c r="N139" s="266"/>
      <c r="O139" s="266"/>
      <c r="P139" s="266"/>
      <c r="Q139" s="266"/>
      <c r="R139" s="266"/>
      <c r="S139" s="266"/>
      <c r="T139" s="26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8" t="s">
        <v>166</v>
      </c>
      <c r="AU139" s="268" t="s">
        <v>86</v>
      </c>
      <c r="AV139" s="15" t="s">
        <v>162</v>
      </c>
      <c r="AW139" s="15" t="s">
        <v>32</v>
      </c>
      <c r="AX139" s="15" t="s">
        <v>84</v>
      </c>
      <c r="AY139" s="268" t="s">
        <v>155</v>
      </c>
    </row>
    <row r="140" s="2" customFormat="1" ht="66.75" customHeight="1">
      <c r="A140" s="38"/>
      <c r="B140" s="39"/>
      <c r="C140" s="219" t="s">
        <v>162</v>
      </c>
      <c r="D140" s="219" t="s">
        <v>157</v>
      </c>
      <c r="E140" s="220" t="s">
        <v>236</v>
      </c>
      <c r="F140" s="221" t="s">
        <v>237</v>
      </c>
      <c r="G140" s="222" t="s">
        <v>110</v>
      </c>
      <c r="H140" s="223">
        <v>429.83999999999998</v>
      </c>
      <c r="I140" s="224"/>
      <c r="J140" s="225">
        <f>ROUND(I140*H140,2)</f>
        <v>0</v>
      </c>
      <c r="K140" s="221" t="s">
        <v>1</v>
      </c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162</v>
      </c>
      <c r="AT140" s="230" t="s">
        <v>157</v>
      </c>
      <c r="AU140" s="230" t="s">
        <v>86</v>
      </c>
      <c r="AY140" s="17" t="s">
        <v>155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162</v>
      </c>
      <c r="BM140" s="230" t="s">
        <v>238</v>
      </c>
    </row>
    <row r="141" s="14" customFormat="1">
      <c r="A141" s="14"/>
      <c r="B141" s="247"/>
      <c r="C141" s="248"/>
      <c r="D141" s="232" t="s">
        <v>166</v>
      </c>
      <c r="E141" s="249" t="s">
        <v>1</v>
      </c>
      <c r="F141" s="250" t="s">
        <v>108</v>
      </c>
      <c r="G141" s="248"/>
      <c r="H141" s="251">
        <v>375.83999999999998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7" t="s">
        <v>166</v>
      </c>
      <c r="AU141" s="257" t="s">
        <v>86</v>
      </c>
      <c r="AV141" s="14" t="s">
        <v>86</v>
      </c>
      <c r="AW141" s="14" t="s">
        <v>32</v>
      </c>
      <c r="AX141" s="14" t="s">
        <v>76</v>
      </c>
      <c r="AY141" s="257" t="s">
        <v>155</v>
      </c>
    </row>
    <row r="142" s="14" customFormat="1">
      <c r="A142" s="14"/>
      <c r="B142" s="247"/>
      <c r="C142" s="248"/>
      <c r="D142" s="232" t="s">
        <v>166</v>
      </c>
      <c r="E142" s="249" t="s">
        <v>1</v>
      </c>
      <c r="F142" s="250" t="s">
        <v>112</v>
      </c>
      <c r="G142" s="248"/>
      <c r="H142" s="251">
        <v>54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166</v>
      </c>
      <c r="AU142" s="257" t="s">
        <v>86</v>
      </c>
      <c r="AV142" s="14" t="s">
        <v>86</v>
      </c>
      <c r="AW142" s="14" t="s">
        <v>32</v>
      </c>
      <c r="AX142" s="14" t="s">
        <v>76</v>
      </c>
      <c r="AY142" s="257" t="s">
        <v>155</v>
      </c>
    </row>
    <row r="143" s="15" customFormat="1">
      <c r="A143" s="15"/>
      <c r="B143" s="258"/>
      <c r="C143" s="259"/>
      <c r="D143" s="232" t="s">
        <v>166</v>
      </c>
      <c r="E143" s="260" t="s">
        <v>1</v>
      </c>
      <c r="F143" s="261" t="s">
        <v>171</v>
      </c>
      <c r="G143" s="259"/>
      <c r="H143" s="262">
        <v>429.83999999999998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8" t="s">
        <v>166</v>
      </c>
      <c r="AU143" s="268" t="s">
        <v>86</v>
      </c>
      <c r="AV143" s="15" t="s">
        <v>162</v>
      </c>
      <c r="AW143" s="15" t="s">
        <v>32</v>
      </c>
      <c r="AX143" s="15" t="s">
        <v>84</v>
      </c>
      <c r="AY143" s="268" t="s">
        <v>155</v>
      </c>
    </row>
    <row r="144" s="2" customFormat="1" ht="37.8" customHeight="1">
      <c r="A144" s="38"/>
      <c r="B144" s="39"/>
      <c r="C144" s="219" t="s">
        <v>188</v>
      </c>
      <c r="D144" s="219" t="s">
        <v>157</v>
      </c>
      <c r="E144" s="220" t="s">
        <v>276</v>
      </c>
      <c r="F144" s="221" t="s">
        <v>277</v>
      </c>
      <c r="G144" s="222" t="s">
        <v>160</v>
      </c>
      <c r="H144" s="223">
        <v>300</v>
      </c>
      <c r="I144" s="224"/>
      <c r="J144" s="225">
        <f>ROUND(I144*H144,2)</f>
        <v>0</v>
      </c>
      <c r="K144" s="221" t="s">
        <v>161</v>
      </c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162</v>
      </c>
      <c r="AT144" s="230" t="s">
        <v>157</v>
      </c>
      <c r="AU144" s="230" t="s">
        <v>86</v>
      </c>
      <c r="AY144" s="17" t="s">
        <v>155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162</v>
      </c>
      <c r="BM144" s="230" t="s">
        <v>278</v>
      </c>
    </row>
    <row r="145" s="13" customFormat="1">
      <c r="A145" s="13"/>
      <c r="B145" s="237"/>
      <c r="C145" s="238"/>
      <c r="D145" s="232" t="s">
        <v>166</v>
      </c>
      <c r="E145" s="239" t="s">
        <v>1</v>
      </c>
      <c r="F145" s="240" t="s">
        <v>279</v>
      </c>
      <c r="G145" s="238"/>
      <c r="H145" s="239" t="s">
        <v>1</v>
      </c>
      <c r="I145" s="241"/>
      <c r="J145" s="238"/>
      <c r="K145" s="238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166</v>
      </c>
      <c r="AU145" s="246" t="s">
        <v>86</v>
      </c>
      <c r="AV145" s="13" t="s">
        <v>84</v>
      </c>
      <c r="AW145" s="13" t="s">
        <v>32</v>
      </c>
      <c r="AX145" s="13" t="s">
        <v>76</v>
      </c>
      <c r="AY145" s="246" t="s">
        <v>155</v>
      </c>
    </row>
    <row r="146" s="14" customFormat="1">
      <c r="A146" s="14"/>
      <c r="B146" s="247"/>
      <c r="C146" s="248"/>
      <c r="D146" s="232" t="s">
        <v>166</v>
      </c>
      <c r="E146" s="249" t="s">
        <v>1</v>
      </c>
      <c r="F146" s="250" t="s">
        <v>653</v>
      </c>
      <c r="G146" s="248"/>
      <c r="H146" s="251">
        <v>300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166</v>
      </c>
      <c r="AU146" s="257" t="s">
        <v>86</v>
      </c>
      <c r="AV146" s="14" t="s">
        <v>86</v>
      </c>
      <c r="AW146" s="14" t="s">
        <v>32</v>
      </c>
      <c r="AX146" s="14" t="s">
        <v>76</v>
      </c>
      <c r="AY146" s="257" t="s">
        <v>155</v>
      </c>
    </row>
    <row r="147" s="15" customFormat="1">
      <c r="A147" s="15"/>
      <c r="B147" s="258"/>
      <c r="C147" s="259"/>
      <c r="D147" s="232" t="s">
        <v>166</v>
      </c>
      <c r="E147" s="260" t="s">
        <v>1</v>
      </c>
      <c r="F147" s="261" t="s">
        <v>171</v>
      </c>
      <c r="G147" s="259"/>
      <c r="H147" s="262">
        <v>300</v>
      </c>
      <c r="I147" s="263"/>
      <c r="J147" s="259"/>
      <c r="K147" s="259"/>
      <c r="L147" s="264"/>
      <c r="M147" s="265"/>
      <c r="N147" s="266"/>
      <c r="O147" s="266"/>
      <c r="P147" s="266"/>
      <c r="Q147" s="266"/>
      <c r="R147" s="266"/>
      <c r="S147" s="266"/>
      <c r="T147" s="26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8" t="s">
        <v>166</v>
      </c>
      <c r="AU147" s="268" t="s">
        <v>86</v>
      </c>
      <c r="AV147" s="15" t="s">
        <v>162</v>
      </c>
      <c r="AW147" s="15" t="s">
        <v>32</v>
      </c>
      <c r="AX147" s="15" t="s">
        <v>84</v>
      </c>
      <c r="AY147" s="268" t="s">
        <v>155</v>
      </c>
    </row>
    <row r="148" s="2" customFormat="1" ht="16.5" customHeight="1">
      <c r="A148" s="38"/>
      <c r="B148" s="39"/>
      <c r="C148" s="269" t="s">
        <v>194</v>
      </c>
      <c r="D148" s="269" t="s">
        <v>245</v>
      </c>
      <c r="E148" s="270" t="s">
        <v>282</v>
      </c>
      <c r="F148" s="271" t="s">
        <v>283</v>
      </c>
      <c r="G148" s="272" t="s">
        <v>248</v>
      </c>
      <c r="H148" s="273">
        <v>81</v>
      </c>
      <c r="I148" s="274"/>
      <c r="J148" s="275">
        <f>ROUND(I148*H148,2)</f>
        <v>0</v>
      </c>
      <c r="K148" s="271" t="s">
        <v>1</v>
      </c>
      <c r="L148" s="276"/>
      <c r="M148" s="277" t="s">
        <v>1</v>
      </c>
      <c r="N148" s="278" t="s">
        <v>41</v>
      </c>
      <c r="O148" s="91"/>
      <c r="P148" s="228">
        <f>O148*H148</f>
        <v>0</v>
      </c>
      <c r="Q148" s="228">
        <v>1</v>
      </c>
      <c r="R148" s="228">
        <f>Q148*H148</f>
        <v>81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207</v>
      </c>
      <c r="AT148" s="230" t="s">
        <v>245</v>
      </c>
      <c r="AU148" s="230" t="s">
        <v>86</v>
      </c>
      <c r="AY148" s="17" t="s">
        <v>155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162</v>
      </c>
      <c r="BM148" s="230" t="s">
        <v>284</v>
      </c>
    </row>
    <row r="149" s="13" customFormat="1">
      <c r="A149" s="13"/>
      <c r="B149" s="237"/>
      <c r="C149" s="238"/>
      <c r="D149" s="232" t="s">
        <v>166</v>
      </c>
      <c r="E149" s="239" t="s">
        <v>1</v>
      </c>
      <c r="F149" s="240" t="s">
        <v>279</v>
      </c>
      <c r="G149" s="238"/>
      <c r="H149" s="239" t="s">
        <v>1</v>
      </c>
      <c r="I149" s="241"/>
      <c r="J149" s="238"/>
      <c r="K149" s="238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166</v>
      </c>
      <c r="AU149" s="246" t="s">
        <v>86</v>
      </c>
      <c r="AV149" s="13" t="s">
        <v>84</v>
      </c>
      <c r="AW149" s="13" t="s">
        <v>32</v>
      </c>
      <c r="AX149" s="13" t="s">
        <v>76</v>
      </c>
      <c r="AY149" s="246" t="s">
        <v>155</v>
      </c>
    </row>
    <row r="150" s="14" customFormat="1">
      <c r="A150" s="14"/>
      <c r="B150" s="247"/>
      <c r="C150" s="248"/>
      <c r="D150" s="232" t="s">
        <v>166</v>
      </c>
      <c r="E150" s="249" t="s">
        <v>1</v>
      </c>
      <c r="F150" s="250" t="s">
        <v>654</v>
      </c>
      <c r="G150" s="248"/>
      <c r="H150" s="251">
        <v>81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166</v>
      </c>
      <c r="AU150" s="257" t="s">
        <v>86</v>
      </c>
      <c r="AV150" s="14" t="s">
        <v>86</v>
      </c>
      <c r="AW150" s="14" t="s">
        <v>32</v>
      </c>
      <c r="AX150" s="14" t="s">
        <v>76</v>
      </c>
      <c r="AY150" s="257" t="s">
        <v>155</v>
      </c>
    </row>
    <row r="151" s="15" customFormat="1">
      <c r="A151" s="15"/>
      <c r="B151" s="258"/>
      <c r="C151" s="259"/>
      <c r="D151" s="232" t="s">
        <v>166</v>
      </c>
      <c r="E151" s="260" t="s">
        <v>1</v>
      </c>
      <c r="F151" s="261" t="s">
        <v>171</v>
      </c>
      <c r="G151" s="259"/>
      <c r="H151" s="262">
        <v>81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8" t="s">
        <v>166</v>
      </c>
      <c r="AU151" s="268" t="s">
        <v>86</v>
      </c>
      <c r="AV151" s="15" t="s">
        <v>162</v>
      </c>
      <c r="AW151" s="15" t="s">
        <v>32</v>
      </c>
      <c r="AX151" s="15" t="s">
        <v>84</v>
      </c>
      <c r="AY151" s="268" t="s">
        <v>155</v>
      </c>
    </row>
    <row r="152" s="2" customFormat="1" ht="37.8" customHeight="1">
      <c r="A152" s="38"/>
      <c r="B152" s="39"/>
      <c r="C152" s="219" t="s">
        <v>201</v>
      </c>
      <c r="D152" s="219" t="s">
        <v>157</v>
      </c>
      <c r="E152" s="220" t="s">
        <v>286</v>
      </c>
      <c r="F152" s="221" t="s">
        <v>287</v>
      </c>
      <c r="G152" s="222" t="s">
        <v>160</v>
      </c>
      <c r="H152" s="223">
        <v>300</v>
      </c>
      <c r="I152" s="224"/>
      <c r="J152" s="225">
        <f>ROUND(I152*H152,2)</f>
        <v>0</v>
      </c>
      <c r="K152" s="221" t="s">
        <v>161</v>
      </c>
      <c r="L152" s="44"/>
      <c r="M152" s="226" t="s">
        <v>1</v>
      </c>
      <c r="N152" s="227" t="s">
        <v>41</v>
      </c>
      <c r="O152" s="91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162</v>
      </c>
      <c r="AT152" s="230" t="s">
        <v>157</v>
      </c>
      <c r="AU152" s="230" t="s">
        <v>86</v>
      </c>
      <c r="AY152" s="17" t="s">
        <v>155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84</v>
      </c>
      <c r="BK152" s="231">
        <f>ROUND(I152*H152,2)</f>
        <v>0</v>
      </c>
      <c r="BL152" s="17" t="s">
        <v>162</v>
      </c>
      <c r="BM152" s="230" t="s">
        <v>288</v>
      </c>
    </row>
    <row r="153" s="13" customFormat="1">
      <c r="A153" s="13"/>
      <c r="B153" s="237"/>
      <c r="C153" s="238"/>
      <c r="D153" s="232" t="s">
        <v>166</v>
      </c>
      <c r="E153" s="239" t="s">
        <v>1</v>
      </c>
      <c r="F153" s="240" t="s">
        <v>289</v>
      </c>
      <c r="G153" s="238"/>
      <c r="H153" s="239" t="s">
        <v>1</v>
      </c>
      <c r="I153" s="241"/>
      <c r="J153" s="238"/>
      <c r="K153" s="238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166</v>
      </c>
      <c r="AU153" s="246" t="s">
        <v>86</v>
      </c>
      <c r="AV153" s="13" t="s">
        <v>84</v>
      </c>
      <c r="AW153" s="13" t="s">
        <v>32</v>
      </c>
      <c r="AX153" s="13" t="s">
        <v>76</v>
      </c>
      <c r="AY153" s="246" t="s">
        <v>155</v>
      </c>
    </row>
    <row r="154" s="14" customFormat="1">
      <c r="A154" s="14"/>
      <c r="B154" s="247"/>
      <c r="C154" s="248"/>
      <c r="D154" s="232" t="s">
        <v>166</v>
      </c>
      <c r="E154" s="249" t="s">
        <v>1</v>
      </c>
      <c r="F154" s="250" t="s">
        <v>653</v>
      </c>
      <c r="G154" s="248"/>
      <c r="H154" s="251">
        <v>300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166</v>
      </c>
      <c r="AU154" s="257" t="s">
        <v>86</v>
      </c>
      <c r="AV154" s="14" t="s">
        <v>86</v>
      </c>
      <c r="AW154" s="14" t="s">
        <v>32</v>
      </c>
      <c r="AX154" s="14" t="s">
        <v>76</v>
      </c>
      <c r="AY154" s="257" t="s">
        <v>155</v>
      </c>
    </row>
    <row r="155" s="15" customFormat="1">
      <c r="A155" s="15"/>
      <c r="B155" s="258"/>
      <c r="C155" s="259"/>
      <c r="D155" s="232" t="s">
        <v>166</v>
      </c>
      <c r="E155" s="260" t="s">
        <v>1</v>
      </c>
      <c r="F155" s="261" t="s">
        <v>171</v>
      </c>
      <c r="G155" s="259"/>
      <c r="H155" s="262">
        <v>300</v>
      </c>
      <c r="I155" s="263"/>
      <c r="J155" s="259"/>
      <c r="K155" s="259"/>
      <c r="L155" s="264"/>
      <c r="M155" s="265"/>
      <c r="N155" s="266"/>
      <c r="O155" s="266"/>
      <c r="P155" s="266"/>
      <c r="Q155" s="266"/>
      <c r="R155" s="266"/>
      <c r="S155" s="266"/>
      <c r="T155" s="26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8" t="s">
        <v>166</v>
      </c>
      <c r="AU155" s="268" t="s">
        <v>86</v>
      </c>
      <c r="AV155" s="15" t="s">
        <v>162</v>
      </c>
      <c r="AW155" s="15" t="s">
        <v>32</v>
      </c>
      <c r="AX155" s="15" t="s">
        <v>84</v>
      </c>
      <c r="AY155" s="268" t="s">
        <v>155</v>
      </c>
    </row>
    <row r="156" s="2" customFormat="1" ht="16.5" customHeight="1">
      <c r="A156" s="38"/>
      <c r="B156" s="39"/>
      <c r="C156" s="269" t="s">
        <v>207</v>
      </c>
      <c r="D156" s="269" t="s">
        <v>245</v>
      </c>
      <c r="E156" s="270" t="s">
        <v>290</v>
      </c>
      <c r="F156" s="271" t="s">
        <v>291</v>
      </c>
      <c r="G156" s="272" t="s">
        <v>292</v>
      </c>
      <c r="H156" s="273">
        <v>6</v>
      </c>
      <c r="I156" s="274"/>
      <c r="J156" s="275">
        <f>ROUND(I156*H156,2)</f>
        <v>0</v>
      </c>
      <c r="K156" s="271" t="s">
        <v>161</v>
      </c>
      <c r="L156" s="276"/>
      <c r="M156" s="277" t="s">
        <v>1</v>
      </c>
      <c r="N156" s="278" t="s">
        <v>41</v>
      </c>
      <c r="O156" s="91"/>
      <c r="P156" s="228">
        <f>O156*H156</f>
        <v>0</v>
      </c>
      <c r="Q156" s="228">
        <v>0.001</v>
      </c>
      <c r="R156" s="228">
        <f>Q156*H156</f>
        <v>0.0060000000000000001</v>
      </c>
      <c r="S156" s="228">
        <v>0</v>
      </c>
      <c r="T156" s="22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207</v>
      </c>
      <c r="AT156" s="230" t="s">
        <v>245</v>
      </c>
      <c r="AU156" s="230" t="s">
        <v>86</v>
      </c>
      <c r="AY156" s="17" t="s">
        <v>155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84</v>
      </c>
      <c r="BK156" s="231">
        <f>ROUND(I156*H156,2)</f>
        <v>0</v>
      </c>
      <c r="BL156" s="17" t="s">
        <v>162</v>
      </c>
      <c r="BM156" s="230" t="s">
        <v>293</v>
      </c>
    </row>
    <row r="157" s="14" customFormat="1">
      <c r="A157" s="14"/>
      <c r="B157" s="247"/>
      <c r="C157" s="248"/>
      <c r="D157" s="232" t="s">
        <v>166</v>
      </c>
      <c r="E157" s="248"/>
      <c r="F157" s="250" t="s">
        <v>655</v>
      </c>
      <c r="G157" s="248"/>
      <c r="H157" s="251">
        <v>6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166</v>
      </c>
      <c r="AU157" s="257" t="s">
        <v>86</v>
      </c>
      <c r="AV157" s="14" t="s">
        <v>86</v>
      </c>
      <c r="AW157" s="14" t="s">
        <v>4</v>
      </c>
      <c r="AX157" s="14" t="s">
        <v>84</v>
      </c>
      <c r="AY157" s="257" t="s">
        <v>155</v>
      </c>
    </row>
    <row r="158" s="2" customFormat="1" ht="33" customHeight="1">
      <c r="A158" s="38"/>
      <c r="B158" s="39"/>
      <c r="C158" s="219" t="s">
        <v>213</v>
      </c>
      <c r="D158" s="219" t="s">
        <v>157</v>
      </c>
      <c r="E158" s="220" t="s">
        <v>296</v>
      </c>
      <c r="F158" s="221" t="s">
        <v>297</v>
      </c>
      <c r="G158" s="222" t="s">
        <v>160</v>
      </c>
      <c r="H158" s="223">
        <v>1044</v>
      </c>
      <c r="I158" s="224"/>
      <c r="J158" s="225">
        <f>ROUND(I158*H158,2)</f>
        <v>0</v>
      </c>
      <c r="K158" s="221" t="s">
        <v>161</v>
      </c>
      <c r="L158" s="44"/>
      <c r="M158" s="226" t="s">
        <v>1</v>
      </c>
      <c r="N158" s="227" t="s">
        <v>41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162</v>
      </c>
      <c r="AT158" s="230" t="s">
        <v>157</v>
      </c>
      <c r="AU158" s="230" t="s">
        <v>86</v>
      </c>
      <c r="AY158" s="17" t="s">
        <v>155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162</v>
      </c>
      <c r="BM158" s="230" t="s">
        <v>298</v>
      </c>
    </row>
    <row r="159" s="13" customFormat="1">
      <c r="A159" s="13"/>
      <c r="B159" s="237"/>
      <c r="C159" s="238"/>
      <c r="D159" s="232" t="s">
        <v>166</v>
      </c>
      <c r="E159" s="239" t="s">
        <v>1</v>
      </c>
      <c r="F159" s="240" t="s">
        <v>656</v>
      </c>
      <c r="G159" s="238"/>
      <c r="H159" s="239" t="s">
        <v>1</v>
      </c>
      <c r="I159" s="241"/>
      <c r="J159" s="238"/>
      <c r="K159" s="238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166</v>
      </c>
      <c r="AU159" s="246" t="s">
        <v>86</v>
      </c>
      <c r="AV159" s="13" t="s">
        <v>84</v>
      </c>
      <c r="AW159" s="13" t="s">
        <v>32</v>
      </c>
      <c r="AX159" s="13" t="s">
        <v>76</v>
      </c>
      <c r="AY159" s="246" t="s">
        <v>155</v>
      </c>
    </row>
    <row r="160" s="14" customFormat="1">
      <c r="A160" s="14"/>
      <c r="B160" s="247"/>
      <c r="C160" s="248"/>
      <c r="D160" s="232" t="s">
        <v>166</v>
      </c>
      <c r="E160" s="249" t="s">
        <v>1</v>
      </c>
      <c r="F160" s="250" t="s">
        <v>657</v>
      </c>
      <c r="G160" s="248"/>
      <c r="H160" s="251">
        <v>1044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166</v>
      </c>
      <c r="AU160" s="257" t="s">
        <v>86</v>
      </c>
      <c r="AV160" s="14" t="s">
        <v>86</v>
      </c>
      <c r="AW160" s="14" t="s">
        <v>32</v>
      </c>
      <c r="AX160" s="14" t="s">
        <v>76</v>
      </c>
      <c r="AY160" s="257" t="s">
        <v>155</v>
      </c>
    </row>
    <row r="161" s="15" customFormat="1">
      <c r="A161" s="15"/>
      <c r="B161" s="258"/>
      <c r="C161" s="259"/>
      <c r="D161" s="232" t="s">
        <v>166</v>
      </c>
      <c r="E161" s="260" t="s">
        <v>1</v>
      </c>
      <c r="F161" s="261" t="s">
        <v>171</v>
      </c>
      <c r="G161" s="259"/>
      <c r="H161" s="262">
        <v>1044</v>
      </c>
      <c r="I161" s="263"/>
      <c r="J161" s="259"/>
      <c r="K161" s="259"/>
      <c r="L161" s="264"/>
      <c r="M161" s="265"/>
      <c r="N161" s="266"/>
      <c r="O161" s="266"/>
      <c r="P161" s="266"/>
      <c r="Q161" s="266"/>
      <c r="R161" s="266"/>
      <c r="S161" s="266"/>
      <c r="T161" s="267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8" t="s">
        <v>166</v>
      </c>
      <c r="AU161" s="268" t="s">
        <v>86</v>
      </c>
      <c r="AV161" s="15" t="s">
        <v>162</v>
      </c>
      <c r="AW161" s="15" t="s">
        <v>32</v>
      </c>
      <c r="AX161" s="15" t="s">
        <v>84</v>
      </c>
      <c r="AY161" s="268" t="s">
        <v>155</v>
      </c>
    </row>
    <row r="162" s="12" customFormat="1" ht="22.8" customHeight="1">
      <c r="A162" s="12"/>
      <c r="B162" s="203"/>
      <c r="C162" s="204"/>
      <c r="D162" s="205" t="s">
        <v>75</v>
      </c>
      <c r="E162" s="217" t="s">
        <v>86</v>
      </c>
      <c r="F162" s="217" t="s">
        <v>305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SUM(P163:P166)</f>
        <v>0</v>
      </c>
      <c r="Q162" s="211"/>
      <c r="R162" s="212">
        <f>SUM(R163:R166)</f>
        <v>71.394000000000005</v>
      </c>
      <c r="S162" s="211"/>
      <c r="T162" s="213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84</v>
      </c>
      <c r="AT162" s="215" t="s">
        <v>75</v>
      </c>
      <c r="AU162" s="215" t="s">
        <v>84</v>
      </c>
      <c r="AY162" s="214" t="s">
        <v>155</v>
      </c>
      <c r="BK162" s="216">
        <f>SUM(BK163:BK166)</f>
        <v>0</v>
      </c>
    </row>
    <row r="163" s="2" customFormat="1" ht="49.05" customHeight="1">
      <c r="A163" s="38"/>
      <c r="B163" s="39"/>
      <c r="C163" s="219" t="s">
        <v>225</v>
      </c>
      <c r="D163" s="219" t="s">
        <v>157</v>
      </c>
      <c r="E163" s="220" t="s">
        <v>307</v>
      </c>
      <c r="F163" s="221" t="s">
        <v>308</v>
      </c>
      <c r="G163" s="222" t="s">
        <v>197</v>
      </c>
      <c r="H163" s="223">
        <v>300</v>
      </c>
      <c r="I163" s="224"/>
      <c r="J163" s="225">
        <f>ROUND(I163*H163,2)</f>
        <v>0</v>
      </c>
      <c r="K163" s="221" t="s">
        <v>161</v>
      </c>
      <c r="L163" s="44"/>
      <c r="M163" s="226" t="s">
        <v>1</v>
      </c>
      <c r="N163" s="227" t="s">
        <v>41</v>
      </c>
      <c r="O163" s="91"/>
      <c r="P163" s="228">
        <f>O163*H163</f>
        <v>0</v>
      </c>
      <c r="Q163" s="228">
        <v>0.23798</v>
      </c>
      <c r="R163" s="228">
        <f>Q163*H163</f>
        <v>71.394000000000005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162</v>
      </c>
      <c r="AT163" s="230" t="s">
        <v>157</v>
      </c>
      <c r="AU163" s="230" t="s">
        <v>86</v>
      </c>
      <c r="AY163" s="17" t="s">
        <v>155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162</v>
      </c>
      <c r="BM163" s="230" t="s">
        <v>658</v>
      </c>
    </row>
    <row r="164" s="13" customFormat="1">
      <c r="A164" s="13"/>
      <c r="B164" s="237"/>
      <c r="C164" s="238"/>
      <c r="D164" s="232" t="s">
        <v>166</v>
      </c>
      <c r="E164" s="239" t="s">
        <v>1</v>
      </c>
      <c r="F164" s="240" t="s">
        <v>649</v>
      </c>
      <c r="G164" s="238"/>
      <c r="H164" s="239" t="s">
        <v>1</v>
      </c>
      <c r="I164" s="241"/>
      <c r="J164" s="238"/>
      <c r="K164" s="238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166</v>
      </c>
      <c r="AU164" s="246" t="s">
        <v>86</v>
      </c>
      <c r="AV164" s="13" t="s">
        <v>84</v>
      </c>
      <c r="AW164" s="13" t="s">
        <v>32</v>
      </c>
      <c r="AX164" s="13" t="s">
        <v>76</v>
      </c>
      <c r="AY164" s="246" t="s">
        <v>155</v>
      </c>
    </row>
    <row r="165" s="14" customFormat="1">
      <c r="A165" s="14"/>
      <c r="B165" s="247"/>
      <c r="C165" s="248"/>
      <c r="D165" s="232" t="s">
        <v>166</v>
      </c>
      <c r="E165" s="249" t="s">
        <v>1</v>
      </c>
      <c r="F165" s="250" t="s">
        <v>653</v>
      </c>
      <c r="G165" s="248"/>
      <c r="H165" s="251">
        <v>300</v>
      </c>
      <c r="I165" s="252"/>
      <c r="J165" s="248"/>
      <c r="K165" s="248"/>
      <c r="L165" s="253"/>
      <c r="M165" s="254"/>
      <c r="N165" s="255"/>
      <c r="O165" s="255"/>
      <c r="P165" s="255"/>
      <c r="Q165" s="255"/>
      <c r="R165" s="255"/>
      <c r="S165" s="255"/>
      <c r="T165" s="25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7" t="s">
        <v>166</v>
      </c>
      <c r="AU165" s="257" t="s">
        <v>86</v>
      </c>
      <c r="AV165" s="14" t="s">
        <v>86</v>
      </c>
      <c r="AW165" s="14" t="s">
        <v>32</v>
      </c>
      <c r="AX165" s="14" t="s">
        <v>76</v>
      </c>
      <c r="AY165" s="257" t="s">
        <v>155</v>
      </c>
    </row>
    <row r="166" s="15" customFormat="1">
      <c r="A166" s="15"/>
      <c r="B166" s="258"/>
      <c r="C166" s="259"/>
      <c r="D166" s="232" t="s">
        <v>166</v>
      </c>
      <c r="E166" s="260" t="s">
        <v>1</v>
      </c>
      <c r="F166" s="261" t="s">
        <v>171</v>
      </c>
      <c r="G166" s="259"/>
      <c r="H166" s="262">
        <v>300</v>
      </c>
      <c r="I166" s="263"/>
      <c r="J166" s="259"/>
      <c r="K166" s="259"/>
      <c r="L166" s="264"/>
      <c r="M166" s="265"/>
      <c r="N166" s="266"/>
      <c r="O166" s="266"/>
      <c r="P166" s="266"/>
      <c r="Q166" s="266"/>
      <c r="R166" s="266"/>
      <c r="S166" s="266"/>
      <c r="T166" s="26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8" t="s">
        <v>166</v>
      </c>
      <c r="AU166" s="268" t="s">
        <v>86</v>
      </c>
      <c r="AV166" s="15" t="s">
        <v>162</v>
      </c>
      <c r="AW166" s="15" t="s">
        <v>32</v>
      </c>
      <c r="AX166" s="15" t="s">
        <v>84</v>
      </c>
      <c r="AY166" s="268" t="s">
        <v>155</v>
      </c>
    </row>
    <row r="167" s="12" customFormat="1" ht="22.8" customHeight="1">
      <c r="A167" s="12"/>
      <c r="B167" s="203"/>
      <c r="C167" s="204"/>
      <c r="D167" s="205" t="s">
        <v>75</v>
      </c>
      <c r="E167" s="217" t="s">
        <v>162</v>
      </c>
      <c r="F167" s="217" t="s">
        <v>312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SUM(P168:P171)</f>
        <v>0</v>
      </c>
      <c r="Q167" s="211"/>
      <c r="R167" s="212">
        <f>SUM(R168:R171)</f>
        <v>0</v>
      </c>
      <c r="S167" s="211"/>
      <c r="T167" s="213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84</v>
      </c>
      <c r="AT167" s="215" t="s">
        <v>75</v>
      </c>
      <c r="AU167" s="215" t="s">
        <v>84</v>
      </c>
      <c r="AY167" s="214" t="s">
        <v>155</v>
      </c>
      <c r="BK167" s="216">
        <f>SUM(BK168:BK171)</f>
        <v>0</v>
      </c>
    </row>
    <row r="168" s="2" customFormat="1" ht="44.25" customHeight="1">
      <c r="A168" s="38"/>
      <c r="B168" s="39"/>
      <c r="C168" s="219" t="s">
        <v>235</v>
      </c>
      <c r="D168" s="219" t="s">
        <v>157</v>
      </c>
      <c r="E168" s="220" t="s">
        <v>659</v>
      </c>
      <c r="F168" s="221" t="s">
        <v>660</v>
      </c>
      <c r="G168" s="222" t="s">
        <v>110</v>
      </c>
      <c r="H168" s="223">
        <v>0.59999999999999998</v>
      </c>
      <c r="I168" s="224"/>
      <c r="J168" s="225">
        <f>ROUND(I168*H168,2)</f>
        <v>0</v>
      </c>
      <c r="K168" s="221" t="s">
        <v>161</v>
      </c>
      <c r="L168" s="44"/>
      <c r="M168" s="226" t="s">
        <v>1</v>
      </c>
      <c r="N168" s="227" t="s">
        <v>41</v>
      </c>
      <c r="O168" s="91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162</v>
      </c>
      <c r="AT168" s="230" t="s">
        <v>157</v>
      </c>
      <c r="AU168" s="230" t="s">
        <v>86</v>
      </c>
      <c r="AY168" s="17" t="s">
        <v>155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84</v>
      </c>
      <c r="BK168" s="231">
        <f>ROUND(I168*H168,2)</f>
        <v>0</v>
      </c>
      <c r="BL168" s="17" t="s">
        <v>162</v>
      </c>
      <c r="BM168" s="230" t="s">
        <v>661</v>
      </c>
    </row>
    <row r="169" s="13" customFormat="1">
      <c r="A169" s="13"/>
      <c r="B169" s="237"/>
      <c r="C169" s="238"/>
      <c r="D169" s="232" t="s">
        <v>166</v>
      </c>
      <c r="E169" s="239" t="s">
        <v>1</v>
      </c>
      <c r="F169" s="240" t="s">
        <v>662</v>
      </c>
      <c r="G169" s="238"/>
      <c r="H169" s="239" t="s">
        <v>1</v>
      </c>
      <c r="I169" s="241"/>
      <c r="J169" s="238"/>
      <c r="K169" s="238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166</v>
      </c>
      <c r="AU169" s="246" t="s">
        <v>86</v>
      </c>
      <c r="AV169" s="13" t="s">
        <v>84</v>
      </c>
      <c r="AW169" s="13" t="s">
        <v>32</v>
      </c>
      <c r="AX169" s="13" t="s">
        <v>76</v>
      </c>
      <c r="AY169" s="246" t="s">
        <v>155</v>
      </c>
    </row>
    <row r="170" s="14" customFormat="1">
      <c r="A170" s="14"/>
      <c r="B170" s="247"/>
      <c r="C170" s="248"/>
      <c r="D170" s="232" t="s">
        <v>166</v>
      </c>
      <c r="E170" s="249" t="s">
        <v>1</v>
      </c>
      <c r="F170" s="250" t="s">
        <v>663</v>
      </c>
      <c r="G170" s="248"/>
      <c r="H170" s="251">
        <v>0.59999999999999998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166</v>
      </c>
      <c r="AU170" s="257" t="s">
        <v>86</v>
      </c>
      <c r="AV170" s="14" t="s">
        <v>86</v>
      </c>
      <c r="AW170" s="14" t="s">
        <v>32</v>
      </c>
      <c r="AX170" s="14" t="s">
        <v>76</v>
      </c>
      <c r="AY170" s="257" t="s">
        <v>155</v>
      </c>
    </row>
    <row r="171" s="15" customFormat="1">
      <c r="A171" s="15"/>
      <c r="B171" s="258"/>
      <c r="C171" s="259"/>
      <c r="D171" s="232" t="s">
        <v>166</v>
      </c>
      <c r="E171" s="260" t="s">
        <v>1</v>
      </c>
      <c r="F171" s="261" t="s">
        <v>171</v>
      </c>
      <c r="G171" s="259"/>
      <c r="H171" s="262">
        <v>0.59999999999999998</v>
      </c>
      <c r="I171" s="263"/>
      <c r="J171" s="259"/>
      <c r="K171" s="259"/>
      <c r="L171" s="264"/>
      <c r="M171" s="265"/>
      <c r="N171" s="266"/>
      <c r="O171" s="266"/>
      <c r="P171" s="266"/>
      <c r="Q171" s="266"/>
      <c r="R171" s="266"/>
      <c r="S171" s="266"/>
      <c r="T171" s="267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8" t="s">
        <v>166</v>
      </c>
      <c r="AU171" s="268" t="s">
        <v>86</v>
      </c>
      <c r="AV171" s="15" t="s">
        <v>162</v>
      </c>
      <c r="AW171" s="15" t="s">
        <v>32</v>
      </c>
      <c r="AX171" s="15" t="s">
        <v>84</v>
      </c>
      <c r="AY171" s="268" t="s">
        <v>155</v>
      </c>
    </row>
    <row r="172" s="12" customFormat="1" ht="22.8" customHeight="1">
      <c r="A172" s="12"/>
      <c r="B172" s="203"/>
      <c r="C172" s="204"/>
      <c r="D172" s="205" t="s">
        <v>75</v>
      </c>
      <c r="E172" s="217" t="s">
        <v>188</v>
      </c>
      <c r="F172" s="217" t="s">
        <v>318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SUM(P173:P212)</f>
        <v>0</v>
      </c>
      <c r="Q172" s="211"/>
      <c r="R172" s="212">
        <f>SUM(R173:R212)</f>
        <v>122.82347999999999</v>
      </c>
      <c r="S172" s="211"/>
      <c r="T172" s="213">
        <f>SUM(T173:T212)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84</v>
      </c>
      <c r="AT172" s="215" t="s">
        <v>75</v>
      </c>
      <c r="AU172" s="215" t="s">
        <v>84</v>
      </c>
      <c r="AY172" s="214" t="s">
        <v>155</v>
      </c>
      <c r="BK172" s="216">
        <f>SUM(BK173:BK212)</f>
        <v>0</v>
      </c>
    </row>
    <row r="173" s="2" customFormat="1" ht="66.75" customHeight="1">
      <c r="A173" s="38"/>
      <c r="B173" s="39"/>
      <c r="C173" s="219" t="s">
        <v>8</v>
      </c>
      <c r="D173" s="219" t="s">
        <v>157</v>
      </c>
      <c r="E173" s="220" t="s">
        <v>664</v>
      </c>
      <c r="F173" s="221" t="s">
        <v>665</v>
      </c>
      <c r="G173" s="222" t="s">
        <v>160</v>
      </c>
      <c r="H173" s="223">
        <v>1044</v>
      </c>
      <c r="I173" s="224"/>
      <c r="J173" s="225">
        <f>ROUND(I173*H173,2)</f>
        <v>0</v>
      </c>
      <c r="K173" s="221" t="s">
        <v>161</v>
      </c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162</v>
      </c>
      <c r="AT173" s="230" t="s">
        <v>157</v>
      </c>
      <c r="AU173" s="230" t="s">
        <v>86</v>
      </c>
      <c r="AY173" s="17" t="s">
        <v>155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162</v>
      </c>
      <c r="BM173" s="230" t="s">
        <v>666</v>
      </c>
    </row>
    <row r="174" s="13" customFormat="1">
      <c r="A174" s="13"/>
      <c r="B174" s="237"/>
      <c r="C174" s="238"/>
      <c r="D174" s="232" t="s">
        <v>166</v>
      </c>
      <c r="E174" s="239" t="s">
        <v>1</v>
      </c>
      <c r="F174" s="240" t="s">
        <v>656</v>
      </c>
      <c r="G174" s="238"/>
      <c r="H174" s="239" t="s">
        <v>1</v>
      </c>
      <c r="I174" s="241"/>
      <c r="J174" s="238"/>
      <c r="K174" s="238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166</v>
      </c>
      <c r="AU174" s="246" t="s">
        <v>86</v>
      </c>
      <c r="AV174" s="13" t="s">
        <v>84</v>
      </c>
      <c r="AW174" s="13" t="s">
        <v>32</v>
      </c>
      <c r="AX174" s="13" t="s">
        <v>76</v>
      </c>
      <c r="AY174" s="246" t="s">
        <v>155</v>
      </c>
    </row>
    <row r="175" s="14" customFormat="1">
      <c r="A175" s="14"/>
      <c r="B175" s="247"/>
      <c r="C175" s="248"/>
      <c r="D175" s="232" t="s">
        <v>166</v>
      </c>
      <c r="E175" s="249" t="s">
        <v>1</v>
      </c>
      <c r="F175" s="250" t="s">
        <v>657</v>
      </c>
      <c r="G175" s="248"/>
      <c r="H175" s="251">
        <v>1044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166</v>
      </c>
      <c r="AU175" s="257" t="s">
        <v>86</v>
      </c>
      <c r="AV175" s="14" t="s">
        <v>86</v>
      </c>
      <c r="AW175" s="14" t="s">
        <v>32</v>
      </c>
      <c r="AX175" s="14" t="s">
        <v>76</v>
      </c>
      <c r="AY175" s="257" t="s">
        <v>155</v>
      </c>
    </row>
    <row r="176" s="15" customFormat="1">
      <c r="A176" s="15"/>
      <c r="B176" s="258"/>
      <c r="C176" s="259"/>
      <c r="D176" s="232" t="s">
        <v>166</v>
      </c>
      <c r="E176" s="260" t="s">
        <v>641</v>
      </c>
      <c r="F176" s="261" t="s">
        <v>171</v>
      </c>
      <c r="G176" s="259"/>
      <c r="H176" s="262">
        <v>1044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8" t="s">
        <v>166</v>
      </c>
      <c r="AU176" s="268" t="s">
        <v>86</v>
      </c>
      <c r="AV176" s="15" t="s">
        <v>162</v>
      </c>
      <c r="AW176" s="15" t="s">
        <v>32</v>
      </c>
      <c r="AX176" s="15" t="s">
        <v>84</v>
      </c>
      <c r="AY176" s="268" t="s">
        <v>155</v>
      </c>
    </row>
    <row r="177" s="2" customFormat="1" ht="21.75" customHeight="1">
      <c r="A177" s="38"/>
      <c r="B177" s="39"/>
      <c r="C177" s="269" t="s">
        <v>244</v>
      </c>
      <c r="D177" s="269" t="s">
        <v>245</v>
      </c>
      <c r="E177" s="270" t="s">
        <v>667</v>
      </c>
      <c r="F177" s="271" t="s">
        <v>668</v>
      </c>
      <c r="G177" s="272" t="s">
        <v>248</v>
      </c>
      <c r="H177" s="273">
        <v>16.913</v>
      </c>
      <c r="I177" s="274"/>
      <c r="J177" s="275">
        <f>ROUND(I177*H177,2)</f>
        <v>0</v>
      </c>
      <c r="K177" s="271" t="s">
        <v>161</v>
      </c>
      <c r="L177" s="276"/>
      <c r="M177" s="277" t="s">
        <v>1</v>
      </c>
      <c r="N177" s="278" t="s">
        <v>41</v>
      </c>
      <c r="O177" s="91"/>
      <c r="P177" s="228">
        <f>O177*H177</f>
        <v>0</v>
      </c>
      <c r="Q177" s="228">
        <v>1</v>
      </c>
      <c r="R177" s="228">
        <f>Q177*H177</f>
        <v>16.913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207</v>
      </c>
      <c r="AT177" s="230" t="s">
        <v>245</v>
      </c>
      <c r="AU177" s="230" t="s">
        <v>86</v>
      </c>
      <c r="AY177" s="17" t="s">
        <v>155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84</v>
      </c>
      <c r="BK177" s="231">
        <f>ROUND(I177*H177,2)</f>
        <v>0</v>
      </c>
      <c r="BL177" s="17" t="s">
        <v>162</v>
      </c>
      <c r="BM177" s="230" t="s">
        <v>669</v>
      </c>
    </row>
    <row r="178" s="2" customFormat="1">
      <c r="A178" s="38"/>
      <c r="B178" s="39"/>
      <c r="C178" s="40"/>
      <c r="D178" s="232" t="s">
        <v>164</v>
      </c>
      <c r="E178" s="40"/>
      <c r="F178" s="233" t="s">
        <v>670</v>
      </c>
      <c r="G178" s="40"/>
      <c r="H178" s="40"/>
      <c r="I178" s="234"/>
      <c r="J178" s="40"/>
      <c r="K178" s="40"/>
      <c r="L178" s="44"/>
      <c r="M178" s="235"/>
      <c r="N178" s="236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164</v>
      </c>
      <c r="AU178" s="17" t="s">
        <v>86</v>
      </c>
    </row>
    <row r="179" s="14" customFormat="1">
      <c r="A179" s="14"/>
      <c r="B179" s="247"/>
      <c r="C179" s="248"/>
      <c r="D179" s="232" t="s">
        <v>166</v>
      </c>
      <c r="E179" s="249" t="s">
        <v>1</v>
      </c>
      <c r="F179" s="250" t="s">
        <v>671</v>
      </c>
      <c r="G179" s="248"/>
      <c r="H179" s="251">
        <v>16.913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166</v>
      </c>
      <c r="AU179" s="257" t="s">
        <v>86</v>
      </c>
      <c r="AV179" s="14" t="s">
        <v>86</v>
      </c>
      <c r="AW179" s="14" t="s">
        <v>32</v>
      </c>
      <c r="AX179" s="14" t="s">
        <v>76</v>
      </c>
      <c r="AY179" s="257" t="s">
        <v>155</v>
      </c>
    </row>
    <row r="180" s="15" customFormat="1">
      <c r="A180" s="15"/>
      <c r="B180" s="258"/>
      <c r="C180" s="259"/>
      <c r="D180" s="232" t="s">
        <v>166</v>
      </c>
      <c r="E180" s="260" t="s">
        <v>1</v>
      </c>
      <c r="F180" s="261" t="s">
        <v>171</v>
      </c>
      <c r="G180" s="259"/>
      <c r="H180" s="262">
        <v>16.913</v>
      </c>
      <c r="I180" s="263"/>
      <c r="J180" s="259"/>
      <c r="K180" s="259"/>
      <c r="L180" s="264"/>
      <c r="M180" s="265"/>
      <c r="N180" s="266"/>
      <c r="O180" s="266"/>
      <c r="P180" s="266"/>
      <c r="Q180" s="266"/>
      <c r="R180" s="266"/>
      <c r="S180" s="266"/>
      <c r="T180" s="267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8" t="s">
        <v>166</v>
      </c>
      <c r="AU180" s="268" t="s">
        <v>86</v>
      </c>
      <c r="AV180" s="15" t="s">
        <v>162</v>
      </c>
      <c r="AW180" s="15" t="s">
        <v>32</v>
      </c>
      <c r="AX180" s="15" t="s">
        <v>84</v>
      </c>
      <c r="AY180" s="268" t="s">
        <v>155</v>
      </c>
    </row>
    <row r="181" s="2" customFormat="1" ht="16.5" customHeight="1">
      <c r="A181" s="38"/>
      <c r="B181" s="39"/>
      <c r="C181" s="269" t="s">
        <v>251</v>
      </c>
      <c r="D181" s="269" t="s">
        <v>245</v>
      </c>
      <c r="E181" s="270" t="s">
        <v>672</v>
      </c>
      <c r="F181" s="271" t="s">
        <v>673</v>
      </c>
      <c r="G181" s="272" t="s">
        <v>248</v>
      </c>
      <c r="H181" s="273">
        <v>33.826000000000001</v>
      </c>
      <c r="I181" s="274"/>
      <c r="J181" s="275">
        <f>ROUND(I181*H181,2)</f>
        <v>0</v>
      </c>
      <c r="K181" s="271" t="s">
        <v>161</v>
      </c>
      <c r="L181" s="276"/>
      <c r="M181" s="277" t="s">
        <v>1</v>
      </c>
      <c r="N181" s="278" t="s">
        <v>41</v>
      </c>
      <c r="O181" s="91"/>
      <c r="P181" s="228">
        <f>O181*H181</f>
        <v>0</v>
      </c>
      <c r="Q181" s="228">
        <v>1</v>
      </c>
      <c r="R181" s="228">
        <f>Q181*H181</f>
        <v>33.826000000000001</v>
      </c>
      <c r="S181" s="228">
        <v>0</v>
      </c>
      <c r="T181" s="22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207</v>
      </c>
      <c r="AT181" s="230" t="s">
        <v>245</v>
      </c>
      <c r="AU181" s="230" t="s">
        <v>86</v>
      </c>
      <c r="AY181" s="17" t="s">
        <v>155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84</v>
      </c>
      <c r="BK181" s="231">
        <f>ROUND(I181*H181,2)</f>
        <v>0</v>
      </c>
      <c r="BL181" s="17" t="s">
        <v>162</v>
      </c>
      <c r="BM181" s="230" t="s">
        <v>674</v>
      </c>
    </row>
    <row r="182" s="2" customFormat="1">
      <c r="A182" s="38"/>
      <c r="B182" s="39"/>
      <c r="C182" s="40"/>
      <c r="D182" s="232" t="s">
        <v>164</v>
      </c>
      <c r="E182" s="40"/>
      <c r="F182" s="233" t="s">
        <v>675</v>
      </c>
      <c r="G182" s="40"/>
      <c r="H182" s="40"/>
      <c r="I182" s="234"/>
      <c r="J182" s="40"/>
      <c r="K182" s="40"/>
      <c r="L182" s="44"/>
      <c r="M182" s="235"/>
      <c r="N182" s="236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164</v>
      </c>
      <c r="AU182" s="17" t="s">
        <v>86</v>
      </c>
    </row>
    <row r="183" s="14" customFormat="1">
      <c r="A183" s="14"/>
      <c r="B183" s="247"/>
      <c r="C183" s="248"/>
      <c r="D183" s="232" t="s">
        <v>166</v>
      </c>
      <c r="E183" s="249" t="s">
        <v>1</v>
      </c>
      <c r="F183" s="250" t="s">
        <v>676</v>
      </c>
      <c r="G183" s="248"/>
      <c r="H183" s="251">
        <v>33.826000000000001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166</v>
      </c>
      <c r="AU183" s="257" t="s">
        <v>86</v>
      </c>
      <c r="AV183" s="14" t="s">
        <v>86</v>
      </c>
      <c r="AW183" s="14" t="s">
        <v>32</v>
      </c>
      <c r="AX183" s="14" t="s">
        <v>76</v>
      </c>
      <c r="AY183" s="257" t="s">
        <v>155</v>
      </c>
    </row>
    <row r="184" s="15" customFormat="1">
      <c r="A184" s="15"/>
      <c r="B184" s="258"/>
      <c r="C184" s="259"/>
      <c r="D184" s="232" t="s">
        <v>166</v>
      </c>
      <c r="E184" s="260" t="s">
        <v>1</v>
      </c>
      <c r="F184" s="261" t="s">
        <v>171</v>
      </c>
      <c r="G184" s="259"/>
      <c r="H184" s="262">
        <v>33.826000000000001</v>
      </c>
      <c r="I184" s="263"/>
      <c r="J184" s="259"/>
      <c r="K184" s="259"/>
      <c r="L184" s="264"/>
      <c r="M184" s="265"/>
      <c r="N184" s="266"/>
      <c r="O184" s="266"/>
      <c r="P184" s="266"/>
      <c r="Q184" s="266"/>
      <c r="R184" s="266"/>
      <c r="S184" s="266"/>
      <c r="T184" s="26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8" t="s">
        <v>166</v>
      </c>
      <c r="AU184" s="268" t="s">
        <v>86</v>
      </c>
      <c r="AV184" s="15" t="s">
        <v>162</v>
      </c>
      <c r="AW184" s="15" t="s">
        <v>32</v>
      </c>
      <c r="AX184" s="15" t="s">
        <v>84</v>
      </c>
      <c r="AY184" s="268" t="s">
        <v>155</v>
      </c>
    </row>
    <row r="185" s="2" customFormat="1" ht="33" customHeight="1">
      <c r="A185" s="38"/>
      <c r="B185" s="39"/>
      <c r="C185" s="219" t="s">
        <v>256</v>
      </c>
      <c r="D185" s="219" t="s">
        <v>157</v>
      </c>
      <c r="E185" s="220" t="s">
        <v>677</v>
      </c>
      <c r="F185" s="221" t="s">
        <v>678</v>
      </c>
      <c r="G185" s="222" t="s">
        <v>160</v>
      </c>
      <c r="H185" s="223">
        <v>1044</v>
      </c>
      <c r="I185" s="224"/>
      <c r="J185" s="225">
        <f>ROUND(I185*H185,2)</f>
        <v>0</v>
      </c>
      <c r="K185" s="221" t="s">
        <v>161</v>
      </c>
      <c r="L185" s="44"/>
      <c r="M185" s="226" t="s">
        <v>1</v>
      </c>
      <c r="N185" s="227" t="s">
        <v>41</v>
      </c>
      <c r="O185" s="91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162</v>
      </c>
      <c r="AT185" s="230" t="s">
        <v>157</v>
      </c>
      <c r="AU185" s="230" t="s">
        <v>86</v>
      </c>
      <c r="AY185" s="17" t="s">
        <v>155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162</v>
      </c>
      <c r="BM185" s="230" t="s">
        <v>327</v>
      </c>
    </row>
    <row r="186" s="13" customFormat="1">
      <c r="A186" s="13"/>
      <c r="B186" s="237"/>
      <c r="C186" s="238"/>
      <c r="D186" s="232" t="s">
        <v>166</v>
      </c>
      <c r="E186" s="239" t="s">
        <v>1</v>
      </c>
      <c r="F186" s="240" t="s">
        <v>656</v>
      </c>
      <c r="G186" s="238"/>
      <c r="H186" s="239" t="s">
        <v>1</v>
      </c>
      <c r="I186" s="241"/>
      <c r="J186" s="238"/>
      <c r="K186" s="238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166</v>
      </c>
      <c r="AU186" s="246" t="s">
        <v>86</v>
      </c>
      <c r="AV186" s="13" t="s">
        <v>84</v>
      </c>
      <c r="AW186" s="13" t="s">
        <v>32</v>
      </c>
      <c r="AX186" s="13" t="s">
        <v>76</v>
      </c>
      <c r="AY186" s="246" t="s">
        <v>155</v>
      </c>
    </row>
    <row r="187" s="14" customFormat="1">
      <c r="A187" s="14"/>
      <c r="B187" s="247"/>
      <c r="C187" s="248"/>
      <c r="D187" s="232" t="s">
        <v>166</v>
      </c>
      <c r="E187" s="249" t="s">
        <v>1</v>
      </c>
      <c r="F187" s="250" t="s">
        <v>657</v>
      </c>
      <c r="G187" s="248"/>
      <c r="H187" s="251">
        <v>1044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7" t="s">
        <v>166</v>
      </c>
      <c r="AU187" s="257" t="s">
        <v>86</v>
      </c>
      <c r="AV187" s="14" t="s">
        <v>86</v>
      </c>
      <c r="AW187" s="14" t="s">
        <v>32</v>
      </c>
      <c r="AX187" s="14" t="s">
        <v>76</v>
      </c>
      <c r="AY187" s="257" t="s">
        <v>155</v>
      </c>
    </row>
    <row r="188" s="15" customFormat="1">
      <c r="A188" s="15"/>
      <c r="B188" s="258"/>
      <c r="C188" s="259"/>
      <c r="D188" s="232" t="s">
        <v>166</v>
      </c>
      <c r="E188" s="260" t="s">
        <v>1</v>
      </c>
      <c r="F188" s="261" t="s">
        <v>171</v>
      </c>
      <c r="G188" s="259"/>
      <c r="H188" s="262">
        <v>1044</v>
      </c>
      <c r="I188" s="263"/>
      <c r="J188" s="259"/>
      <c r="K188" s="259"/>
      <c r="L188" s="264"/>
      <c r="M188" s="265"/>
      <c r="N188" s="266"/>
      <c r="O188" s="266"/>
      <c r="P188" s="266"/>
      <c r="Q188" s="266"/>
      <c r="R188" s="266"/>
      <c r="S188" s="266"/>
      <c r="T188" s="26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8" t="s">
        <v>166</v>
      </c>
      <c r="AU188" s="268" t="s">
        <v>86</v>
      </c>
      <c r="AV188" s="15" t="s">
        <v>162</v>
      </c>
      <c r="AW188" s="15" t="s">
        <v>32</v>
      </c>
      <c r="AX188" s="15" t="s">
        <v>84</v>
      </c>
      <c r="AY188" s="268" t="s">
        <v>155</v>
      </c>
    </row>
    <row r="189" s="2" customFormat="1" ht="44.25" customHeight="1">
      <c r="A189" s="38"/>
      <c r="B189" s="39"/>
      <c r="C189" s="219" t="s">
        <v>262</v>
      </c>
      <c r="D189" s="219" t="s">
        <v>157</v>
      </c>
      <c r="E189" s="220" t="s">
        <v>679</v>
      </c>
      <c r="F189" s="221" t="s">
        <v>680</v>
      </c>
      <c r="G189" s="222" t="s">
        <v>160</v>
      </c>
      <c r="H189" s="223">
        <v>746</v>
      </c>
      <c r="I189" s="224"/>
      <c r="J189" s="225">
        <f>ROUND(I189*H189,2)</f>
        <v>0</v>
      </c>
      <c r="K189" s="221" t="s">
        <v>161</v>
      </c>
      <c r="L189" s="44"/>
      <c r="M189" s="226" t="s">
        <v>1</v>
      </c>
      <c r="N189" s="227" t="s">
        <v>41</v>
      </c>
      <c r="O189" s="91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0" t="s">
        <v>162</v>
      </c>
      <c r="AT189" s="230" t="s">
        <v>157</v>
      </c>
      <c r="AU189" s="230" t="s">
        <v>86</v>
      </c>
      <c r="AY189" s="17" t="s">
        <v>155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7" t="s">
        <v>84</v>
      </c>
      <c r="BK189" s="231">
        <f>ROUND(I189*H189,2)</f>
        <v>0</v>
      </c>
      <c r="BL189" s="17" t="s">
        <v>162</v>
      </c>
      <c r="BM189" s="230" t="s">
        <v>344</v>
      </c>
    </row>
    <row r="190" s="13" customFormat="1">
      <c r="A190" s="13"/>
      <c r="B190" s="237"/>
      <c r="C190" s="238"/>
      <c r="D190" s="232" t="s">
        <v>166</v>
      </c>
      <c r="E190" s="239" t="s">
        <v>1</v>
      </c>
      <c r="F190" s="240" t="s">
        <v>299</v>
      </c>
      <c r="G190" s="238"/>
      <c r="H190" s="239" t="s">
        <v>1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166</v>
      </c>
      <c r="AU190" s="246" t="s">
        <v>86</v>
      </c>
      <c r="AV190" s="13" t="s">
        <v>84</v>
      </c>
      <c r="AW190" s="13" t="s">
        <v>32</v>
      </c>
      <c r="AX190" s="13" t="s">
        <v>76</v>
      </c>
      <c r="AY190" s="246" t="s">
        <v>155</v>
      </c>
    </row>
    <row r="191" s="14" customFormat="1">
      <c r="A191" s="14"/>
      <c r="B191" s="247"/>
      <c r="C191" s="248"/>
      <c r="D191" s="232" t="s">
        <v>166</v>
      </c>
      <c r="E191" s="249" t="s">
        <v>1</v>
      </c>
      <c r="F191" s="250" t="s">
        <v>681</v>
      </c>
      <c r="G191" s="248"/>
      <c r="H191" s="251">
        <v>746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166</v>
      </c>
      <c r="AU191" s="257" t="s">
        <v>86</v>
      </c>
      <c r="AV191" s="14" t="s">
        <v>86</v>
      </c>
      <c r="AW191" s="14" t="s">
        <v>32</v>
      </c>
      <c r="AX191" s="14" t="s">
        <v>76</v>
      </c>
      <c r="AY191" s="257" t="s">
        <v>155</v>
      </c>
    </row>
    <row r="192" s="15" customFormat="1">
      <c r="A192" s="15"/>
      <c r="B192" s="258"/>
      <c r="C192" s="259"/>
      <c r="D192" s="232" t="s">
        <v>166</v>
      </c>
      <c r="E192" s="260" t="s">
        <v>1</v>
      </c>
      <c r="F192" s="261" t="s">
        <v>171</v>
      </c>
      <c r="G192" s="259"/>
      <c r="H192" s="262">
        <v>746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8" t="s">
        <v>166</v>
      </c>
      <c r="AU192" s="268" t="s">
        <v>86</v>
      </c>
      <c r="AV192" s="15" t="s">
        <v>162</v>
      </c>
      <c r="AW192" s="15" t="s">
        <v>32</v>
      </c>
      <c r="AX192" s="15" t="s">
        <v>84</v>
      </c>
      <c r="AY192" s="268" t="s">
        <v>155</v>
      </c>
    </row>
    <row r="193" s="2" customFormat="1" ht="24.15" customHeight="1">
      <c r="A193" s="38"/>
      <c r="B193" s="39"/>
      <c r="C193" s="219" t="s">
        <v>270</v>
      </c>
      <c r="D193" s="219" t="s">
        <v>157</v>
      </c>
      <c r="E193" s="220" t="s">
        <v>351</v>
      </c>
      <c r="F193" s="221" t="s">
        <v>352</v>
      </c>
      <c r="G193" s="222" t="s">
        <v>160</v>
      </c>
      <c r="H193" s="223">
        <v>746</v>
      </c>
      <c r="I193" s="224"/>
      <c r="J193" s="225">
        <f>ROUND(I193*H193,2)</f>
        <v>0</v>
      </c>
      <c r="K193" s="221" t="s">
        <v>161</v>
      </c>
      <c r="L193" s="44"/>
      <c r="M193" s="226" t="s">
        <v>1</v>
      </c>
      <c r="N193" s="227" t="s">
        <v>41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162</v>
      </c>
      <c r="AT193" s="230" t="s">
        <v>157</v>
      </c>
      <c r="AU193" s="230" t="s">
        <v>86</v>
      </c>
      <c r="AY193" s="17" t="s">
        <v>155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84</v>
      </c>
      <c r="BK193" s="231">
        <f>ROUND(I193*H193,2)</f>
        <v>0</v>
      </c>
      <c r="BL193" s="17" t="s">
        <v>162</v>
      </c>
      <c r="BM193" s="230" t="s">
        <v>682</v>
      </c>
    </row>
    <row r="194" s="13" customFormat="1">
      <c r="A194" s="13"/>
      <c r="B194" s="237"/>
      <c r="C194" s="238"/>
      <c r="D194" s="232" t="s">
        <v>166</v>
      </c>
      <c r="E194" s="239" t="s">
        <v>1</v>
      </c>
      <c r="F194" s="240" t="s">
        <v>299</v>
      </c>
      <c r="G194" s="238"/>
      <c r="H194" s="239" t="s">
        <v>1</v>
      </c>
      <c r="I194" s="241"/>
      <c r="J194" s="238"/>
      <c r="K194" s="238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166</v>
      </c>
      <c r="AU194" s="246" t="s">
        <v>86</v>
      </c>
      <c r="AV194" s="13" t="s">
        <v>84</v>
      </c>
      <c r="AW194" s="13" t="s">
        <v>32</v>
      </c>
      <c r="AX194" s="13" t="s">
        <v>76</v>
      </c>
      <c r="AY194" s="246" t="s">
        <v>155</v>
      </c>
    </row>
    <row r="195" s="14" customFormat="1">
      <c r="A195" s="14"/>
      <c r="B195" s="247"/>
      <c r="C195" s="248"/>
      <c r="D195" s="232" t="s">
        <v>166</v>
      </c>
      <c r="E195" s="249" t="s">
        <v>1</v>
      </c>
      <c r="F195" s="250" t="s">
        <v>681</v>
      </c>
      <c r="G195" s="248"/>
      <c r="H195" s="251">
        <v>746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7" t="s">
        <v>166</v>
      </c>
      <c r="AU195" s="257" t="s">
        <v>86</v>
      </c>
      <c r="AV195" s="14" t="s">
        <v>86</v>
      </c>
      <c r="AW195" s="14" t="s">
        <v>32</v>
      </c>
      <c r="AX195" s="14" t="s">
        <v>76</v>
      </c>
      <c r="AY195" s="257" t="s">
        <v>155</v>
      </c>
    </row>
    <row r="196" s="15" customFormat="1">
      <c r="A196" s="15"/>
      <c r="B196" s="258"/>
      <c r="C196" s="259"/>
      <c r="D196" s="232" t="s">
        <v>166</v>
      </c>
      <c r="E196" s="260" t="s">
        <v>1</v>
      </c>
      <c r="F196" s="261" t="s">
        <v>171</v>
      </c>
      <c r="G196" s="259"/>
      <c r="H196" s="262">
        <v>746</v>
      </c>
      <c r="I196" s="263"/>
      <c r="J196" s="259"/>
      <c r="K196" s="259"/>
      <c r="L196" s="264"/>
      <c r="M196" s="265"/>
      <c r="N196" s="266"/>
      <c r="O196" s="266"/>
      <c r="P196" s="266"/>
      <c r="Q196" s="266"/>
      <c r="R196" s="266"/>
      <c r="S196" s="266"/>
      <c r="T196" s="267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8" t="s">
        <v>166</v>
      </c>
      <c r="AU196" s="268" t="s">
        <v>86</v>
      </c>
      <c r="AV196" s="15" t="s">
        <v>162</v>
      </c>
      <c r="AW196" s="15" t="s">
        <v>32</v>
      </c>
      <c r="AX196" s="15" t="s">
        <v>84</v>
      </c>
      <c r="AY196" s="268" t="s">
        <v>155</v>
      </c>
    </row>
    <row r="197" s="2" customFormat="1" ht="44.25" customHeight="1">
      <c r="A197" s="38"/>
      <c r="B197" s="39"/>
      <c r="C197" s="219" t="s">
        <v>275</v>
      </c>
      <c r="D197" s="219" t="s">
        <v>157</v>
      </c>
      <c r="E197" s="220" t="s">
        <v>347</v>
      </c>
      <c r="F197" s="221" t="s">
        <v>348</v>
      </c>
      <c r="G197" s="222" t="s">
        <v>160</v>
      </c>
      <c r="H197" s="223">
        <v>746</v>
      </c>
      <c r="I197" s="224"/>
      <c r="J197" s="225">
        <f>ROUND(I197*H197,2)</f>
        <v>0</v>
      </c>
      <c r="K197" s="221" t="s">
        <v>161</v>
      </c>
      <c r="L197" s="44"/>
      <c r="M197" s="226" t="s">
        <v>1</v>
      </c>
      <c r="N197" s="227" t="s">
        <v>41</v>
      </c>
      <c r="O197" s="91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162</v>
      </c>
      <c r="AT197" s="230" t="s">
        <v>157</v>
      </c>
      <c r="AU197" s="230" t="s">
        <v>86</v>
      </c>
      <c r="AY197" s="17" t="s">
        <v>155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84</v>
      </c>
      <c r="BK197" s="231">
        <f>ROUND(I197*H197,2)</f>
        <v>0</v>
      </c>
      <c r="BL197" s="17" t="s">
        <v>162</v>
      </c>
      <c r="BM197" s="230" t="s">
        <v>349</v>
      </c>
    </row>
    <row r="198" s="13" customFormat="1">
      <c r="A198" s="13"/>
      <c r="B198" s="237"/>
      <c r="C198" s="238"/>
      <c r="D198" s="232" t="s">
        <v>166</v>
      </c>
      <c r="E198" s="239" t="s">
        <v>1</v>
      </c>
      <c r="F198" s="240" t="s">
        <v>299</v>
      </c>
      <c r="G198" s="238"/>
      <c r="H198" s="239" t="s">
        <v>1</v>
      </c>
      <c r="I198" s="241"/>
      <c r="J198" s="238"/>
      <c r="K198" s="238"/>
      <c r="L198" s="242"/>
      <c r="M198" s="243"/>
      <c r="N198" s="244"/>
      <c r="O198" s="244"/>
      <c r="P198" s="244"/>
      <c r="Q198" s="244"/>
      <c r="R198" s="244"/>
      <c r="S198" s="244"/>
      <c r="T198" s="24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6" t="s">
        <v>166</v>
      </c>
      <c r="AU198" s="246" t="s">
        <v>86</v>
      </c>
      <c r="AV198" s="13" t="s">
        <v>84</v>
      </c>
      <c r="AW198" s="13" t="s">
        <v>32</v>
      </c>
      <c r="AX198" s="13" t="s">
        <v>76</v>
      </c>
      <c r="AY198" s="246" t="s">
        <v>155</v>
      </c>
    </row>
    <row r="199" s="14" customFormat="1">
      <c r="A199" s="14"/>
      <c r="B199" s="247"/>
      <c r="C199" s="248"/>
      <c r="D199" s="232" t="s">
        <v>166</v>
      </c>
      <c r="E199" s="249" t="s">
        <v>1</v>
      </c>
      <c r="F199" s="250" t="s">
        <v>681</v>
      </c>
      <c r="G199" s="248"/>
      <c r="H199" s="251">
        <v>746</v>
      </c>
      <c r="I199" s="252"/>
      <c r="J199" s="248"/>
      <c r="K199" s="248"/>
      <c r="L199" s="253"/>
      <c r="M199" s="254"/>
      <c r="N199" s="255"/>
      <c r="O199" s="255"/>
      <c r="P199" s="255"/>
      <c r="Q199" s="255"/>
      <c r="R199" s="255"/>
      <c r="S199" s="255"/>
      <c r="T199" s="25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7" t="s">
        <v>166</v>
      </c>
      <c r="AU199" s="257" t="s">
        <v>86</v>
      </c>
      <c r="AV199" s="14" t="s">
        <v>86</v>
      </c>
      <c r="AW199" s="14" t="s">
        <v>32</v>
      </c>
      <c r="AX199" s="14" t="s">
        <v>76</v>
      </c>
      <c r="AY199" s="257" t="s">
        <v>155</v>
      </c>
    </row>
    <row r="200" s="15" customFormat="1">
      <c r="A200" s="15"/>
      <c r="B200" s="258"/>
      <c r="C200" s="259"/>
      <c r="D200" s="232" t="s">
        <v>166</v>
      </c>
      <c r="E200" s="260" t="s">
        <v>1</v>
      </c>
      <c r="F200" s="261" t="s">
        <v>171</v>
      </c>
      <c r="G200" s="259"/>
      <c r="H200" s="262">
        <v>746</v>
      </c>
      <c r="I200" s="263"/>
      <c r="J200" s="259"/>
      <c r="K200" s="259"/>
      <c r="L200" s="264"/>
      <c r="M200" s="265"/>
      <c r="N200" s="266"/>
      <c r="O200" s="266"/>
      <c r="P200" s="266"/>
      <c r="Q200" s="266"/>
      <c r="R200" s="266"/>
      <c r="S200" s="266"/>
      <c r="T200" s="26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8" t="s">
        <v>166</v>
      </c>
      <c r="AU200" s="268" t="s">
        <v>86</v>
      </c>
      <c r="AV200" s="15" t="s">
        <v>162</v>
      </c>
      <c r="AW200" s="15" t="s">
        <v>32</v>
      </c>
      <c r="AX200" s="15" t="s">
        <v>84</v>
      </c>
      <c r="AY200" s="268" t="s">
        <v>155</v>
      </c>
    </row>
    <row r="201" s="2" customFormat="1" ht="37.8" customHeight="1">
      <c r="A201" s="38"/>
      <c r="B201" s="39"/>
      <c r="C201" s="219" t="s">
        <v>281</v>
      </c>
      <c r="D201" s="219" t="s">
        <v>157</v>
      </c>
      <c r="E201" s="220" t="s">
        <v>683</v>
      </c>
      <c r="F201" s="221" t="s">
        <v>684</v>
      </c>
      <c r="G201" s="222" t="s">
        <v>160</v>
      </c>
      <c r="H201" s="223">
        <v>298</v>
      </c>
      <c r="I201" s="224"/>
      <c r="J201" s="225">
        <f>ROUND(I201*H201,2)</f>
        <v>0</v>
      </c>
      <c r="K201" s="221" t="s">
        <v>161</v>
      </c>
      <c r="L201" s="44"/>
      <c r="M201" s="226" t="s">
        <v>1</v>
      </c>
      <c r="N201" s="227" t="s">
        <v>41</v>
      </c>
      <c r="O201" s="91"/>
      <c r="P201" s="228">
        <f>O201*H201</f>
        <v>0</v>
      </c>
      <c r="Q201" s="228">
        <v>0.23799999999999999</v>
      </c>
      <c r="R201" s="228">
        <f>Q201*H201</f>
        <v>70.923999999999992</v>
      </c>
      <c r="S201" s="228">
        <v>0</v>
      </c>
      <c r="T201" s="22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0" t="s">
        <v>162</v>
      </c>
      <c r="AT201" s="230" t="s">
        <v>157</v>
      </c>
      <c r="AU201" s="230" t="s">
        <v>86</v>
      </c>
      <c r="AY201" s="17" t="s">
        <v>155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7" t="s">
        <v>84</v>
      </c>
      <c r="BK201" s="231">
        <f>ROUND(I201*H201,2)</f>
        <v>0</v>
      </c>
      <c r="BL201" s="17" t="s">
        <v>162</v>
      </c>
      <c r="BM201" s="230" t="s">
        <v>685</v>
      </c>
    </row>
    <row r="202" s="13" customFormat="1">
      <c r="A202" s="13"/>
      <c r="B202" s="237"/>
      <c r="C202" s="238"/>
      <c r="D202" s="232" t="s">
        <v>166</v>
      </c>
      <c r="E202" s="239" t="s">
        <v>1</v>
      </c>
      <c r="F202" s="240" t="s">
        <v>362</v>
      </c>
      <c r="G202" s="238"/>
      <c r="H202" s="239" t="s">
        <v>1</v>
      </c>
      <c r="I202" s="241"/>
      <c r="J202" s="238"/>
      <c r="K202" s="238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166</v>
      </c>
      <c r="AU202" s="246" t="s">
        <v>86</v>
      </c>
      <c r="AV202" s="13" t="s">
        <v>84</v>
      </c>
      <c r="AW202" s="13" t="s">
        <v>32</v>
      </c>
      <c r="AX202" s="13" t="s">
        <v>76</v>
      </c>
      <c r="AY202" s="246" t="s">
        <v>155</v>
      </c>
    </row>
    <row r="203" s="14" customFormat="1">
      <c r="A203" s="14"/>
      <c r="B203" s="247"/>
      <c r="C203" s="248"/>
      <c r="D203" s="232" t="s">
        <v>166</v>
      </c>
      <c r="E203" s="249" t="s">
        <v>1</v>
      </c>
      <c r="F203" s="250" t="s">
        <v>686</v>
      </c>
      <c r="G203" s="248"/>
      <c r="H203" s="251">
        <v>298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166</v>
      </c>
      <c r="AU203" s="257" t="s">
        <v>86</v>
      </c>
      <c r="AV203" s="14" t="s">
        <v>86</v>
      </c>
      <c r="AW203" s="14" t="s">
        <v>32</v>
      </c>
      <c r="AX203" s="14" t="s">
        <v>76</v>
      </c>
      <c r="AY203" s="257" t="s">
        <v>155</v>
      </c>
    </row>
    <row r="204" s="15" customFormat="1">
      <c r="A204" s="15"/>
      <c r="B204" s="258"/>
      <c r="C204" s="259"/>
      <c r="D204" s="232" t="s">
        <v>166</v>
      </c>
      <c r="E204" s="260" t="s">
        <v>1</v>
      </c>
      <c r="F204" s="261" t="s">
        <v>171</v>
      </c>
      <c r="G204" s="259"/>
      <c r="H204" s="262">
        <v>298</v>
      </c>
      <c r="I204" s="263"/>
      <c r="J204" s="259"/>
      <c r="K204" s="259"/>
      <c r="L204" s="264"/>
      <c r="M204" s="265"/>
      <c r="N204" s="266"/>
      <c r="O204" s="266"/>
      <c r="P204" s="266"/>
      <c r="Q204" s="266"/>
      <c r="R204" s="266"/>
      <c r="S204" s="266"/>
      <c r="T204" s="26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8" t="s">
        <v>166</v>
      </c>
      <c r="AU204" s="268" t="s">
        <v>86</v>
      </c>
      <c r="AV204" s="15" t="s">
        <v>162</v>
      </c>
      <c r="AW204" s="15" t="s">
        <v>32</v>
      </c>
      <c r="AX204" s="15" t="s">
        <v>84</v>
      </c>
      <c r="AY204" s="268" t="s">
        <v>155</v>
      </c>
    </row>
    <row r="205" s="2" customFormat="1" ht="78" customHeight="1">
      <c r="A205" s="38"/>
      <c r="B205" s="39"/>
      <c r="C205" s="219" t="s">
        <v>193</v>
      </c>
      <c r="D205" s="219" t="s">
        <v>157</v>
      </c>
      <c r="E205" s="220" t="s">
        <v>365</v>
      </c>
      <c r="F205" s="221" t="s">
        <v>366</v>
      </c>
      <c r="G205" s="222" t="s">
        <v>160</v>
      </c>
      <c r="H205" s="223">
        <v>4</v>
      </c>
      <c r="I205" s="224"/>
      <c r="J205" s="225">
        <f>ROUND(I205*H205,2)</f>
        <v>0</v>
      </c>
      <c r="K205" s="221" t="s">
        <v>161</v>
      </c>
      <c r="L205" s="44"/>
      <c r="M205" s="226" t="s">
        <v>1</v>
      </c>
      <c r="N205" s="227" t="s">
        <v>41</v>
      </c>
      <c r="O205" s="91"/>
      <c r="P205" s="228">
        <f>O205*H205</f>
        <v>0</v>
      </c>
      <c r="Q205" s="228">
        <v>0.11162</v>
      </c>
      <c r="R205" s="228">
        <f>Q205*H205</f>
        <v>0.44647999999999999</v>
      </c>
      <c r="S205" s="228">
        <v>0</v>
      </c>
      <c r="T205" s="22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0" t="s">
        <v>162</v>
      </c>
      <c r="AT205" s="230" t="s">
        <v>157</v>
      </c>
      <c r="AU205" s="230" t="s">
        <v>86</v>
      </c>
      <c r="AY205" s="17" t="s">
        <v>155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7" t="s">
        <v>84</v>
      </c>
      <c r="BK205" s="231">
        <f>ROUND(I205*H205,2)</f>
        <v>0</v>
      </c>
      <c r="BL205" s="17" t="s">
        <v>162</v>
      </c>
      <c r="BM205" s="230" t="s">
        <v>367</v>
      </c>
    </row>
    <row r="206" s="13" customFormat="1">
      <c r="A206" s="13"/>
      <c r="B206" s="237"/>
      <c r="C206" s="238"/>
      <c r="D206" s="232" t="s">
        <v>166</v>
      </c>
      <c r="E206" s="239" t="s">
        <v>1</v>
      </c>
      <c r="F206" s="240" t="s">
        <v>687</v>
      </c>
      <c r="G206" s="238"/>
      <c r="H206" s="239" t="s">
        <v>1</v>
      </c>
      <c r="I206" s="241"/>
      <c r="J206" s="238"/>
      <c r="K206" s="238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166</v>
      </c>
      <c r="AU206" s="246" t="s">
        <v>86</v>
      </c>
      <c r="AV206" s="13" t="s">
        <v>84</v>
      </c>
      <c r="AW206" s="13" t="s">
        <v>32</v>
      </c>
      <c r="AX206" s="13" t="s">
        <v>76</v>
      </c>
      <c r="AY206" s="246" t="s">
        <v>155</v>
      </c>
    </row>
    <row r="207" s="14" customFormat="1">
      <c r="A207" s="14"/>
      <c r="B207" s="247"/>
      <c r="C207" s="248"/>
      <c r="D207" s="232" t="s">
        <v>166</v>
      </c>
      <c r="E207" s="249" t="s">
        <v>1</v>
      </c>
      <c r="F207" s="250" t="s">
        <v>162</v>
      </c>
      <c r="G207" s="248"/>
      <c r="H207" s="251">
        <v>4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166</v>
      </c>
      <c r="AU207" s="257" t="s">
        <v>86</v>
      </c>
      <c r="AV207" s="14" t="s">
        <v>86</v>
      </c>
      <c r="AW207" s="14" t="s">
        <v>32</v>
      </c>
      <c r="AX207" s="14" t="s">
        <v>76</v>
      </c>
      <c r="AY207" s="257" t="s">
        <v>155</v>
      </c>
    </row>
    <row r="208" s="15" customFormat="1">
      <c r="A208" s="15"/>
      <c r="B208" s="258"/>
      <c r="C208" s="259"/>
      <c r="D208" s="232" t="s">
        <v>166</v>
      </c>
      <c r="E208" s="260" t="s">
        <v>1</v>
      </c>
      <c r="F208" s="261" t="s">
        <v>171</v>
      </c>
      <c r="G208" s="259"/>
      <c r="H208" s="262">
        <v>4</v>
      </c>
      <c r="I208" s="263"/>
      <c r="J208" s="259"/>
      <c r="K208" s="259"/>
      <c r="L208" s="264"/>
      <c r="M208" s="265"/>
      <c r="N208" s="266"/>
      <c r="O208" s="266"/>
      <c r="P208" s="266"/>
      <c r="Q208" s="266"/>
      <c r="R208" s="266"/>
      <c r="S208" s="266"/>
      <c r="T208" s="26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8" t="s">
        <v>166</v>
      </c>
      <c r="AU208" s="268" t="s">
        <v>86</v>
      </c>
      <c r="AV208" s="15" t="s">
        <v>162</v>
      </c>
      <c r="AW208" s="15" t="s">
        <v>32</v>
      </c>
      <c r="AX208" s="15" t="s">
        <v>84</v>
      </c>
      <c r="AY208" s="268" t="s">
        <v>155</v>
      </c>
    </row>
    <row r="209" s="2" customFormat="1" ht="24.15" customHeight="1">
      <c r="A209" s="38"/>
      <c r="B209" s="39"/>
      <c r="C209" s="269" t="s">
        <v>7</v>
      </c>
      <c r="D209" s="269" t="s">
        <v>245</v>
      </c>
      <c r="E209" s="270" t="s">
        <v>372</v>
      </c>
      <c r="F209" s="271" t="s">
        <v>373</v>
      </c>
      <c r="G209" s="272" t="s">
        <v>160</v>
      </c>
      <c r="H209" s="273">
        <v>4.0800000000000001</v>
      </c>
      <c r="I209" s="274"/>
      <c r="J209" s="275">
        <f>ROUND(I209*H209,2)</f>
        <v>0</v>
      </c>
      <c r="K209" s="271" t="s">
        <v>161</v>
      </c>
      <c r="L209" s="276"/>
      <c r="M209" s="277" t="s">
        <v>1</v>
      </c>
      <c r="N209" s="278" t="s">
        <v>41</v>
      </c>
      <c r="O209" s="91"/>
      <c r="P209" s="228">
        <f>O209*H209</f>
        <v>0</v>
      </c>
      <c r="Q209" s="228">
        <v>0.17499999999999999</v>
      </c>
      <c r="R209" s="228">
        <f>Q209*H209</f>
        <v>0.71399999999999997</v>
      </c>
      <c r="S209" s="228">
        <v>0</v>
      </c>
      <c r="T209" s="22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0" t="s">
        <v>207</v>
      </c>
      <c r="AT209" s="230" t="s">
        <v>245</v>
      </c>
      <c r="AU209" s="230" t="s">
        <v>86</v>
      </c>
      <c r="AY209" s="17" t="s">
        <v>155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7" t="s">
        <v>84</v>
      </c>
      <c r="BK209" s="231">
        <f>ROUND(I209*H209,2)</f>
        <v>0</v>
      </c>
      <c r="BL209" s="17" t="s">
        <v>162</v>
      </c>
      <c r="BM209" s="230" t="s">
        <v>374</v>
      </c>
    </row>
    <row r="210" s="13" customFormat="1">
      <c r="A210" s="13"/>
      <c r="B210" s="237"/>
      <c r="C210" s="238"/>
      <c r="D210" s="232" t="s">
        <v>166</v>
      </c>
      <c r="E210" s="239" t="s">
        <v>1</v>
      </c>
      <c r="F210" s="240" t="s">
        <v>687</v>
      </c>
      <c r="G210" s="238"/>
      <c r="H210" s="239" t="s">
        <v>1</v>
      </c>
      <c r="I210" s="241"/>
      <c r="J210" s="238"/>
      <c r="K210" s="238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166</v>
      </c>
      <c r="AU210" s="246" t="s">
        <v>86</v>
      </c>
      <c r="AV210" s="13" t="s">
        <v>84</v>
      </c>
      <c r="AW210" s="13" t="s">
        <v>32</v>
      </c>
      <c r="AX210" s="13" t="s">
        <v>76</v>
      </c>
      <c r="AY210" s="246" t="s">
        <v>155</v>
      </c>
    </row>
    <row r="211" s="14" customFormat="1">
      <c r="A211" s="14"/>
      <c r="B211" s="247"/>
      <c r="C211" s="248"/>
      <c r="D211" s="232" t="s">
        <v>166</v>
      </c>
      <c r="E211" s="249" t="s">
        <v>1</v>
      </c>
      <c r="F211" s="250" t="s">
        <v>399</v>
      </c>
      <c r="G211" s="248"/>
      <c r="H211" s="251">
        <v>4.0800000000000001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166</v>
      </c>
      <c r="AU211" s="257" t="s">
        <v>86</v>
      </c>
      <c r="AV211" s="14" t="s">
        <v>86</v>
      </c>
      <c r="AW211" s="14" t="s">
        <v>32</v>
      </c>
      <c r="AX211" s="14" t="s">
        <v>76</v>
      </c>
      <c r="AY211" s="257" t="s">
        <v>155</v>
      </c>
    </row>
    <row r="212" s="15" customFormat="1">
      <c r="A212" s="15"/>
      <c r="B212" s="258"/>
      <c r="C212" s="259"/>
      <c r="D212" s="232" t="s">
        <v>166</v>
      </c>
      <c r="E212" s="260" t="s">
        <v>1</v>
      </c>
      <c r="F212" s="261" t="s">
        <v>171</v>
      </c>
      <c r="G212" s="259"/>
      <c r="H212" s="262">
        <v>4.0800000000000001</v>
      </c>
      <c r="I212" s="263"/>
      <c r="J212" s="259"/>
      <c r="K212" s="259"/>
      <c r="L212" s="264"/>
      <c r="M212" s="265"/>
      <c r="N212" s="266"/>
      <c r="O212" s="266"/>
      <c r="P212" s="266"/>
      <c r="Q212" s="266"/>
      <c r="R212" s="266"/>
      <c r="S212" s="266"/>
      <c r="T212" s="26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8" t="s">
        <v>166</v>
      </c>
      <c r="AU212" s="268" t="s">
        <v>86</v>
      </c>
      <c r="AV212" s="15" t="s">
        <v>162</v>
      </c>
      <c r="AW212" s="15" t="s">
        <v>32</v>
      </c>
      <c r="AX212" s="15" t="s">
        <v>84</v>
      </c>
      <c r="AY212" s="268" t="s">
        <v>155</v>
      </c>
    </row>
    <row r="213" s="12" customFormat="1" ht="22.8" customHeight="1">
      <c r="A213" s="12"/>
      <c r="B213" s="203"/>
      <c r="C213" s="204"/>
      <c r="D213" s="205" t="s">
        <v>75</v>
      </c>
      <c r="E213" s="217" t="s">
        <v>207</v>
      </c>
      <c r="F213" s="217" t="s">
        <v>405</v>
      </c>
      <c r="G213" s="204"/>
      <c r="H213" s="204"/>
      <c r="I213" s="207"/>
      <c r="J213" s="218">
        <f>BK213</f>
        <v>0</v>
      </c>
      <c r="K213" s="204"/>
      <c r="L213" s="209"/>
      <c r="M213" s="210"/>
      <c r="N213" s="211"/>
      <c r="O213" s="211"/>
      <c r="P213" s="212">
        <f>SUM(P214:P225)</f>
        <v>0</v>
      </c>
      <c r="Q213" s="211"/>
      <c r="R213" s="212">
        <f>SUM(R214:R225)</f>
        <v>0.81548000000000009</v>
      </c>
      <c r="S213" s="211"/>
      <c r="T213" s="213">
        <f>SUM(T214:T225)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4" t="s">
        <v>84</v>
      </c>
      <c r="AT213" s="215" t="s">
        <v>75</v>
      </c>
      <c r="AU213" s="215" t="s">
        <v>84</v>
      </c>
      <c r="AY213" s="214" t="s">
        <v>155</v>
      </c>
      <c r="BK213" s="216">
        <f>SUM(BK214:BK225)</f>
        <v>0</v>
      </c>
    </row>
    <row r="214" s="2" customFormat="1" ht="49.05" customHeight="1">
      <c r="A214" s="38"/>
      <c r="B214" s="39"/>
      <c r="C214" s="219" t="s">
        <v>295</v>
      </c>
      <c r="D214" s="219" t="s">
        <v>157</v>
      </c>
      <c r="E214" s="220" t="s">
        <v>688</v>
      </c>
      <c r="F214" s="221" t="s">
        <v>689</v>
      </c>
      <c r="G214" s="222" t="s">
        <v>210</v>
      </c>
      <c r="H214" s="223">
        <v>1</v>
      </c>
      <c r="I214" s="224"/>
      <c r="J214" s="225">
        <f>ROUND(I214*H214,2)</f>
        <v>0</v>
      </c>
      <c r="K214" s="221" t="s">
        <v>1</v>
      </c>
      <c r="L214" s="44"/>
      <c r="M214" s="226" t="s">
        <v>1</v>
      </c>
      <c r="N214" s="227" t="s">
        <v>41</v>
      </c>
      <c r="O214" s="91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0" t="s">
        <v>162</v>
      </c>
      <c r="AT214" s="230" t="s">
        <v>157</v>
      </c>
      <c r="AU214" s="230" t="s">
        <v>86</v>
      </c>
      <c r="AY214" s="17" t="s">
        <v>155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7" t="s">
        <v>84</v>
      </c>
      <c r="BK214" s="231">
        <f>ROUND(I214*H214,2)</f>
        <v>0</v>
      </c>
      <c r="BL214" s="17" t="s">
        <v>162</v>
      </c>
      <c r="BM214" s="230" t="s">
        <v>690</v>
      </c>
    </row>
    <row r="215" s="2" customFormat="1">
      <c r="A215" s="38"/>
      <c r="B215" s="39"/>
      <c r="C215" s="40"/>
      <c r="D215" s="232" t="s">
        <v>164</v>
      </c>
      <c r="E215" s="40"/>
      <c r="F215" s="233" t="s">
        <v>691</v>
      </c>
      <c r="G215" s="40"/>
      <c r="H215" s="40"/>
      <c r="I215" s="234"/>
      <c r="J215" s="40"/>
      <c r="K215" s="40"/>
      <c r="L215" s="44"/>
      <c r="M215" s="235"/>
      <c r="N215" s="236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164</v>
      </c>
      <c r="AU215" s="17" t="s">
        <v>86</v>
      </c>
    </row>
    <row r="216" s="2" customFormat="1" ht="24.15" customHeight="1">
      <c r="A216" s="38"/>
      <c r="B216" s="39"/>
      <c r="C216" s="219" t="s">
        <v>306</v>
      </c>
      <c r="D216" s="219" t="s">
        <v>157</v>
      </c>
      <c r="E216" s="220" t="s">
        <v>692</v>
      </c>
      <c r="F216" s="221" t="s">
        <v>693</v>
      </c>
      <c r="G216" s="222" t="s">
        <v>424</v>
      </c>
      <c r="H216" s="223">
        <v>1</v>
      </c>
      <c r="I216" s="224"/>
      <c r="J216" s="225">
        <f>ROUND(I216*H216,2)</f>
        <v>0</v>
      </c>
      <c r="K216" s="221" t="s">
        <v>161</v>
      </c>
      <c r="L216" s="44"/>
      <c r="M216" s="226" t="s">
        <v>1</v>
      </c>
      <c r="N216" s="227" t="s">
        <v>41</v>
      </c>
      <c r="O216" s="91"/>
      <c r="P216" s="228">
        <f>O216*H216</f>
        <v>0</v>
      </c>
      <c r="Q216" s="228">
        <v>0.01248</v>
      </c>
      <c r="R216" s="228">
        <f>Q216*H216</f>
        <v>0.01248</v>
      </c>
      <c r="S216" s="228">
        <v>0</v>
      </c>
      <c r="T216" s="22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0" t="s">
        <v>162</v>
      </c>
      <c r="AT216" s="230" t="s">
        <v>157</v>
      </c>
      <c r="AU216" s="230" t="s">
        <v>86</v>
      </c>
      <c r="AY216" s="17" t="s">
        <v>155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7" t="s">
        <v>84</v>
      </c>
      <c r="BK216" s="231">
        <f>ROUND(I216*H216,2)</f>
        <v>0</v>
      </c>
      <c r="BL216" s="17" t="s">
        <v>162</v>
      </c>
      <c r="BM216" s="230" t="s">
        <v>694</v>
      </c>
    </row>
    <row r="217" s="13" customFormat="1">
      <c r="A217" s="13"/>
      <c r="B217" s="237"/>
      <c r="C217" s="238"/>
      <c r="D217" s="232" t="s">
        <v>166</v>
      </c>
      <c r="E217" s="239" t="s">
        <v>1</v>
      </c>
      <c r="F217" s="240" t="s">
        <v>695</v>
      </c>
      <c r="G217" s="238"/>
      <c r="H217" s="239" t="s">
        <v>1</v>
      </c>
      <c r="I217" s="241"/>
      <c r="J217" s="238"/>
      <c r="K217" s="238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166</v>
      </c>
      <c r="AU217" s="246" t="s">
        <v>86</v>
      </c>
      <c r="AV217" s="13" t="s">
        <v>84</v>
      </c>
      <c r="AW217" s="13" t="s">
        <v>32</v>
      </c>
      <c r="AX217" s="13" t="s">
        <v>76</v>
      </c>
      <c r="AY217" s="246" t="s">
        <v>155</v>
      </c>
    </row>
    <row r="218" s="14" customFormat="1">
      <c r="A218" s="14"/>
      <c r="B218" s="247"/>
      <c r="C218" s="248"/>
      <c r="D218" s="232" t="s">
        <v>166</v>
      </c>
      <c r="E218" s="249" t="s">
        <v>1</v>
      </c>
      <c r="F218" s="250" t="s">
        <v>84</v>
      </c>
      <c r="G218" s="248"/>
      <c r="H218" s="251">
        <v>1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166</v>
      </c>
      <c r="AU218" s="257" t="s">
        <v>86</v>
      </c>
      <c r="AV218" s="14" t="s">
        <v>86</v>
      </c>
      <c r="AW218" s="14" t="s">
        <v>32</v>
      </c>
      <c r="AX218" s="14" t="s">
        <v>76</v>
      </c>
      <c r="AY218" s="257" t="s">
        <v>155</v>
      </c>
    </row>
    <row r="219" s="15" customFormat="1">
      <c r="A219" s="15"/>
      <c r="B219" s="258"/>
      <c r="C219" s="259"/>
      <c r="D219" s="232" t="s">
        <v>166</v>
      </c>
      <c r="E219" s="260" t="s">
        <v>1</v>
      </c>
      <c r="F219" s="261" t="s">
        <v>171</v>
      </c>
      <c r="G219" s="259"/>
      <c r="H219" s="262">
        <v>1</v>
      </c>
      <c r="I219" s="263"/>
      <c r="J219" s="259"/>
      <c r="K219" s="259"/>
      <c r="L219" s="264"/>
      <c r="M219" s="265"/>
      <c r="N219" s="266"/>
      <c r="O219" s="266"/>
      <c r="P219" s="266"/>
      <c r="Q219" s="266"/>
      <c r="R219" s="266"/>
      <c r="S219" s="266"/>
      <c r="T219" s="267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8" t="s">
        <v>166</v>
      </c>
      <c r="AU219" s="268" t="s">
        <v>86</v>
      </c>
      <c r="AV219" s="15" t="s">
        <v>162</v>
      </c>
      <c r="AW219" s="15" t="s">
        <v>32</v>
      </c>
      <c r="AX219" s="15" t="s">
        <v>84</v>
      </c>
      <c r="AY219" s="268" t="s">
        <v>155</v>
      </c>
    </row>
    <row r="220" s="2" customFormat="1" ht="24.15" customHeight="1">
      <c r="A220" s="38"/>
      <c r="B220" s="39"/>
      <c r="C220" s="269" t="s">
        <v>313</v>
      </c>
      <c r="D220" s="269" t="s">
        <v>245</v>
      </c>
      <c r="E220" s="270" t="s">
        <v>696</v>
      </c>
      <c r="F220" s="271" t="s">
        <v>697</v>
      </c>
      <c r="G220" s="272" t="s">
        <v>424</v>
      </c>
      <c r="H220" s="273">
        <v>1</v>
      </c>
      <c r="I220" s="274"/>
      <c r="J220" s="275">
        <f>ROUND(I220*H220,2)</f>
        <v>0</v>
      </c>
      <c r="K220" s="271" t="s">
        <v>161</v>
      </c>
      <c r="L220" s="276"/>
      <c r="M220" s="277" t="s">
        <v>1</v>
      </c>
      <c r="N220" s="278" t="s">
        <v>41</v>
      </c>
      <c r="O220" s="91"/>
      <c r="P220" s="228">
        <f>O220*H220</f>
        <v>0</v>
      </c>
      <c r="Q220" s="228">
        <v>0.54800000000000004</v>
      </c>
      <c r="R220" s="228">
        <f>Q220*H220</f>
        <v>0.54800000000000004</v>
      </c>
      <c r="S220" s="228">
        <v>0</v>
      </c>
      <c r="T220" s="22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0" t="s">
        <v>207</v>
      </c>
      <c r="AT220" s="230" t="s">
        <v>245</v>
      </c>
      <c r="AU220" s="230" t="s">
        <v>86</v>
      </c>
      <c r="AY220" s="17" t="s">
        <v>155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7" t="s">
        <v>84</v>
      </c>
      <c r="BK220" s="231">
        <f>ROUND(I220*H220,2)</f>
        <v>0</v>
      </c>
      <c r="BL220" s="17" t="s">
        <v>162</v>
      </c>
      <c r="BM220" s="230" t="s">
        <v>698</v>
      </c>
    </row>
    <row r="221" s="2" customFormat="1" ht="37.8" customHeight="1">
      <c r="A221" s="38"/>
      <c r="B221" s="39"/>
      <c r="C221" s="219" t="s">
        <v>319</v>
      </c>
      <c r="D221" s="219" t="s">
        <v>157</v>
      </c>
      <c r="E221" s="220" t="s">
        <v>699</v>
      </c>
      <c r="F221" s="221" t="s">
        <v>700</v>
      </c>
      <c r="G221" s="222" t="s">
        <v>424</v>
      </c>
      <c r="H221" s="223">
        <v>1</v>
      </c>
      <c r="I221" s="224"/>
      <c r="J221" s="225">
        <f>ROUND(I221*H221,2)</f>
        <v>0</v>
      </c>
      <c r="K221" s="221" t="s">
        <v>161</v>
      </c>
      <c r="L221" s="44"/>
      <c r="M221" s="226" t="s">
        <v>1</v>
      </c>
      <c r="N221" s="227" t="s">
        <v>41</v>
      </c>
      <c r="O221" s="91"/>
      <c r="P221" s="228">
        <f>O221*H221</f>
        <v>0</v>
      </c>
      <c r="Q221" s="228">
        <v>0.089999999999999997</v>
      </c>
      <c r="R221" s="228">
        <f>Q221*H221</f>
        <v>0.089999999999999997</v>
      </c>
      <c r="S221" s="228">
        <v>0</v>
      </c>
      <c r="T221" s="229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0" t="s">
        <v>162</v>
      </c>
      <c r="AT221" s="230" t="s">
        <v>157</v>
      </c>
      <c r="AU221" s="230" t="s">
        <v>86</v>
      </c>
      <c r="AY221" s="17" t="s">
        <v>155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7" t="s">
        <v>84</v>
      </c>
      <c r="BK221" s="231">
        <f>ROUND(I221*H221,2)</f>
        <v>0</v>
      </c>
      <c r="BL221" s="17" t="s">
        <v>162</v>
      </c>
      <c r="BM221" s="230" t="s">
        <v>701</v>
      </c>
    </row>
    <row r="222" s="13" customFormat="1">
      <c r="A222" s="13"/>
      <c r="B222" s="237"/>
      <c r="C222" s="238"/>
      <c r="D222" s="232" t="s">
        <v>166</v>
      </c>
      <c r="E222" s="239" t="s">
        <v>1</v>
      </c>
      <c r="F222" s="240" t="s">
        <v>695</v>
      </c>
      <c r="G222" s="238"/>
      <c r="H222" s="239" t="s">
        <v>1</v>
      </c>
      <c r="I222" s="241"/>
      <c r="J222" s="238"/>
      <c r="K222" s="238"/>
      <c r="L222" s="242"/>
      <c r="M222" s="243"/>
      <c r="N222" s="244"/>
      <c r="O222" s="244"/>
      <c r="P222" s="244"/>
      <c r="Q222" s="244"/>
      <c r="R222" s="244"/>
      <c r="S222" s="244"/>
      <c r="T222" s="24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166</v>
      </c>
      <c r="AU222" s="246" t="s">
        <v>86</v>
      </c>
      <c r="AV222" s="13" t="s">
        <v>84</v>
      </c>
      <c r="AW222" s="13" t="s">
        <v>32</v>
      </c>
      <c r="AX222" s="13" t="s">
        <v>76</v>
      </c>
      <c r="AY222" s="246" t="s">
        <v>155</v>
      </c>
    </row>
    <row r="223" s="14" customFormat="1">
      <c r="A223" s="14"/>
      <c r="B223" s="247"/>
      <c r="C223" s="248"/>
      <c r="D223" s="232" t="s">
        <v>166</v>
      </c>
      <c r="E223" s="249" t="s">
        <v>1</v>
      </c>
      <c r="F223" s="250" t="s">
        <v>84</v>
      </c>
      <c r="G223" s="248"/>
      <c r="H223" s="251">
        <v>1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7" t="s">
        <v>166</v>
      </c>
      <c r="AU223" s="257" t="s">
        <v>86</v>
      </c>
      <c r="AV223" s="14" t="s">
        <v>86</v>
      </c>
      <c r="AW223" s="14" t="s">
        <v>32</v>
      </c>
      <c r="AX223" s="14" t="s">
        <v>76</v>
      </c>
      <c r="AY223" s="257" t="s">
        <v>155</v>
      </c>
    </row>
    <row r="224" s="15" customFormat="1">
      <c r="A224" s="15"/>
      <c r="B224" s="258"/>
      <c r="C224" s="259"/>
      <c r="D224" s="232" t="s">
        <v>166</v>
      </c>
      <c r="E224" s="260" t="s">
        <v>1</v>
      </c>
      <c r="F224" s="261" t="s">
        <v>171</v>
      </c>
      <c r="G224" s="259"/>
      <c r="H224" s="262">
        <v>1</v>
      </c>
      <c r="I224" s="263"/>
      <c r="J224" s="259"/>
      <c r="K224" s="259"/>
      <c r="L224" s="264"/>
      <c r="M224" s="265"/>
      <c r="N224" s="266"/>
      <c r="O224" s="266"/>
      <c r="P224" s="266"/>
      <c r="Q224" s="266"/>
      <c r="R224" s="266"/>
      <c r="S224" s="266"/>
      <c r="T224" s="267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8" t="s">
        <v>166</v>
      </c>
      <c r="AU224" s="268" t="s">
        <v>86</v>
      </c>
      <c r="AV224" s="15" t="s">
        <v>162</v>
      </c>
      <c r="AW224" s="15" t="s">
        <v>32</v>
      </c>
      <c r="AX224" s="15" t="s">
        <v>84</v>
      </c>
      <c r="AY224" s="268" t="s">
        <v>155</v>
      </c>
    </row>
    <row r="225" s="2" customFormat="1" ht="24.15" customHeight="1">
      <c r="A225" s="38"/>
      <c r="B225" s="39"/>
      <c r="C225" s="269" t="s">
        <v>324</v>
      </c>
      <c r="D225" s="269" t="s">
        <v>245</v>
      </c>
      <c r="E225" s="270" t="s">
        <v>702</v>
      </c>
      <c r="F225" s="271" t="s">
        <v>703</v>
      </c>
      <c r="G225" s="272" t="s">
        <v>424</v>
      </c>
      <c r="H225" s="273">
        <v>1</v>
      </c>
      <c r="I225" s="274"/>
      <c r="J225" s="275">
        <f>ROUND(I225*H225,2)</f>
        <v>0</v>
      </c>
      <c r="K225" s="271" t="s">
        <v>161</v>
      </c>
      <c r="L225" s="276"/>
      <c r="M225" s="277" t="s">
        <v>1</v>
      </c>
      <c r="N225" s="278" t="s">
        <v>41</v>
      </c>
      <c r="O225" s="91"/>
      <c r="P225" s="228">
        <f>O225*H225</f>
        <v>0</v>
      </c>
      <c r="Q225" s="228">
        <v>0.16500000000000001</v>
      </c>
      <c r="R225" s="228">
        <f>Q225*H225</f>
        <v>0.16500000000000001</v>
      </c>
      <c r="S225" s="228">
        <v>0</v>
      </c>
      <c r="T225" s="229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0" t="s">
        <v>207</v>
      </c>
      <c r="AT225" s="230" t="s">
        <v>245</v>
      </c>
      <c r="AU225" s="230" t="s">
        <v>86</v>
      </c>
      <c r="AY225" s="17" t="s">
        <v>155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7" t="s">
        <v>84</v>
      </c>
      <c r="BK225" s="231">
        <f>ROUND(I225*H225,2)</f>
        <v>0</v>
      </c>
      <c r="BL225" s="17" t="s">
        <v>162</v>
      </c>
      <c r="BM225" s="230" t="s">
        <v>704</v>
      </c>
    </row>
    <row r="226" s="12" customFormat="1" ht="22.8" customHeight="1">
      <c r="A226" s="12"/>
      <c r="B226" s="203"/>
      <c r="C226" s="204"/>
      <c r="D226" s="205" t="s">
        <v>75</v>
      </c>
      <c r="E226" s="217" t="s">
        <v>213</v>
      </c>
      <c r="F226" s="217" t="s">
        <v>490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SUM(P227:P274)</f>
        <v>0</v>
      </c>
      <c r="Q226" s="211"/>
      <c r="R226" s="212">
        <f>SUM(R227:R274)</f>
        <v>18.43045</v>
      </c>
      <c r="S226" s="211"/>
      <c r="T226" s="213">
        <f>SUM(T227:T274)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84</v>
      </c>
      <c r="AT226" s="215" t="s">
        <v>75</v>
      </c>
      <c r="AU226" s="215" t="s">
        <v>84</v>
      </c>
      <c r="AY226" s="214" t="s">
        <v>155</v>
      </c>
      <c r="BK226" s="216">
        <f>SUM(BK227:BK274)</f>
        <v>0</v>
      </c>
    </row>
    <row r="227" s="2" customFormat="1" ht="24.15" customHeight="1">
      <c r="A227" s="38"/>
      <c r="B227" s="39"/>
      <c r="C227" s="219" t="s">
        <v>330</v>
      </c>
      <c r="D227" s="219" t="s">
        <v>157</v>
      </c>
      <c r="E227" s="220" t="s">
        <v>537</v>
      </c>
      <c r="F227" s="221" t="s">
        <v>538</v>
      </c>
      <c r="G227" s="222" t="s">
        <v>197</v>
      </c>
      <c r="H227" s="223">
        <v>13</v>
      </c>
      <c r="I227" s="224"/>
      <c r="J227" s="225">
        <f>ROUND(I227*H227,2)</f>
        <v>0</v>
      </c>
      <c r="K227" s="221" t="s">
        <v>161</v>
      </c>
      <c r="L227" s="44"/>
      <c r="M227" s="226" t="s">
        <v>1</v>
      </c>
      <c r="N227" s="227" t="s">
        <v>41</v>
      </c>
      <c r="O227" s="91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0" t="s">
        <v>162</v>
      </c>
      <c r="AT227" s="230" t="s">
        <v>157</v>
      </c>
      <c r="AU227" s="230" t="s">
        <v>86</v>
      </c>
      <c r="AY227" s="17" t="s">
        <v>155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7" t="s">
        <v>84</v>
      </c>
      <c r="BK227" s="231">
        <f>ROUND(I227*H227,2)</f>
        <v>0</v>
      </c>
      <c r="BL227" s="17" t="s">
        <v>162</v>
      </c>
      <c r="BM227" s="230" t="s">
        <v>539</v>
      </c>
    </row>
    <row r="228" s="14" customFormat="1">
      <c r="A228" s="14"/>
      <c r="B228" s="247"/>
      <c r="C228" s="248"/>
      <c r="D228" s="232" t="s">
        <v>166</v>
      </c>
      <c r="E228" s="249" t="s">
        <v>1</v>
      </c>
      <c r="F228" s="250" t="s">
        <v>244</v>
      </c>
      <c r="G228" s="248"/>
      <c r="H228" s="251">
        <v>13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166</v>
      </c>
      <c r="AU228" s="257" t="s">
        <v>86</v>
      </c>
      <c r="AV228" s="14" t="s">
        <v>86</v>
      </c>
      <c r="AW228" s="14" t="s">
        <v>32</v>
      </c>
      <c r="AX228" s="14" t="s">
        <v>76</v>
      </c>
      <c r="AY228" s="257" t="s">
        <v>155</v>
      </c>
    </row>
    <row r="229" s="15" customFormat="1">
      <c r="A229" s="15"/>
      <c r="B229" s="258"/>
      <c r="C229" s="259"/>
      <c r="D229" s="232" t="s">
        <v>166</v>
      </c>
      <c r="E229" s="260" t="s">
        <v>1</v>
      </c>
      <c r="F229" s="261" t="s">
        <v>171</v>
      </c>
      <c r="G229" s="259"/>
      <c r="H229" s="262">
        <v>13</v>
      </c>
      <c r="I229" s="263"/>
      <c r="J229" s="259"/>
      <c r="K229" s="259"/>
      <c r="L229" s="264"/>
      <c r="M229" s="265"/>
      <c r="N229" s="266"/>
      <c r="O229" s="266"/>
      <c r="P229" s="266"/>
      <c r="Q229" s="266"/>
      <c r="R229" s="266"/>
      <c r="S229" s="266"/>
      <c r="T229" s="26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8" t="s">
        <v>166</v>
      </c>
      <c r="AU229" s="268" t="s">
        <v>86</v>
      </c>
      <c r="AV229" s="15" t="s">
        <v>162</v>
      </c>
      <c r="AW229" s="15" t="s">
        <v>32</v>
      </c>
      <c r="AX229" s="15" t="s">
        <v>84</v>
      </c>
      <c r="AY229" s="268" t="s">
        <v>155</v>
      </c>
    </row>
    <row r="230" s="2" customFormat="1" ht="62.7" customHeight="1">
      <c r="A230" s="38"/>
      <c r="B230" s="39"/>
      <c r="C230" s="219" t="s">
        <v>336</v>
      </c>
      <c r="D230" s="219" t="s">
        <v>157</v>
      </c>
      <c r="E230" s="220" t="s">
        <v>542</v>
      </c>
      <c r="F230" s="221" t="s">
        <v>543</v>
      </c>
      <c r="G230" s="222" t="s">
        <v>197</v>
      </c>
      <c r="H230" s="223">
        <v>13</v>
      </c>
      <c r="I230" s="224"/>
      <c r="J230" s="225">
        <f>ROUND(I230*H230,2)</f>
        <v>0</v>
      </c>
      <c r="K230" s="221" t="s">
        <v>161</v>
      </c>
      <c r="L230" s="44"/>
      <c r="M230" s="226" t="s">
        <v>1</v>
      </c>
      <c r="N230" s="227" t="s">
        <v>41</v>
      </c>
      <c r="O230" s="91"/>
      <c r="P230" s="228">
        <f>O230*H230</f>
        <v>0</v>
      </c>
      <c r="Q230" s="228">
        <v>0.00060999999999999997</v>
      </c>
      <c r="R230" s="228">
        <f>Q230*H230</f>
        <v>0.0079299999999999995</v>
      </c>
      <c r="S230" s="228">
        <v>0</v>
      </c>
      <c r="T230" s="229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0" t="s">
        <v>162</v>
      </c>
      <c r="AT230" s="230" t="s">
        <v>157</v>
      </c>
      <c r="AU230" s="230" t="s">
        <v>86</v>
      </c>
      <c r="AY230" s="17" t="s">
        <v>155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7" t="s">
        <v>84</v>
      </c>
      <c r="BK230" s="231">
        <f>ROUND(I230*H230,2)</f>
        <v>0</v>
      </c>
      <c r="BL230" s="17" t="s">
        <v>162</v>
      </c>
      <c r="BM230" s="230" t="s">
        <v>544</v>
      </c>
    </row>
    <row r="231" s="14" customFormat="1">
      <c r="A231" s="14"/>
      <c r="B231" s="247"/>
      <c r="C231" s="248"/>
      <c r="D231" s="232" t="s">
        <v>166</v>
      </c>
      <c r="E231" s="249" t="s">
        <v>1</v>
      </c>
      <c r="F231" s="250" t="s">
        <v>244</v>
      </c>
      <c r="G231" s="248"/>
      <c r="H231" s="251">
        <v>13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7" t="s">
        <v>166</v>
      </c>
      <c r="AU231" s="257" t="s">
        <v>86</v>
      </c>
      <c r="AV231" s="14" t="s">
        <v>86</v>
      </c>
      <c r="AW231" s="14" t="s">
        <v>32</v>
      </c>
      <c r="AX231" s="14" t="s">
        <v>76</v>
      </c>
      <c r="AY231" s="257" t="s">
        <v>155</v>
      </c>
    </row>
    <row r="232" s="15" customFormat="1">
      <c r="A232" s="15"/>
      <c r="B232" s="258"/>
      <c r="C232" s="259"/>
      <c r="D232" s="232" t="s">
        <v>166</v>
      </c>
      <c r="E232" s="260" t="s">
        <v>1</v>
      </c>
      <c r="F232" s="261" t="s">
        <v>171</v>
      </c>
      <c r="G232" s="259"/>
      <c r="H232" s="262">
        <v>13</v>
      </c>
      <c r="I232" s="263"/>
      <c r="J232" s="259"/>
      <c r="K232" s="259"/>
      <c r="L232" s="264"/>
      <c r="M232" s="265"/>
      <c r="N232" s="266"/>
      <c r="O232" s="266"/>
      <c r="P232" s="266"/>
      <c r="Q232" s="266"/>
      <c r="R232" s="266"/>
      <c r="S232" s="266"/>
      <c r="T232" s="26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8" t="s">
        <v>166</v>
      </c>
      <c r="AU232" s="268" t="s">
        <v>86</v>
      </c>
      <c r="AV232" s="15" t="s">
        <v>162</v>
      </c>
      <c r="AW232" s="15" t="s">
        <v>32</v>
      </c>
      <c r="AX232" s="15" t="s">
        <v>84</v>
      </c>
      <c r="AY232" s="268" t="s">
        <v>155</v>
      </c>
    </row>
    <row r="233" s="2" customFormat="1" ht="24.15" customHeight="1">
      <c r="A233" s="38"/>
      <c r="B233" s="39"/>
      <c r="C233" s="219" t="s">
        <v>341</v>
      </c>
      <c r="D233" s="219" t="s">
        <v>157</v>
      </c>
      <c r="E233" s="220" t="s">
        <v>550</v>
      </c>
      <c r="F233" s="221" t="s">
        <v>551</v>
      </c>
      <c r="G233" s="222" t="s">
        <v>424</v>
      </c>
      <c r="H233" s="223">
        <v>6</v>
      </c>
      <c r="I233" s="224"/>
      <c r="J233" s="225">
        <f>ROUND(I233*H233,2)</f>
        <v>0</v>
      </c>
      <c r="K233" s="221" t="s">
        <v>161</v>
      </c>
      <c r="L233" s="44"/>
      <c r="M233" s="226" t="s">
        <v>1</v>
      </c>
      <c r="N233" s="227" t="s">
        <v>41</v>
      </c>
      <c r="O233" s="91"/>
      <c r="P233" s="228">
        <f>O233*H233</f>
        <v>0</v>
      </c>
      <c r="Q233" s="228">
        <v>0.00069999999999999999</v>
      </c>
      <c r="R233" s="228">
        <f>Q233*H233</f>
        <v>0.0041999999999999997</v>
      </c>
      <c r="S233" s="228">
        <v>0</v>
      </c>
      <c r="T233" s="229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0" t="s">
        <v>162</v>
      </c>
      <c r="AT233" s="230" t="s">
        <v>157</v>
      </c>
      <c r="AU233" s="230" t="s">
        <v>86</v>
      </c>
      <c r="AY233" s="17" t="s">
        <v>155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7" t="s">
        <v>84</v>
      </c>
      <c r="BK233" s="231">
        <f>ROUND(I233*H233,2)</f>
        <v>0</v>
      </c>
      <c r="BL233" s="17" t="s">
        <v>162</v>
      </c>
      <c r="BM233" s="230" t="s">
        <v>552</v>
      </c>
    </row>
    <row r="234" s="14" customFormat="1">
      <c r="A234" s="14"/>
      <c r="B234" s="247"/>
      <c r="C234" s="248"/>
      <c r="D234" s="232" t="s">
        <v>166</v>
      </c>
      <c r="E234" s="249" t="s">
        <v>1</v>
      </c>
      <c r="F234" s="250" t="s">
        <v>194</v>
      </c>
      <c r="G234" s="248"/>
      <c r="H234" s="251">
        <v>6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166</v>
      </c>
      <c r="AU234" s="257" t="s">
        <v>86</v>
      </c>
      <c r="AV234" s="14" t="s">
        <v>86</v>
      </c>
      <c r="AW234" s="14" t="s">
        <v>32</v>
      </c>
      <c r="AX234" s="14" t="s">
        <v>76</v>
      </c>
      <c r="AY234" s="257" t="s">
        <v>155</v>
      </c>
    </row>
    <row r="235" s="15" customFormat="1">
      <c r="A235" s="15"/>
      <c r="B235" s="258"/>
      <c r="C235" s="259"/>
      <c r="D235" s="232" t="s">
        <v>166</v>
      </c>
      <c r="E235" s="260" t="s">
        <v>1</v>
      </c>
      <c r="F235" s="261" t="s">
        <v>171</v>
      </c>
      <c r="G235" s="259"/>
      <c r="H235" s="262">
        <v>6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7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8" t="s">
        <v>166</v>
      </c>
      <c r="AU235" s="268" t="s">
        <v>86</v>
      </c>
      <c r="AV235" s="15" t="s">
        <v>162</v>
      </c>
      <c r="AW235" s="15" t="s">
        <v>32</v>
      </c>
      <c r="AX235" s="15" t="s">
        <v>84</v>
      </c>
      <c r="AY235" s="268" t="s">
        <v>155</v>
      </c>
    </row>
    <row r="236" s="2" customFormat="1" ht="24.15" customHeight="1">
      <c r="A236" s="38"/>
      <c r="B236" s="39"/>
      <c r="C236" s="219" t="s">
        <v>346</v>
      </c>
      <c r="D236" s="219" t="s">
        <v>157</v>
      </c>
      <c r="E236" s="220" t="s">
        <v>554</v>
      </c>
      <c r="F236" s="221" t="s">
        <v>555</v>
      </c>
      <c r="G236" s="222" t="s">
        <v>424</v>
      </c>
      <c r="H236" s="223">
        <v>3</v>
      </c>
      <c r="I236" s="224"/>
      <c r="J236" s="225">
        <f>ROUND(I236*H236,2)</f>
        <v>0</v>
      </c>
      <c r="K236" s="221" t="s">
        <v>161</v>
      </c>
      <c r="L236" s="44"/>
      <c r="M236" s="226" t="s">
        <v>1</v>
      </c>
      <c r="N236" s="227" t="s">
        <v>41</v>
      </c>
      <c r="O236" s="91"/>
      <c r="P236" s="228">
        <f>O236*H236</f>
        <v>0</v>
      </c>
      <c r="Q236" s="228">
        <v>0.11241</v>
      </c>
      <c r="R236" s="228">
        <f>Q236*H236</f>
        <v>0.33722999999999997</v>
      </c>
      <c r="S236" s="228">
        <v>0</v>
      </c>
      <c r="T236" s="229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0" t="s">
        <v>162</v>
      </c>
      <c r="AT236" s="230" t="s">
        <v>157</v>
      </c>
      <c r="AU236" s="230" t="s">
        <v>86</v>
      </c>
      <c r="AY236" s="17" t="s">
        <v>155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7" t="s">
        <v>84</v>
      </c>
      <c r="BK236" s="231">
        <f>ROUND(I236*H236,2)</f>
        <v>0</v>
      </c>
      <c r="BL236" s="17" t="s">
        <v>162</v>
      </c>
      <c r="BM236" s="230" t="s">
        <v>556</v>
      </c>
    </row>
    <row r="237" s="14" customFormat="1">
      <c r="A237" s="14"/>
      <c r="B237" s="247"/>
      <c r="C237" s="248"/>
      <c r="D237" s="232" t="s">
        <v>166</v>
      </c>
      <c r="E237" s="249" t="s">
        <v>1</v>
      </c>
      <c r="F237" s="250" t="s">
        <v>178</v>
      </c>
      <c r="G237" s="248"/>
      <c r="H237" s="251">
        <v>3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7" t="s">
        <v>166</v>
      </c>
      <c r="AU237" s="257" t="s">
        <v>86</v>
      </c>
      <c r="AV237" s="14" t="s">
        <v>86</v>
      </c>
      <c r="AW237" s="14" t="s">
        <v>32</v>
      </c>
      <c r="AX237" s="14" t="s">
        <v>76</v>
      </c>
      <c r="AY237" s="257" t="s">
        <v>155</v>
      </c>
    </row>
    <row r="238" s="15" customFormat="1">
      <c r="A238" s="15"/>
      <c r="B238" s="258"/>
      <c r="C238" s="259"/>
      <c r="D238" s="232" t="s">
        <v>166</v>
      </c>
      <c r="E238" s="260" t="s">
        <v>1</v>
      </c>
      <c r="F238" s="261" t="s">
        <v>171</v>
      </c>
      <c r="G238" s="259"/>
      <c r="H238" s="262">
        <v>3</v>
      </c>
      <c r="I238" s="263"/>
      <c r="J238" s="259"/>
      <c r="K238" s="259"/>
      <c r="L238" s="264"/>
      <c r="M238" s="265"/>
      <c r="N238" s="266"/>
      <c r="O238" s="266"/>
      <c r="P238" s="266"/>
      <c r="Q238" s="266"/>
      <c r="R238" s="266"/>
      <c r="S238" s="266"/>
      <c r="T238" s="267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8" t="s">
        <v>166</v>
      </c>
      <c r="AU238" s="268" t="s">
        <v>86</v>
      </c>
      <c r="AV238" s="15" t="s">
        <v>162</v>
      </c>
      <c r="AW238" s="15" t="s">
        <v>32</v>
      </c>
      <c r="AX238" s="15" t="s">
        <v>84</v>
      </c>
      <c r="AY238" s="268" t="s">
        <v>155</v>
      </c>
    </row>
    <row r="239" s="2" customFormat="1" ht="16.5" customHeight="1">
      <c r="A239" s="38"/>
      <c r="B239" s="39"/>
      <c r="C239" s="269" t="s">
        <v>350</v>
      </c>
      <c r="D239" s="269" t="s">
        <v>245</v>
      </c>
      <c r="E239" s="270" t="s">
        <v>558</v>
      </c>
      <c r="F239" s="271" t="s">
        <v>559</v>
      </c>
      <c r="G239" s="272" t="s">
        <v>424</v>
      </c>
      <c r="H239" s="273">
        <v>6</v>
      </c>
      <c r="I239" s="274"/>
      <c r="J239" s="275">
        <f>ROUND(I239*H239,2)</f>
        <v>0</v>
      </c>
      <c r="K239" s="271" t="s">
        <v>161</v>
      </c>
      <c r="L239" s="276"/>
      <c r="M239" s="277" t="s">
        <v>1</v>
      </c>
      <c r="N239" s="278" t="s">
        <v>41</v>
      </c>
      <c r="O239" s="91"/>
      <c r="P239" s="228">
        <f>O239*H239</f>
        <v>0</v>
      </c>
      <c r="Q239" s="228">
        <v>0.0035000000000000001</v>
      </c>
      <c r="R239" s="228">
        <f>Q239*H239</f>
        <v>0.021000000000000001</v>
      </c>
      <c r="S239" s="228">
        <v>0</v>
      </c>
      <c r="T239" s="229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0" t="s">
        <v>207</v>
      </c>
      <c r="AT239" s="230" t="s">
        <v>245</v>
      </c>
      <c r="AU239" s="230" t="s">
        <v>86</v>
      </c>
      <c r="AY239" s="17" t="s">
        <v>155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7" t="s">
        <v>84</v>
      </c>
      <c r="BK239" s="231">
        <f>ROUND(I239*H239,2)</f>
        <v>0</v>
      </c>
      <c r="BL239" s="17" t="s">
        <v>162</v>
      </c>
      <c r="BM239" s="230" t="s">
        <v>560</v>
      </c>
    </row>
    <row r="240" s="14" customFormat="1">
      <c r="A240" s="14"/>
      <c r="B240" s="247"/>
      <c r="C240" s="248"/>
      <c r="D240" s="232" t="s">
        <v>166</v>
      </c>
      <c r="E240" s="249" t="s">
        <v>1</v>
      </c>
      <c r="F240" s="250" t="s">
        <v>194</v>
      </c>
      <c r="G240" s="248"/>
      <c r="H240" s="251">
        <v>6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7" t="s">
        <v>166</v>
      </c>
      <c r="AU240" s="257" t="s">
        <v>86</v>
      </c>
      <c r="AV240" s="14" t="s">
        <v>86</v>
      </c>
      <c r="AW240" s="14" t="s">
        <v>32</v>
      </c>
      <c r="AX240" s="14" t="s">
        <v>76</v>
      </c>
      <c r="AY240" s="257" t="s">
        <v>155</v>
      </c>
    </row>
    <row r="241" s="15" customFormat="1">
      <c r="A241" s="15"/>
      <c r="B241" s="258"/>
      <c r="C241" s="259"/>
      <c r="D241" s="232" t="s">
        <v>166</v>
      </c>
      <c r="E241" s="260" t="s">
        <v>1</v>
      </c>
      <c r="F241" s="261" t="s">
        <v>171</v>
      </c>
      <c r="G241" s="259"/>
      <c r="H241" s="262">
        <v>6</v>
      </c>
      <c r="I241" s="263"/>
      <c r="J241" s="259"/>
      <c r="K241" s="259"/>
      <c r="L241" s="264"/>
      <c r="M241" s="265"/>
      <c r="N241" s="266"/>
      <c r="O241" s="266"/>
      <c r="P241" s="266"/>
      <c r="Q241" s="266"/>
      <c r="R241" s="266"/>
      <c r="S241" s="266"/>
      <c r="T241" s="26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8" t="s">
        <v>166</v>
      </c>
      <c r="AU241" s="268" t="s">
        <v>86</v>
      </c>
      <c r="AV241" s="15" t="s">
        <v>162</v>
      </c>
      <c r="AW241" s="15" t="s">
        <v>32</v>
      </c>
      <c r="AX241" s="15" t="s">
        <v>84</v>
      </c>
      <c r="AY241" s="268" t="s">
        <v>155</v>
      </c>
    </row>
    <row r="242" s="2" customFormat="1" ht="21.75" customHeight="1">
      <c r="A242" s="38"/>
      <c r="B242" s="39"/>
      <c r="C242" s="269" t="s">
        <v>354</v>
      </c>
      <c r="D242" s="269" t="s">
        <v>245</v>
      </c>
      <c r="E242" s="270" t="s">
        <v>562</v>
      </c>
      <c r="F242" s="271" t="s">
        <v>563</v>
      </c>
      <c r="G242" s="272" t="s">
        <v>424</v>
      </c>
      <c r="H242" s="273">
        <v>3</v>
      </c>
      <c r="I242" s="274"/>
      <c r="J242" s="275">
        <f>ROUND(I242*H242,2)</f>
        <v>0</v>
      </c>
      <c r="K242" s="271" t="s">
        <v>161</v>
      </c>
      <c r="L242" s="276"/>
      <c r="M242" s="277" t="s">
        <v>1</v>
      </c>
      <c r="N242" s="278" t="s">
        <v>41</v>
      </c>
      <c r="O242" s="91"/>
      <c r="P242" s="228">
        <f>O242*H242</f>
        <v>0</v>
      </c>
      <c r="Q242" s="228">
        <v>0.0061000000000000004</v>
      </c>
      <c r="R242" s="228">
        <f>Q242*H242</f>
        <v>0.0183</v>
      </c>
      <c r="S242" s="228">
        <v>0</v>
      </c>
      <c r="T242" s="229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0" t="s">
        <v>207</v>
      </c>
      <c r="AT242" s="230" t="s">
        <v>245</v>
      </c>
      <c r="AU242" s="230" t="s">
        <v>86</v>
      </c>
      <c r="AY242" s="17" t="s">
        <v>155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7" t="s">
        <v>84</v>
      </c>
      <c r="BK242" s="231">
        <f>ROUND(I242*H242,2)</f>
        <v>0</v>
      </c>
      <c r="BL242" s="17" t="s">
        <v>162</v>
      </c>
      <c r="BM242" s="230" t="s">
        <v>564</v>
      </c>
    </row>
    <row r="243" s="14" customFormat="1">
      <c r="A243" s="14"/>
      <c r="B243" s="247"/>
      <c r="C243" s="248"/>
      <c r="D243" s="232" t="s">
        <v>166</v>
      </c>
      <c r="E243" s="249" t="s">
        <v>1</v>
      </c>
      <c r="F243" s="250" t="s">
        <v>178</v>
      </c>
      <c r="G243" s="248"/>
      <c r="H243" s="251">
        <v>3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7" t="s">
        <v>166</v>
      </c>
      <c r="AU243" s="257" t="s">
        <v>86</v>
      </c>
      <c r="AV243" s="14" t="s">
        <v>86</v>
      </c>
      <c r="AW243" s="14" t="s">
        <v>32</v>
      </c>
      <c r="AX243" s="14" t="s">
        <v>76</v>
      </c>
      <c r="AY243" s="257" t="s">
        <v>155</v>
      </c>
    </row>
    <row r="244" s="15" customFormat="1">
      <c r="A244" s="15"/>
      <c r="B244" s="258"/>
      <c r="C244" s="259"/>
      <c r="D244" s="232" t="s">
        <v>166</v>
      </c>
      <c r="E244" s="260" t="s">
        <v>1</v>
      </c>
      <c r="F244" s="261" t="s">
        <v>171</v>
      </c>
      <c r="G244" s="259"/>
      <c r="H244" s="262">
        <v>3</v>
      </c>
      <c r="I244" s="263"/>
      <c r="J244" s="259"/>
      <c r="K244" s="259"/>
      <c r="L244" s="264"/>
      <c r="M244" s="265"/>
      <c r="N244" s="266"/>
      <c r="O244" s="266"/>
      <c r="P244" s="266"/>
      <c r="Q244" s="266"/>
      <c r="R244" s="266"/>
      <c r="S244" s="266"/>
      <c r="T244" s="267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8" t="s">
        <v>166</v>
      </c>
      <c r="AU244" s="268" t="s">
        <v>86</v>
      </c>
      <c r="AV244" s="15" t="s">
        <v>162</v>
      </c>
      <c r="AW244" s="15" t="s">
        <v>32</v>
      </c>
      <c r="AX244" s="15" t="s">
        <v>84</v>
      </c>
      <c r="AY244" s="268" t="s">
        <v>155</v>
      </c>
    </row>
    <row r="245" s="2" customFormat="1" ht="16.5" customHeight="1">
      <c r="A245" s="38"/>
      <c r="B245" s="39"/>
      <c r="C245" s="269" t="s">
        <v>358</v>
      </c>
      <c r="D245" s="269" t="s">
        <v>245</v>
      </c>
      <c r="E245" s="270" t="s">
        <v>566</v>
      </c>
      <c r="F245" s="271" t="s">
        <v>567</v>
      </c>
      <c r="G245" s="272" t="s">
        <v>424</v>
      </c>
      <c r="H245" s="273">
        <v>3</v>
      </c>
      <c r="I245" s="274"/>
      <c r="J245" s="275">
        <f>ROUND(I245*H245,2)</f>
        <v>0</v>
      </c>
      <c r="K245" s="271" t="s">
        <v>161</v>
      </c>
      <c r="L245" s="276"/>
      <c r="M245" s="277" t="s">
        <v>1</v>
      </c>
      <c r="N245" s="278" t="s">
        <v>41</v>
      </c>
      <c r="O245" s="91"/>
      <c r="P245" s="228">
        <f>O245*H245</f>
        <v>0</v>
      </c>
      <c r="Q245" s="228">
        <v>0.0030000000000000001</v>
      </c>
      <c r="R245" s="228">
        <f>Q245*H245</f>
        <v>0.0090000000000000011</v>
      </c>
      <c r="S245" s="228">
        <v>0</v>
      </c>
      <c r="T245" s="229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0" t="s">
        <v>207</v>
      </c>
      <c r="AT245" s="230" t="s">
        <v>245</v>
      </c>
      <c r="AU245" s="230" t="s">
        <v>86</v>
      </c>
      <c r="AY245" s="17" t="s">
        <v>155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7" t="s">
        <v>84</v>
      </c>
      <c r="BK245" s="231">
        <f>ROUND(I245*H245,2)</f>
        <v>0</v>
      </c>
      <c r="BL245" s="17" t="s">
        <v>162</v>
      </c>
      <c r="BM245" s="230" t="s">
        <v>568</v>
      </c>
    </row>
    <row r="246" s="14" customFormat="1">
      <c r="A246" s="14"/>
      <c r="B246" s="247"/>
      <c r="C246" s="248"/>
      <c r="D246" s="232" t="s">
        <v>166</v>
      </c>
      <c r="E246" s="249" t="s">
        <v>1</v>
      </c>
      <c r="F246" s="250" t="s">
        <v>178</v>
      </c>
      <c r="G246" s="248"/>
      <c r="H246" s="251">
        <v>3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166</v>
      </c>
      <c r="AU246" s="257" t="s">
        <v>86</v>
      </c>
      <c r="AV246" s="14" t="s">
        <v>86</v>
      </c>
      <c r="AW246" s="14" t="s">
        <v>32</v>
      </c>
      <c r="AX246" s="14" t="s">
        <v>76</v>
      </c>
      <c r="AY246" s="257" t="s">
        <v>155</v>
      </c>
    </row>
    <row r="247" s="15" customFormat="1">
      <c r="A247" s="15"/>
      <c r="B247" s="258"/>
      <c r="C247" s="259"/>
      <c r="D247" s="232" t="s">
        <v>166</v>
      </c>
      <c r="E247" s="260" t="s">
        <v>1</v>
      </c>
      <c r="F247" s="261" t="s">
        <v>171</v>
      </c>
      <c r="G247" s="259"/>
      <c r="H247" s="262">
        <v>3</v>
      </c>
      <c r="I247" s="263"/>
      <c r="J247" s="259"/>
      <c r="K247" s="259"/>
      <c r="L247" s="264"/>
      <c r="M247" s="265"/>
      <c r="N247" s="266"/>
      <c r="O247" s="266"/>
      <c r="P247" s="266"/>
      <c r="Q247" s="266"/>
      <c r="R247" s="266"/>
      <c r="S247" s="266"/>
      <c r="T247" s="267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8" t="s">
        <v>166</v>
      </c>
      <c r="AU247" s="268" t="s">
        <v>86</v>
      </c>
      <c r="AV247" s="15" t="s">
        <v>162</v>
      </c>
      <c r="AW247" s="15" t="s">
        <v>32</v>
      </c>
      <c r="AX247" s="15" t="s">
        <v>84</v>
      </c>
      <c r="AY247" s="268" t="s">
        <v>155</v>
      </c>
    </row>
    <row r="248" s="2" customFormat="1" ht="21.75" customHeight="1">
      <c r="A248" s="38"/>
      <c r="B248" s="39"/>
      <c r="C248" s="269" t="s">
        <v>364</v>
      </c>
      <c r="D248" s="269" t="s">
        <v>245</v>
      </c>
      <c r="E248" s="270" t="s">
        <v>570</v>
      </c>
      <c r="F248" s="271" t="s">
        <v>571</v>
      </c>
      <c r="G248" s="272" t="s">
        <v>424</v>
      </c>
      <c r="H248" s="273">
        <v>12</v>
      </c>
      <c r="I248" s="274"/>
      <c r="J248" s="275">
        <f>ROUND(I248*H248,2)</f>
        <v>0</v>
      </c>
      <c r="K248" s="271" t="s">
        <v>161</v>
      </c>
      <c r="L248" s="276"/>
      <c r="M248" s="277" t="s">
        <v>1</v>
      </c>
      <c r="N248" s="278" t="s">
        <v>41</v>
      </c>
      <c r="O248" s="91"/>
      <c r="P248" s="228">
        <f>O248*H248</f>
        <v>0</v>
      </c>
      <c r="Q248" s="228">
        <v>0.00035</v>
      </c>
      <c r="R248" s="228">
        <f>Q248*H248</f>
        <v>0.0041999999999999997</v>
      </c>
      <c r="S248" s="228">
        <v>0</v>
      </c>
      <c r="T248" s="229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0" t="s">
        <v>207</v>
      </c>
      <c r="AT248" s="230" t="s">
        <v>245</v>
      </c>
      <c r="AU248" s="230" t="s">
        <v>86</v>
      </c>
      <c r="AY248" s="17" t="s">
        <v>155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7" t="s">
        <v>84</v>
      </c>
      <c r="BK248" s="231">
        <f>ROUND(I248*H248,2)</f>
        <v>0</v>
      </c>
      <c r="BL248" s="17" t="s">
        <v>162</v>
      </c>
      <c r="BM248" s="230" t="s">
        <v>572</v>
      </c>
    </row>
    <row r="249" s="14" customFormat="1">
      <c r="A249" s="14"/>
      <c r="B249" s="247"/>
      <c r="C249" s="248"/>
      <c r="D249" s="232" t="s">
        <v>166</v>
      </c>
      <c r="E249" s="249" t="s">
        <v>1</v>
      </c>
      <c r="F249" s="250" t="s">
        <v>573</v>
      </c>
      <c r="G249" s="248"/>
      <c r="H249" s="251">
        <v>12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7" t="s">
        <v>166</v>
      </c>
      <c r="AU249" s="257" t="s">
        <v>86</v>
      </c>
      <c r="AV249" s="14" t="s">
        <v>86</v>
      </c>
      <c r="AW249" s="14" t="s">
        <v>32</v>
      </c>
      <c r="AX249" s="14" t="s">
        <v>76</v>
      </c>
      <c r="AY249" s="257" t="s">
        <v>155</v>
      </c>
    </row>
    <row r="250" s="15" customFormat="1">
      <c r="A250" s="15"/>
      <c r="B250" s="258"/>
      <c r="C250" s="259"/>
      <c r="D250" s="232" t="s">
        <v>166</v>
      </c>
      <c r="E250" s="260" t="s">
        <v>1</v>
      </c>
      <c r="F250" s="261" t="s">
        <v>171</v>
      </c>
      <c r="G250" s="259"/>
      <c r="H250" s="262">
        <v>12</v>
      </c>
      <c r="I250" s="263"/>
      <c r="J250" s="259"/>
      <c r="K250" s="259"/>
      <c r="L250" s="264"/>
      <c r="M250" s="265"/>
      <c r="N250" s="266"/>
      <c r="O250" s="266"/>
      <c r="P250" s="266"/>
      <c r="Q250" s="266"/>
      <c r="R250" s="266"/>
      <c r="S250" s="266"/>
      <c r="T250" s="267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8" t="s">
        <v>166</v>
      </c>
      <c r="AU250" s="268" t="s">
        <v>86</v>
      </c>
      <c r="AV250" s="15" t="s">
        <v>162</v>
      </c>
      <c r="AW250" s="15" t="s">
        <v>32</v>
      </c>
      <c r="AX250" s="15" t="s">
        <v>84</v>
      </c>
      <c r="AY250" s="268" t="s">
        <v>155</v>
      </c>
    </row>
    <row r="251" s="2" customFormat="1" ht="16.5" customHeight="1">
      <c r="A251" s="38"/>
      <c r="B251" s="39"/>
      <c r="C251" s="269" t="s">
        <v>371</v>
      </c>
      <c r="D251" s="269" t="s">
        <v>245</v>
      </c>
      <c r="E251" s="270" t="s">
        <v>575</v>
      </c>
      <c r="F251" s="271" t="s">
        <v>576</v>
      </c>
      <c r="G251" s="272" t="s">
        <v>424</v>
      </c>
      <c r="H251" s="273">
        <v>3</v>
      </c>
      <c r="I251" s="274"/>
      <c r="J251" s="275">
        <f>ROUND(I251*H251,2)</f>
        <v>0</v>
      </c>
      <c r="K251" s="271" t="s">
        <v>161</v>
      </c>
      <c r="L251" s="276"/>
      <c r="M251" s="277" t="s">
        <v>1</v>
      </c>
      <c r="N251" s="278" t="s">
        <v>41</v>
      </c>
      <c r="O251" s="91"/>
      <c r="P251" s="228">
        <f>O251*H251</f>
        <v>0</v>
      </c>
      <c r="Q251" s="228">
        <v>0.00010000000000000001</v>
      </c>
      <c r="R251" s="228">
        <f>Q251*H251</f>
        <v>0.00030000000000000003</v>
      </c>
      <c r="S251" s="228">
        <v>0</v>
      </c>
      <c r="T251" s="229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0" t="s">
        <v>207</v>
      </c>
      <c r="AT251" s="230" t="s">
        <v>245</v>
      </c>
      <c r="AU251" s="230" t="s">
        <v>86</v>
      </c>
      <c r="AY251" s="17" t="s">
        <v>155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7" t="s">
        <v>84</v>
      </c>
      <c r="BK251" s="231">
        <f>ROUND(I251*H251,2)</f>
        <v>0</v>
      </c>
      <c r="BL251" s="17" t="s">
        <v>162</v>
      </c>
      <c r="BM251" s="230" t="s">
        <v>577</v>
      </c>
    </row>
    <row r="252" s="14" customFormat="1">
      <c r="A252" s="14"/>
      <c r="B252" s="247"/>
      <c r="C252" s="248"/>
      <c r="D252" s="232" t="s">
        <v>166</v>
      </c>
      <c r="E252" s="249" t="s">
        <v>1</v>
      </c>
      <c r="F252" s="250" t="s">
        <v>178</v>
      </c>
      <c r="G252" s="248"/>
      <c r="H252" s="251">
        <v>3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166</v>
      </c>
      <c r="AU252" s="257" t="s">
        <v>86</v>
      </c>
      <c r="AV252" s="14" t="s">
        <v>86</v>
      </c>
      <c r="AW252" s="14" t="s">
        <v>32</v>
      </c>
      <c r="AX252" s="14" t="s">
        <v>76</v>
      </c>
      <c r="AY252" s="257" t="s">
        <v>155</v>
      </c>
    </row>
    <row r="253" s="15" customFormat="1">
      <c r="A253" s="15"/>
      <c r="B253" s="258"/>
      <c r="C253" s="259"/>
      <c r="D253" s="232" t="s">
        <v>166</v>
      </c>
      <c r="E253" s="260" t="s">
        <v>1</v>
      </c>
      <c r="F253" s="261" t="s">
        <v>171</v>
      </c>
      <c r="G253" s="259"/>
      <c r="H253" s="262">
        <v>3</v>
      </c>
      <c r="I253" s="263"/>
      <c r="J253" s="259"/>
      <c r="K253" s="259"/>
      <c r="L253" s="264"/>
      <c r="M253" s="265"/>
      <c r="N253" s="266"/>
      <c r="O253" s="266"/>
      <c r="P253" s="266"/>
      <c r="Q253" s="266"/>
      <c r="R253" s="266"/>
      <c r="S253" s="266"/>
      <c r="T253" s="267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8" t="s">
        <v>166</v>
      </c>
      <c r="AU253" s="268" t="s">
        <v>86</v>
      </c>
      <c r="AV253" s="15" t="s">
        <v>162</v>
      </c>
      <c r="AW253" s="15" t="s">
        <v>32</v>
      </c>
      <c r="AX253" s="15" t="s">
        <v>84</v>
      </c>
      <c r="AY253" s="268" t="s">
        <v>155</v>
      </c>
    </row>
    <row r="254" s="2" customFormat="1" ht="33" customHeight="1">
      <c r="A254" s="38"/>
      <c r="B254" s="39"/>
      <c r="C254" s="219" t="s">
        <v>376</v>
      </c>
      <c r="D254" s="219" t="s">
        <v>157</v>
      </c>
      <c r="E254" s="220" t="s">
        <v>705</v>
      </c>
      <c r="F254" s="221" t="s">
        <v>706</v>
      </c>
      <c r="G254" s="222" t="s">
        <v>110</v>
      </c>
      <c r="H254" s="223">
        <v>1</v>
      </c>
      <c r="I254" s="224"/>
      <c r="J254" s="225">
        <f>ROUND(I254*H254,2)</f>
        <v>0</v>
      </c>
      <c r="K254" s="221" t="s">
        <v>161</v>
      </c>
      <c r="L254" s="44"/>
      <c r="M254" s="226" t="s">
        <v>1</v>
      </c>
      <c r="N254" s="227" t="s">
        <v>41</v>
      </c>
      <c r="O254" s="91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0" t="s">
        <v>162</v>
      </c>
      <c r="AT254" s="230" t="s">
        <v>157</v>
      </c>
      <c r="AU254" s="230" t="s">
        <v>86</v>
      </c>
      <c r="AY254" s="17" t="s">
        <v>155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7" t="s">
        <v>84</v>
      </c>
      <c r="BK254" s="231">
        <f>ROUND(I254*H254,2)</f>
        <v>0</v>
      </c>
      <c r="BL254" s="17" t="s">
        <v>162</v>
      </c>
      <c r="BM254" s="230" t="s">
        <v>707</v>
      </c>
    </row>
    <row r="255" s="13" customFormat="1">
      <c r="A255" s="13"/>
      <c r="B255" s="237"/>
      <c r="C255" s="238"/>
      <c r="D255" s="232" t="s">
        <v>166</v>
      </c>
      <c r="E255" s="239" t="s">
        <v>1</v>
      </c>
      <c r="F255" s="240" t="s">
        <v>708</v>
      </c>
      <c r="G255" s="238"/>
      <c r="H255" s="239" t="s">
        <v>1</v>
      </c>
      <c r="I255" s="241"/>
      <c r="J255" s="238"/>
      <c r="K255" s="238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166</v>
      </c>
      <c r="AU255" s="246" t="s">
        <v>86</v>
      </c>
      <c r="AV255" s="13" t="s">
        <v>84</v>
      </c>
      <c r="AW255" s="13" t="s">
        <v>32</v>
      </c>
      <c r="AX255" s="13" t="s">
        <v>76</v>
      </c>
      <c r="AY255" s="246" t="s">
        <v>155</v>
      </c>
    </row>
    <row r="256" s="14" customFormat="1">
      <c r="A256" s="14"/>
      <c r="B256" s="247"/>
      <c r="C256" s="248"/>
      <c r="D256" s="232" t="s">
        <v>166</v>
      </c>
      <c r="E256" s="249" t="s">
        <v>1</v>
      </c>
      <c r="F256" s="250" t="s">
        <v>709</v>
      </c>
      <c r="G256" s="248"/>
      <c r="H256" s="251">
        <v>1</v>
      </c>
      <c r="I256" s="252"/>
      <c r="J256" s="248"/>
      <c r="K256" s="248"/>
      <c r="L256" s="253"/>
      <c r="M256" s="254"/>
      <c r="N256" s="255"/>
      <c r="O256" s="255"/>
      <c r="P256" s="255"/>
      <c r="Q256" s="255"/>
      <c r="R256" s="255"/>
      <c r="S256" s="255"/>
      <c r="T256" s="25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7" t="s">
        <v>166</v>
      </c>
      <c r="AU256" s="257" t="s">
        <v>86</v>
      </c>
      <c r="AV256" s="14" t="s">
        <v>86</v>
      </c>
      <c r="AW256" s="14" t="s">
        <v>32</v>
      </c>
      <c r="AX256" s="14" t="s">
        <v>76</v>
      </c>
      <c r="AY256" s="257" t="s">
        <v>155</v>
      </c>
    </row>
    <row r="257" s="15" customFormat="1">
      <c r="A257" s="15"/>
      <c r="B257" s="258"/>
      <c r="C257" s="259"/>
      <c r="D257" s="232" t="s">
        <v>166</v>
      </c>
      <c r="E257" s="260" t="s">
        <v>1</v>
      </c>
      <c r="F257" s="261" t="s">
        <v>171</v>
      </c>
      <c r="G257" s="259"/>
      <c r="H257" s="262">
        <v>1</v>
      </c>
      <c r="I257" s="263"/>
      <c r="J257" s="259"/>
      <c r="K257" s="259"/>
      <c r="L257" s="264"/>
      <c r="M257" s="265"/>
      <c r="N257" s="266"/>
      <c r="O257" s="266"/>
      <c r="P257" s="266"/>
      <c r="Q257" s="266"/>
      <c r="R257" s="266"/>
      <c r="S257" s="266"/>
      <c r="T257" s="267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8" t="s">
        <v>166</v>
      </c>
      <c r="AU257" s="268" t="s">
        <v>86</v>
      </c>
      <c r="AV257" s="15" t="s">
        <v>162</v>
      </c>
      <c r="AW257" s="15" t="s">
        <v>32</v>
      </c>
      <c r="AX257" s="15" t="s">
        <v>84</v>
      </c>
      <c r="AY257" s="268" t="s">
        <v>155</v>
      </c>
    </row>
    <row r="258" s="2" customFormat="1" ht="24.15" customHeight="1">
      <c r="A258" s="38"/>
      <c r="B258" s="39"/>
      <c r="C258" s="219" t="s">
        <v>381</v>
      </c>
      <c r="D258" s="219" t="s">
        <v>157</v>
      </c>
      <c r="E258" s="220" t="s">
        <v>710</v>
      </c>
      <c r="F258" s="221" t="s">
        <v>711</v>
      </c>
      <c r="G258" s="222" t="s">
        <v>197</v>
      </c>
      <c r="H258" s="223">
        <v>5</v>
      </c>
      <c r="I258" s="224"/>
      <c r="J258" s="225">
        <f>ROUND(I258*H258,2)</f>
        <v>0</v>
      </c>
      <c r="K258" s="221" t="s">
        <v>161</v>
      </c>
      <c r="L258" s="44"/>
      <c r="M258" s="226" t="s">
        <v>1</v>
      </c>
      <c r="N258" s="227" t="s">
        <v>41</v>
      </c>
      <c r="O258" s="91"/>
      <c r="P258" s="228">
        <f>O258*H258</f>
        <v>0</v>
      </c>
      <c r="Q258" s="228">
        <v>0.58896999999999999</v>
      </c>
      <c r="R258" s="228">
        <f>Q258*H258</f>
        <v>2.9448499999999997</v>
      </c>
      <c r="S258" s="228">
        <v>0</v>
      </c>
      <c r="T258" s="229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0" t="s">
        <v>162</v>
      </c>
      <c r="AT258" s="230" t="s">
        <v>157</v>
      </c>
      <c r="AU258" s="230" t="s">
        <v>86</v>
      </c>
      <c r="AY258" s="17" t="s">
        <v>155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7" t="s">
        <v>84</v>
      </c>
      <c r="BK258" s="231">
        <f>ROUND(I258*H258,2)</f>
        <v>0</v>
      </c>
      <c r="BL258" s="17" t="s">
        <v>162</v>
      </c>
      <c r="BM258" s="230" t="s">
        <v>712</v>
      </c>
    </row>
    <row r="259" s="13" customFormat="1">
      <c r="A259" s="13"/>
      <c r="B259" s="237"/>
      <c r="C259" s="238"/>
      <c r="D259" s="232" t="s">
        <v>166</v>
      </c>
      <c r="E259" s="239" t="s">
        <v>1</v>
      </c>
      <c r="F259" s="240" t="s">
        <v>713</v>
      </c>
      <c r="G259" s="238"/>
      <c r="H259" s="239" t="s">
        <v>1</v>
      </c>
      <c r="I259" s="241"/>
      <c r="J259" s="238"/>
      <c r="K259" s="238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166</v>
      </c>
      <c r="AU259" s="246" t="s">
        <v>86</v>
      </c>
      <c r="AV259" s="13" t="s">
        <v>84</v>
      </c>
      <c r="AW259" s="13" t="s">
        <v>32</v>
      </c>
      <c r="AX259" s="13" t="s">
        <v>76</v>
      </c>
      <c r="AY259" s="246" t="s">
        <v>155</v>
      </c>
    </row>
    <row r="260" s="14" customFormat="1">
      <c r="A260" s="14"/>
      <c r="B260" s="247"/>
      <c r="C260" s="248"/>
      <c r="D260" s="232" t="s">
        <v>166</v>
      </c>
      <c r="E260" s="249" t="s">
        <v>1</v>
      </c>
      <c r="F260" s="250" t="s">
        <v>188</v>
      </c>
      <c r="G260" s="248"/>
      <c r="H260" s="251">
        <v>5</v>
      </c>
      <c r="I260" s="252"/>
      <c r="J260" s="248"/>
      <c r="K260" s="248"/>
      <c r="L260" s="253"/>
      <c r="M260" s="254"/>
      <c r="N260" s="255"/>
      <c r="O260" s="255"/>
      <c r="P260" s="255"/>
      <c r="Q260" s="255"/>
      <c r="R260" s="255"/>
      <c r="S260" s="255"/>
      <c r="T260" s="25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7" t="s">
        <v>166</v>
      </c>
      <c r="AU260" s="257" t="s">
        <v>86</v>
      </c>
      <c r="AV260" s="14" t="s">
        <v>86</v>
      </c>
      <c r="AW260" s="14" t="s">
        <v>32</v>
      </c>
      <c r="AX260" s="14" t="s">
        <v>76</v>
      </c>
      <c r="AY260" s="257" t="s">
        <v>155</v>
      </c>
    </row>
    <row r="261" s="15" customFormat="1">
      <c r="A261" s="15"/>
      <c r="B261" s="258"/>
      <c r="C261" s="259"/>
      <c r="D261" s="232" t="s">
        <v>166</v>
      </c>
      <c r="E261" s="260" t="s">
        <v>1</v>
      </c>
      <c r="F261" s="261" t="s">
        <v>171</v>
      </c>
      <c r="G261" s="259"/>
      <c r="H261" s="262">
        <v>5</v>
      </c>
      <c r="I261" s="263"/>
      <c r="J261" s="259"/>
      <c r="K261" s="259"/>
      <c r="L261" s="264"/>
      <c r="M261" s="265"/>
      <c r="N261" s="266"/>
      <c r="O261" s="266"/>
      <c r="P261" s="266"/>
      <c r="Q261" s="266"/>
      <c r="R261" s="266"/>
      <c r="S261" s="266"/>
      <c r="T261" s="267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8" t="s">
        <v>166</v>
      </c>
      <c r="AU261" s="268" t="s">
        <v>86</v>
      </c>
      <c r="AV261" s="15" t="s">
        <v>162</v>
      </c>
      <c r="AW261" s="15" t="s">
        <v>32</v>
      </c>
      <c r="AX261" s="15" t="s">
        <v>84</v>
      </c>
      <c r="AY261" s="268" t="s">
        <v>155</v>
      </c>
    </row>
    <row r="262" s="2" customFormat="1" ht="16.5" customHeight="1">
      <c r="A262" s="38"/>
      <c r="B262" s="39"/>
      <c r="C262" s="269" t="s">
        <v>388</v>
      </c>
      <c r="D262" s="269" t="s">
        <v>245</v>
      </c>
      <c r="E262" s="270" t="s">
        <v>714</v>
      </c>
      <c r="F262" s="271" t="s">
        <v>715</v>
      </c>
      <c r="G262" s="272" t="s">
        <v>197</v>
      </c>
      <c r="H262" s="273">
        <v>5</v>
      </c>
      <c r="I262" s="274"/>
      <c r="J262" s="275">
        <f>ROUND(I262*H262,2)</f>
        <v>0</v>
      </c>
      <c r="K262" s="271" t="s">
        <v>161</v>
      </c>
      <c r="L262" s="276"/>
      <c r="M262" s="277" t="s">
        <v>1</v>
      </c>
      <c r="N262" s="278" t="s">
        <v>41</v>
      </c>
      <c r="O262" s="91"/>
      <c r="P262" s="228">
        <f>O262*H262</f>
        <v>0</v>
      </c>
      <c r="Q262" s="228">
        <v>0.21440000000000001</v>
      </c>
      <c r="R262" s="228">
        <f>Q262*H262</f>
        <v>1.0720000000000001</v>
      </c>
      <c r="S262" s="228">
        <v>0</v>
      </c>
      <c r="T262" s="229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0" t="s">
        <v>207</v>
      </c>
      <c r="AT262" s="230" t="s">
        <v>245</v>
      </c>
      <c r="AU262" s="230" t="s">
        <v>86</v>
      </c>
      <c r="AY262" s="17" t="s">
        <v>155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7" t="s">
        <v>84</v>
      </c>
      <c r="BK262" s="231">
        <f>ROUND(I262*H262,2)</f>
        <v>0</v>
      </c>
      <c r="BL262" s="17" t="s">
        <v>162</v>
      </c>
      <c r="BM262" s="230" t="s">
        <v>716</v>
      </c>
    </row>
    <row r="263" s="13" customFormat="1">
      <c r="A263" s="13"/>
      <c r="B263" s="237"/>
      <c r="C263" s="238"/>
      <c r="D263" s="232" t="s">
        <v>166</v>
      </c>
      <c r="E263" s="239" t="s">
        <v>1</v>
      </c>
      <c r="F263" s="240" t="s">
        <v>713</v>
      </c>
      <c r="G263" s="238"/>
      <c r="H263" s="239" t="s">
        <v>1</v>
      </c>
      <c r="I263" s="241"/>
      <c r="J263" s="238"/>
      <c r="K263" s="238"/>
      <c r="L263" s="242"/>
      <c r="M263" s="243"/>
      <c r="N263" s="244"/>
      <c r="O263" s="244"/>
      <c r="P263" s="244"/>
      <c r="Q263" s="244"/>
      <c r="R263" s="244"/>
      <c r="S263" s="244"/>
      <c r="T263" s="24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6" t="s">
        <v>166</v>
      </c>
      <c r="AU263" s="246" t="s">
        <v>86</v>
      </c>
      <c r="AV263" s="13" t="s">
        <v>84</v>
      </c>
      <c r="AW263" s="13" t="s">
        <v>32</v>
      </c>
      <c r="AX263" s="13" t="s">
        <v>76</v>
      </c>
      <c r="AY263" s="246" t="s">
        <v>155</v>
      </c>
    </row>
    <row r="264" s="14" customFormat="1">
      <c r="A264" s="14"/>
      <c r="B264" s="247"/>
      <c r="C264" s="248"/>
      <c r="D264" s="232" t="s">
        <v>166</v>
      </c>
      <c r="E264" s="249" t="s">
        <v>1</v>
      </c>
      <c r="F264" s="250" t="s">
        <v>188</v>
      </c>
      <c r="G264" s="248"/>
      <c r="H264" s="251">
        <v>5</v>
      </c>
      <c r="I264" s="252"/>
      <c r="J264" s="248"/>
      <c r="K264" s="248"/>
      <c r="L264" s="253"/>
      <c r="M264" s="254"/>
      <c r="N264" s="255"/>
      <c r="O264" s="255"/>
      <c r="P264" s="255"/>
      <c r="Q264" s="255"/>
      <c r="R264" s="255"/>
      <c r="S264" s="255"/>
      <c r="T264" s="25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7" t="s">
        <v>166</v>
      </c>
      <c r="AU264" s="257" t="s">
        <v>86</v>
      </c>
      <c r="AV264" s="14" t="s">
        <v>86</v>
      </c>
      <c r="AW264" s="14" t="s">
        <v>32</v>
      </c>
      <c r="AX264" s="14" t="s">
        <v>76</v>
      </c>
      <c r="AY264" s="257" t="s">
        <v>155</v>
      </c>
    </row>
    <row r="265" s="15" customFormat="1">
      <c r="A265" s="15"/>
      <c r="B265" s="258"/>
      <c r="C265" s="259"/>
      <c r="D265" s="232" t="s">
        <v>166</v>
      </c>
      <c r="E265" s="260" t="s">
        <v>1</v>
      </c>
      <c r="F265" s="261" t="s">
        <v>171</v>
      </c>
      <c r="G265" s="259"/>
      <c r="H265" s="262">
        <v>5</v>
      </c>
      <c r="I265" s="263"/>
      <c r="J265" s="259"/>
      <c r="K265" s="259"/>
      <c r="L265" s="264"/>
      <c r="M265" s="265"/>
      <c r="N265" s="266"/>
      <c r="O265" s="266"/>
      <c r="P265" s="266"/>
      <c r="Q265" s="266"/>
      <c r="R265" s="266"/>
      <c r="S265" s="266"/>
      <c r="T265" s="267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8" t="s">
        <v>166</v>
      </c>
      <c r="AU265" s="268" t="s">
        <v>86</v>
      </c>
      <c r="AV265" s="15" t="s">
        <v>162</v>
      </c>
      <c r="AW265" s="15" t="s">
        <v>32</v>
      </c>
      <c r="AX265" s="15" t="s">
        <v>84</v>
      </c>
      <c r="AY265" s="268" t="s">
        <v>155</v>
      </c>
    </row>
    <row r="266" s="2" customFormat="1" ht="24.15" customHeight="1">
      <c r="A266" s="38"/>
      <c r="B266" s="39"/>
      <c r="C266" s="219" t="s">
        <v>393</v>
      </c>
      <c r="D266" s="219" t="s">
        <v>157</v>
      </c>
      <c r="E266" s="220" t="s">
        <v>717</v>
      </c>
      <c r="F266" s="221" t="s">
        <v>718</v>
      </c>
      <c r="G266" s="222" t="s">
        <v>424</v>
      </c>
      <c r="H266" s="223">
        <v>2</v>
      </c>
      <c r="I266" s="224"/>
      <c r="J266" s="225">
        <f>ROUND(I266*H266,2)</f>
        <v>0</v>
      </c>
      <c r="K266" s="221" t="s">
        <v>161</v>
      </c>
      <c r="L266" s="44"/>
      <c r="M266" s="226" t="s">
        <v>1</v>
      </c>
      <c r="N266" s="227" t="s">
        <v>41</v>
      </c>
      <c r="O266" s="91"/>
      <c r="P266" s="228">
        <f>O266*H266</f>
        <v>0</v>
      </c>
      <c r="Q266" s="228">
        <v>6.0000000000000002E-05</v>
      </c>
      <c r="R266" s="228">
        <f>Q266*H266</f>
        <v>0.00012</v>
      </c>
      <c r="S266" s="228">
        <v>0</v>
      </c>
      <c r="T266" s="229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0" t="s">
        <v>162</v>
      </c>
      <c r="AT266" s="230" t="s">
        <v>157</v>
      </c>
      <c r="AU266" s="230" t="s">
        <v>86</v>
      </c>
      <c r="AY266" s="17" t="s">
        <v>155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7" t="s">
        <v>84</v>
      </c>
      <c r="BK266" s="231">
        <f>ROUND(I266*H266,2)</f>
        <v>0</v>
      </c>
      <c r="BL266" s="17" t="s">
        <v>162</v>
      </c>
      <c r="BM266" s="230" t="s">
        <v>719</v>
      </c>
    </row>
    <row r="267" s="13" customFormat="1">
      <c r="A267" s="13"/>
      <c r="B267" s="237"/>
      <c r="C267" s="238"/>
      <c r="D267" s="232" t="s">
        <v>166</v>
      </c>
      <c r="E267" s="239" t="s">
        <v>1</v>
      </c>
      <c r="F267" s="240" t="s">
        <v>651</v>
      </c>
      <c r="G267" s="238"/>
      <c r="H267" s="239" t="s">
        <v>1</v>
      </c>
      <c r="I267" s="241"/>
      <c r="J267" s="238"/>
      <c r="K267" s="238"/>
      <c r="L267" s="242"/>
      <c r="M267" s="243"/>
      <c r="N267" s="244"/>
      <c r="O267" s="244"/>
      <c r="P267" s="244"/>
      <c r="Q267" s="244"/>
      <c r="R267" s="244"/>
      <c r="S267" s="244"/>
      <c r="T267" s="24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166</v>
      </c>
      <c r="AU267" s="246" t="s">
        <v>86</v>
      </c>
      <c r="AV267" s="13" t="s">
        <v>84</v>
      </c>
      <c r="AW267" s="13" t="s">
        <v>32</v>
      </c>
      <c r="AX267" s="13" t="s">
        <v>76</v>
      </c>
      <c r="AY267" s="246" t="s">
        <v>155</v>
      </c>
    </row>
    <row r="268" s="14" customFormat="1">
      <c r="A268" s="14"/>
      <c r="B268" s="247"/>
      <c r="C268" s="248"/>
      <c r="D268" s="232" t="s">
        <v>166</v>
      </c>
      <c r="E268" s="249" t="s">
        <v>1</v>
      </c>
      <c r="F268" s="250" t="s">
        <v>86</v>
      </c>
      <c r="G268" s="248"/>
      <c r="H268" s="251">
        <v>2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7" t="s">
        <v>166</v>
      </c>
      <c r="AU268" s="257" t="s">
        <v>86</v>
      </c>
      <c r="AV268" s="14" t="s">
        <v>86</v>
      </c>
      <c r="AW268" s="14" t="s">
        <v>32</v>
      </c>
      <c r="AX268" s="14" t="s">
        <v>76</v>
      </c>
      <c r="AY268" s="257" t="s">
        <v>155</v>
      </c>
    </row>
    <row r="269" s="15" customFormat="1">
      <c r="A269" s="15"/>
      <c r="B269" s="258"/>
      <c r="C269" s="259"/>
      <c r="D269" s="232" t="s">
        <v>166</v>
      </c>
      <c r="E269" s="260" t="s">
        <v>1</v>
      </c>
      <c r="F269" s="261" t="s">
        <v>171</v>
      </c>
      <c r="G269" s="259"/>
      <c r="H269" s="262">
        <v>2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7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8" t="s">
        <v>166</v>
      </c>
      <c r="AU269" s="268" t="s">
        <v>86</v>
      </c>
      <c r="AV269" s="15" t="s">
        <v>162</v>
      </c>
      <c r="AW269" s="15" t="s">
        <v>32</v>
      </c>
      <c r="AX269" s="15" t="s">
        <v>84</v>
      </c>
      <c r="AY269" s="268" t="s">
        <v>155</v>
      </c>
    </row>
    <row r="270" s="2" customFormat="1" ht="33" customHeight="1">
      <c r="A270" s="38"/>
      <c r="B270" s="39"/>
      <c r="C270" s="219" t="s">
        <v>400</v>
      </c>
      <c r="D270" s="219" t="s">
        <v>157</v>
      </c>
      <c r="E270" s="220" t="s">
        <v>720</v>
      </c>
      <c r="F270" s="221" t="s">
        <v>721</v>
      </c>
      <c r="G270" s="222" t="s">
        <v>424</v>
      </c>
      <c r="H270" s="223">
        <v>2</v>
      </c>
      <c r="I270" s="224"/>
      <c r="J270" s="225">
        <f>ROUND(I270*H270,2)</f>
        <v>0</v>
      </c>
      <c r="K270" s="221" t="s">
        <v>161</v>
      </c>
      <c r="L270" s="44"/>
      <c r="M270" s="226" t="s">
        <v>1</v>
      </c>
      <c r="N270" s="227" t="s">
        <v>41</v>
      </c>
      <c r="O270" s="91"/>
      <c r="P270" s="228">
        <f>O270*H270</f>
        <v>0</v>
      </c>
      <c r="Q270" s="228">
        <v>7.0056599999999998</v>
      </c>
      <c r="R270" s="228">
        <f>Q270*H270</f>
        <v>14.01132</v>
      </c>
      <c r="S270" s="228">
        <v>0</v>
      </c>
      <c r="T270" s="229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0" t="s">
        <v>162</v>
      </c>
      <c r="AT270" s="230" t="s">
        <v>157</v>
      </c>
      <c r="AU270" s="230" t="s">
        <v>86</v>
      </c>
      <c r="AY270" s="17" t="s">
        <v>155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7" t="s">
        <v>84</v>
      </c>
      <c r="BK270" s="231">
        <f>ROUND(I270*H270,2)</f>
        <v>0</v>
      </c>
      <c r="BL270" s="17" t="s">
        <v>162</v>
      </c>
      <c r="BM270" s="230" t="s">
        <v>722</v>
      </c>
    </row>
    <row r="271" s="2" customFormat="1">
      <c r="A271" s="38"/>
      <c r="B271" s="39"/>
      <c r="C271" s="40"/>
      <c r="D271" s="232" t="s">
        <v>164</v>
      </c>
      <c r="E271" s="40"/>
      <c r="F271" s="233" t="s">
        <v>723</v>
      </c>
      <c r="G271" s="40"/>
      <c r="H271" s="40"/>
      <c r="I271" s="234"/>
      <c r="J271" s="40"/>
      <c r="K271" s="40"/>
      <c r="L271" s="44"/>
      <c r="M271" s="235"/>
      <c r="N271" s="236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164</v>
      </c>
      <c r="AU271" s="17" t="s">
        <v>86</v>
      </c>
    </row>
    <row r="272" s="13" customFormat="1">
      <c r="A272" s="13"/>
      <c r="B272" s="237"/>
      <c r="C272" s="238"/>
      <c r="D272" s="232" t="s">
        <v>166</v>
      </c>
      <c r="E272" s="239" t="s">
        <v>1</v>
      </c>
      <c r="F272" s="240" t="s">
        <v>713</v>
      </c>
      <c r="G272" s="238"/>
      <c r="H272" s="239" t="s">
        <v>1</v>
      </c>
      <c r="I272" s="241"/>
      <c r="J272" s="238"/>
      <c r="K272" s="238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166</v>
      </c>
      <c r="AU272" s="246" t="s">
        <v>86</v>
      </c>
      <c r="AV272" s="13" t="s">
        <v>84</v>
      </c>
      <c r="AW272" s="13" t="s">
        <v>32</v>
      </c>
      <c r="AX272" s="13" t="s">
        <v>76</v>
      </c>
      <c r="AY272" s="246" t="s">
        <v>155</v>
      </c>
    </row>
    <row r="273" s="14" customFormat="1">
      <c r="A273" s="14"/>
      <c r="B273" s="247"/>
      <c r="C273" s="248"/>
      <c r="D273" s="232" t="s">
        <v>166</v>
      </c>
      <c r="E273" s="249" t="s">
        <v>1</v>
      </c>
      <c r="F273" s="250" t="s">
        <v>86</v>
      </c>
      <c r="G273" s="248"/>
      <c r="H273" s="251">
        <v>2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166</v>
      </c>
      <c r="AU273" s="257" t="s">
        <v>86</v>
      </c>
      <c r="AV273" s="14" t="s">
        <v>86</v>
      </c>
      <c r="AW273" s="14" t="s">
        <v>32</v>
      </c>
      <c r="AX273" s="14" t="s">
        <v>76</v>
      </c>
      <c r="AY273" s="257" t="s">
        <v>155</v>
      </c>
    </row>
    <row r="274" s="15" customFormat="1">
      <c r="A274" s="15"/>
      <c r="B274" s="258"/>
      <c r="C274" s="259"/>
      <c r="D274" s="232" t="s">
        <v>166</v>
      </c>
      <c r="E274" s="260" t="s">
        <v>1</v>
      </c>
      <c r="F274" s="261" t="s">
        <v>171</v>
      </c>
      <c r="G274" s="259"/>
      <c r="H274" s="262">
        <v>2</v>
      </c>
      <c r="I274" s="263"/>
      <c r="J274" s="259"/>
      <c r="K274" s="259"/>
      <c r="L274" s="264"/>
      <c r="M274" s="265"/>
      <c r="N274" s="266"/>
      <c r="O274" s="266"/>
      <c r="P274" s="266"/>
      <c r="Q274" s="266"/>
      <c r="R274" s="266"/>
      <c r="S274" s="266"/>
      <c r="T274" s="267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8" t="s">
        <v>166</v>
      </c>
      <c r="AU274" s="268" t="s">
        <v>86</v>
      </c>
      <c r="AV274" s="15" t="s">
        <v>162</v>
      </c>
      <c r="AW274" s="15" t="s">
        <v>32</v>
      </c>
      <c r="AX274" s="15" t="s">
        <v>84</v>
      </c>
      <c r="AY274" s="268" t="s">
        <v>155</v>
      </c>
    </row>
    <row r="275" s="12" customFormat="1" ht="22.8" customHeight="1">
      <c r="A275" s="12"/>
      <c r="B275" s="203"/>
      <c r="C275" s="204"/>
      <c r="D275" s="205" t="s">
        <v>75</v>
      </c>
      <c r="E275" s="217" t="s">
        <v>634</v>
      </c>
      <c r="F275" s="217" t="s">
        <v>635</v>
      </c>
      <c r="G275" s="204"/>
      <c r="H275" s="204"/>
      <c r="I275" s="207"/>
      <c r="J275" s="218">
        <f>BK275</f>
        <v>0</v>
      </c>
      <c r="K275" s="204"/>
      <c r="L275" s="209"/>
      <c r="M275" s="210"/>
      <c r="N275" s="211"/>
      <c r="O275" s="211"/>
      <c r="P275" s="212">
        <f>P276</f>
        <v>0</v>
      </c>
      <c r="Q275" s="211"/>
      <c r="R275" s="212">
        <f>R276</f>
        <v>0</v>
      </c>
      <c r="S275" s="211"/>
      <c r="T275" s="213">
        <f>T276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4" t="s">
        <v>84</v>
      </c>
      <c r="AT275" s="215" t="s">
        <v>75</v>
      </c>
      <c r="AU275" s="215" t="s">
        <v>84</v>
      </c>
      <c r="AY275" s="214" t="s">
        <v>155</v>
      </c>
      <c r="BK275" s="216">
        <f>BK276</f>
        <v>0</v>
      </c>
    </row>
    <row r="276" s="2" customFormat="1" ht="44.25" customHeight="1">
      <c r="A276" s="38"/>
      <c r="B276" s="39"/>
      <c r="C276" s="219" t="s">
        <v>406</v>
      </c>
      <c r="D276" s="219" t="s">
        <v>157</v>
      </c>
      <c r="E276" s="220" t="s">
        <v>637</v>
      </c>
      <c r="F276" s="221" t="s">
        <v>638</v>
      </c>
      <c r="G276" s="222" t="s">
        <v>248</v>
      </c>
      <c r="H276" s="223">
        <v>294.46899999999999</v>
      </c>
      <c r="I276" s="224"/>
      <c r="J276" s="225">
        <f>ROUND(I276*H276,2)</f>
        <v>0</v>
      </c>
      <c r="K276" s="221" t="s">
        <v>161</v>
      </c>
      <c r="L276" s="44"/>
      <c r="M276" s="279" t="s">
        <v>1</v>
      </c>
      <c r="N276" s="280" t="s">
        <v>41</v>
      </c>
      <c r="O276" s="281"/>
      <c r="P276" s="282">
        <f>O276*H276</f>
        <v>0</v>
      </c>
      <c r="Q276" s="282">
        <v>0</v>
      </c>
      <c r="R276" s="282">
        <f>Q276*H276</f>
        <v>0</v>
      </c>
      <c r="S276" s="282">
        <v>0</v>
      </c>
      <c r="T276" s="283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0" t="s">
        <v>162</v>
      </c>
      <c r="AT276" s="230" t="s">
        <v>157</v>
      </c>
      <c r="AU276" s="230" t="s">
        <v>86</v>
      </c>
      <c r="AY276" s="17" t="s">
        <v>155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7" t="s">
        <v>84</v>
      </c>
      <c r="BK276" s="231">
        <f>ROUND(I276*H276,2)</f>
        <v>0</v>
      </c>
      <c r="BL276" s="17" t="s">
        <v>162</v>
      </c>
      <c r="BM276" s="230" t="s">
        <v>639</v>
      </c>
    </row>
    <row r="277" s="2" customFormat="1" ht="6.96" customHeight="1">
      <c r="A277" s="38"/>
      <c r="B277" s="66"/>
      <c r="C277" s="67"/>
      <c r="D277" s="67"/>
      <c r="E277" s="67"/>
      <c r="F277" s="67"/>
      <c r="G277" s="67"/>
      <c r="H277" s="67"/>
      <c r="I277" s="67"/>
      <c r="J277" s="67"/>
      <c r="K277" s="67"/>
      <c r="L277" s="44"/>
      <c r="M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</row>
  </sheetData>
  <sheetProtection sheet="1" autoFilter="0" formatColumns="0" formatRows="0" objects="1" scenarios="1" spinCount="100000" saltValue="1oVafNWWemoKMH/2jlDNLt0O0NHPMKRiKjx92xtw3c7KitAJ3Ai99846sy0k6Y7ILWohHfeFdc/VELQ1lqHLbw==" hashValue="AvBqehQSFBSAwXFD6VIXFq115hCFw9X3p5TWGTLVnmxXSM9LzgmHGHjdgPMtXkKmbUS0eqKOzgE/B4qzjdsVsQ==" algorithmName="SHA-512" password="CC35"/>
  <autoFilter ref="C123:K27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  <c r="AZ2" s="136" t="s">
        <v>108</v>
      </c>
      <c r="BA2" s="136" t="s">
        <v>109</v>
      </c>
      <c r="BB2" s="136" t="s">
        <v>110</v>
      </c>
      <c r="BC2" s="136" t="s">
        <v>724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641</v>
      </c>
      <c r="BA3" s="136" t="s">
        <v>641</v>
      </c>
      <c r="BB3" s="136" t="s">
        <v>110</v>
      </c>
      <c r="BC3" s="136" t="s">
        <v>725</v>
      </c>
      <c r="BD3" s="136" t="s">
        <v>86</v>
      </c>
    </row>
    <row r="4" s="1" customFormat="1" ht="24.96" customHeight="1">
      <c r="B4" s="20"/>
      <c r="D4" s="139" t="s">
        <v>115</v>
      </c>
      <c r="L4" s="20"/>
      <c r="M4" s="140" t="s">
        <v>10</v>
      </c>
      <c r="AT4" s="17" t="s">
        <v>4</v>
      </c>
      <c r="AZ4" s="136" t="s">
        <v>726</v>
      </c>
      <c r="BA4" s="136" t="s">
        <v>727</v>
      </c>
      <c r="BB4" s="136" t="s">
        <v>110</v>
      </c>
      <c r="BC4" s="136" t="s">
        <v>728</v>
      </c>
      <c r="BD4" s="136" t="s">
        <v>86</v>
      </c>
    </row>
    <row r="5" s="1" customFormat="1" ht="6.96" customHeight="1">
      <c r="B5" s="20"/>
      <c r="L5" s="20"/>
      <c r="AZ5" s="136" t="s">
        <v>729</v>
      </c>
      <c r="BA5" s="136" t="s">
        <v>730</v>
      </c>
      <c r="BB5" s="136" t="s">
        <v>110</v>
      </c>
      <c r="BC5" s="136" t="s">
        <v>256</v>
      </c>
      <c r="BD5" s="136" t="s">
        <v>86</v>
      </c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STEZKA U SILNICE II/191 CHALOUPKY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731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9. 12. 2024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ROUND((SUM(BE124:BE272)),  2)</f>
        <v>0</v>
      </c>
      <c r="G33" s="38"/>
      <c r="H33" s="38"/>
      <c r="I33" s="156">
        <v>0.20999999999999999</v>
      </c>
      <c r="J33" s="155">
        <f>ROUND(((SUM(BE124:BE272))*I33),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ROUND((SUM(BF124:BF272)),  2)</f>
        <v>0</v>
      </c>
      <c r="G34" s="38"/>
      <c r="H34" s="38"/>
      <c r="I34" s="156">
        <v>0.12</v>
      </c>
      <c r="J34" s="155">
        <f>ROUND(((SUM(BF124:BF272))*I34),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ROUND((SUM(BG124:BG272)),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ROUND((SUM(BH124:BH272)),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ROUND((SUM(BI124:BI272)),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STEZKA U SILNICE II/191 CHALOUPKY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101_C - CYKLO C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KLATOVY</v>
      </c>
      <c r="G89" s="40"/>
      <c r="H89" s="40"/>
      <c r="I89" s="32" t="s">
        <v>22</v>
      </c>
      <c r="J89" s="79" t="str">
        <f>IF(J12="","",J12)</f>
        <v>9. 12. 2024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133</v>
      </c>
      <c r="E99" s="189"/>
      <c r="F99" s="189"/>
      <c r="G99" s="189"/>
      <c r="H99" s="189"/>
      <c r="I99" s="189"/>
      <c r="J99" s="190">
        <f>J173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134</v>
      </c>
      <c r="E100" s="189"/>
      <c r="F100" s="189"/>
      <c r="G100" s="189"/>
      <c r="H100" s="189"/>
      <c r="I100" s="189"/>
      <c r="J100" s="190">
        <f>J178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135</v>
      </c>
      <c r="E101" s="189"/>
      <c r="F101" s="189"/>
      <c r="G101" s="189"/>
      <c r="H101" s="189"/>
      <c r="I101" s="189"/>
      <c r="J101" s="190">
        <f>J183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136</v>
      </c>
      <c r="E102" s="189"/>
      <c r="F102" s="189"/>
      <c r="G102" s="189"/>
      <c r="H102" s="189"/>
      <c r="I102" s="189"/>
      <c r="J102" s="190">
        <f>J230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137</v>
      </c>
      <c r="E103" s="189"/>
      <c r="F103" s="189"/>
      <c r="G103" s="189"/>
      <c r="H103" s="189"/>
      <c r="I103" s="189"/>
      <c r="J103" s="190">
        <f>J249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139</v>
      </c>
      <c r="E104" s="189"/>
      <c r="F104" s="189"/>
      <c r="G104" s="189"/>
      <c r="H104" s="189"/>
      <c r="I104" s="189"/>
      <c r="J104" s="190">
        <f>J271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5" t="str">
        <f>E7</f>
        <v>STEZKA U SILNICE II/191 CHALOUPKY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124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101_C - CYKLO C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KLATOVY</v>
      </c>
      <c r="G118" s="40"/>
      <c r="H118" s="40"/>
      <c r="I118" s="32" t="s">
        <v>22</v>
      </c>
      <c r="J118" s="79" t="str">
        <f>IF(J12="","",J12)</f>
        <v>9. 12. 2024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E15</f>
        <v>Město Klatovy</v>
      </c>
      <c r="G120" s="40"/>
      <c r="H120" s="40"/>
      <c r="I120" s="32" t="s">
        <v>30</v>
      </c>
      <c r="J120" s="36" t="str">
        <f>E21</f>
        <v>MACÁN PROJEKCE DS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Žižkovský Petr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2"/>
      <c r="B123" s="193"/>
      <c r="C123" s="194" t="s">
        <v>141</v>
      </c>
      <c r="D123" s="195" t="s">
        <v>61</v>
      </c>
      <c r="E123" s="195" t="s">
        <v>57</v>
      </c>
      <c r="F123" s="195" t="s">
        <v>58</v>
      </c>
      <c r="G123" s="195" t="s">
        <v>142</v>
      </c>
      <c r="H123" s="195" t="s">
        <v>143</v>
      </c>
      <c r="I123" s="195" t="s">
        <v>144</v>
      </c>
      <c r="J123" s="195" t="s">
        <v>128</v>
      </c>
      <c r="K123" s="196" t="s">
        <v>145</v>
      </c>
      <c r="L123" s="197"/>
      <c r="M123" s="100" t="s">
        <v>1</v>
      </c>
      <c r="N123" s="101" t="s">
        <v>40</v>
      </c>
      <c r="O123" s="101" t="s">
        <v>146</v>
      </c>
      <c r="P123" s="101" t="s">
        <v>147</v>
      </c>
      <c r="Q123" s="101" t="s">
        <v>148</v>
      </c>
      <c r="R123" s="101" t="s">
        <v>149</v>
      </c>
      <c r="S123" s="101" t="s">
        <v>150</v>
      </c>
      <c r="T123" s="102" t="s">
        <v>151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8"/>
      <c r="B124" s="39"/>
      <c r="C124" s="107" t="s">
        <v>152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</f>
        <v>0</v>
      </c>
      <c r="Q124" s="104"/>
      <c r="R124" s="200">
        <f>R125</f>
        <v>904.53100000000006</v>
      </c>
      <c r="S124" s="104"/>
      <c r="T124" s="201">
        <f>T125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130</v>
      </c>
      <c r="BK124" s="202">
        <f>BK125</f>
        <v>0</v>
      </c>
    </row>
    <row r="125" s="12" customFormat="1" ht="25.92" customHeight="1">
      <c r="A125" s="12"/>
      <c r="B125" s="203"/>
      <c r="C125" s="204"/>
      <c r="D125" s="205" t="s">
        <v>75</v>
      </c>
      <c r="E125" s="206" t="s">
        <v>153</v>
      </c>
      <c r="F125" s="206" t="s">
        <v>154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P126+P173+P178+P183+P230+P249+P271</f>
        <v>0</v>
      </c>
      <c r="Q125" s="211"/>
      <c r="R125" s="212">
        <f>R126+R173+R178+R183+R230+R249+R271</f>
        <v>904.53100000000006</v>
      </c>
      <c r="S125" s="211"/>
      <c r="T125" s="213">
        <f>T126+T173+T178+T183+T230+T249+T271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84</v>
      </c>
      <c r="AT125" s="215" t="s">
        <v>75</v>
      </c>
      <c r="AU125" s="215" t="s">
        <v>76</v>
      </c>
      <c r="AY125" s="214" t="s">
        <v>155</v>
      </c>
      <c r="BK125" s="216">
        <f>BK126+BK173+BK178+BK183+BK230+BK249+BK271</f>
        <v>0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84</v>
      </c>
      <c r="F126" s="217" t="s">
        <v>156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SUM(P127:P172)</f>
        <v>0</v>
      </c>
      <c r="Q126" s="211"/>
      <c r="R126" s="212">
        <f>SUM(R127:R172)</f>
        <v>264.88276000000008</v>
      </c>
      <c r="S126" s="211"/>
      <c r="T126" s="213">
        <f>SUM(T127:T172)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84</v>
      </c>
      <c r="AY126" s="214" t="s">
        <v>155</v>
      </c>
      <c r="BK126" s="216">
        <f>SUM(BK127:BK172)</f>
        <v>0</v>
      </c>
    </row>
    <row r="127" s="2" customFormat="1" ht="55.5" customHeight="1">
      <c r="A127" s="38"/>
      <c r="B127" s="39"/>
      <c r="C127" s="219" t="s">
        <v>84</v>
      </c>
      <c r="D127" s="219" t="s">
        <v>157</v>
      </c>
      <c r="E127" s="220" t="s">
        <v>732</v>
      </c>
      <c r="F127" s="221" t="s">
        <v>733</v>
      </c>
      <c r="G127" s="222" t="s">
        <v>160</v>
      </c>
      <c r="H127" s="223">
        <v>200</v>
      </c>
      <c r="I127" s="224"/>
      <c r="J127" s="225">
        <f>ROUND(I127*H127,2)</f>
        <v>0</v>
      </c>
      <c r="K127" s="221" t="s">
        <v>1</v>
      </c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162</v>
      </c>
      <c r="AT127" s="230" t="s">
        <v>157</v>
      </c>
      <c r="AU127" s="230" t="s">
        <v>86</v>
      </c>
      <c r="AY127" s="17" t="s">
        <v>155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162</v>
      </c>
      <c r="BM127" s="230" t="s">
        <v>734</v>
      </c>
    </row>
    <row r="128" s="14" customFormat="1">
      <c r="A128" s="14"/>
      <c r="B128" s="247"/>
      <c r="C128" s="248"/>
      <c r="D128" s="232" t="s">
        <v>166</v>
      </c>
      <c r="E128" s="249" t="s">
        <v>1</v>
      </c>
      <c r="F128" s="250" t="s">
        <v>735</v>
      </c>
      <c r="G128" s="248"/>
      <c r="H128" s="251">
        <v>200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7" t="s">
        <v>166</v>
      </c>
      <c r="AU128" s="257" t="s">
        <v>86</v>
      </c>
      <c r="AV128" s="14" t="s">
        <v>86</v>
      </c>
      <c r="AW128" s="14" t="s">
        <v>32</v>
      </c>
      <c r="AX128" s="14" t="s">
        <v>76</v>
      </c>
      <c r="AY128" s="257" t="s">
        <v>155</v>
      </c>
    </row>
    <row r="129" s="15" customFormat="1">
      <c r="A129" s="15"/>
      <c r="B129" s="258"/>
      <c r="C129" s="259"/>
      <c r="D129" s="232" t="s">
        <v>166</v>
      </c>
      <c r="E129" s="260" t="s">
        <v>1</v>
      </c>
      <c r="F129" s="261" t="s">
        <v>171</v>
      </c>
      <c r="G129" s="259"/>
      <c r="H129" s="262">
        <v>200</v>
      </c>
      <c r="I129" s="263"/>
      <c r="J129" s="259"/>
      <c r="K129" s="259"/>
      <c r="L129" s="264"/>
      <c r="M129" s="265"/>
      <c r="N129" s="266"/>
      <c r="O129" s="266"/>
      <c r="P129" s="266"/>
      <c r="Q129" s="266"/>
      <c r="R129" s="266"/>
      <c r="S129" s="266"/>
      <c r="T129" s="267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8" t="s">
        <v>166</v>
      </c>
      <c r="AU129" s="268" t="s">
        <v>86</v>
      </c>
      <c r="AV129" s="15" t="s">
        <v>162</v>
      </c>
      <c r="AW129" s="15" t="s">
        <v>32</v>
      </c>
      <c r="AX129" s="15" t="s">
        <v>84</v>
      </c>
      <c r="AY129" s="268" t="s">
        <v>155</v>
      </c>
    </row>
    <row r="130" s="2" customFormat="1" ht="21.75" customHeight="1">
      <c r="A130" s="38"/>
      <c r="B130" s="39"/>
      <c r="C130" s="219" t="s">
        <v>86</v>
      </c>
      <c r="D130" s="219" t="s">
        <v>157</v>
      </c>
      <c r="E130" s="220" t="s">
        <v>736</v>
      </c>
      <c r="F130" s="221" t="s">
        <v>737</v>
      </c>
      <c r="G130" s="222" t="s">
        <v>197</v>
      </c>
      <c r="H130" s="223">
        <v>12</v>
      </c>
      <c r="I130" s="224"/>
      <c r="J130" s="225">
        <f>ROUND(I130*H130,2)</f>
        <v>0</v>
      </c>
      <c r="K130" s="221" t="s">
        <v>161</v>
      </c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0.021930000000000002</v>
      </c>
      <c r="R130" s="228">
        <f>Q130*H130</f>
        <v>0.26316000000000001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162</v>
      </c>
      <c r="AT130" s="230" t="s">
        <v>157</v>
      </c>
      <c r="AU130" s="230" t="s">
        <v>86</v>
      </c>
      <c r="AY130" s="17" t="s">
        <v>155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162</v>
      </c>
      <c r="BM130" s="230" t="s">
        <v>738</v>
      </c>
    </row>
    <row r="131" s="13" customFormat="1">
      <c r="A131" s="13"/>
      <c r="B131" s="237"/>
      <c r="C131" s="238"/>
      <c r="D131" s="232" t="s">
        <v>166</v>
      </c>
      <c r="E131" s="239" t="s">
        <v>1</v>
      </c>
      <c r="F131" s="240" t="s">
        <v>739</v>
      </c>
      <c r="G131" s="238"/>
      <c r="H131" s="239" t="s">
        <v>1</v>
      </c>
      <c r="I131" s="241"/>
      <c r="J131" s="238"/>
      <c r="K131" s="238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166</v>
      </c>
      <c r="AU131" s="246" t="s">
        <v>86</v>
      </c>
      <c r="AV131" s="13" t="s">
        <v>84</v>
      </c>
      <c r="AW131" s="13" t="s">
        <v>32</v>
      </c>
      <c r="AX131" s="13" t="s">
        <v>76</v>
      </c>
      <c r="AY131" s="246" t="s">
        <v>155</v>
      </c>
    </row>
    <row r="132" s="14" customFormat="1">
      <c r="A132" s="14"/>
      <c r="B132" s="247"/>
      <c r="C132" s="248"/>
      <c r="D132" s="232" t="s">
        <v>166</v>
      </c>
      <c r="E132" s="249" t="s">
        <v>1</v>
      </c>
      <c r="F132" s="250" t="s">
        <v>8</v>
      </c>
      <c r="G132" s="248"/>
      <c r="H132" s="251">
        <v>12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166</v>
      </c>
      <c r="AU132" s="257" t="s">
        <v>86</v>
      </c>
      <c r="AV132" s="14" t="s">
        <v>86</v>
      </c>
      <c r="AW132" s="14" t="s">
        <v>32</v>
      </c>
      <c r="AX132" s="14" t="s">
        <v>76</v>
      </c>
      <c r="AY132" s="257" t="s">
        <v>155</v>
      </c>
    </row>
    <row r="133" s="15" customFormat="1">
      <c r="A133" s="15"/>
      <c r="B133" s="258"/>
      <c r="C133" s="259"/>
      <c r="D133" s="232" t="s">
        <v>166</v>
      </c>
      <c r="E133" s="260" t="s">
        <v>1</v>
      </c>
      <c r="F133" s="261" t="s">
        <v>171</v>
      </c>
      <c r="G133" s="259"/>
      <c r="H133" s="262">
        <v>12</v>
      </c>
      <c r="I133" s="263"/>
      <c r="J133" s="259"/>
      <c r="K133" s="259"/>
      <c r="L133" s="264"/>
      <c r="M133" s="265"/>
      <c r="N133" s="266"/>
      <c r="O133" s="266"/>
      <c r="P133" s="266"/>
      <c r="Q133" s="266"/>
      <c r="R133" s="266"/>
      <c r="S133" s="266"/>
      <c r="T133" s="26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8" t="s">
        <v>166</v>
      </c>
      <c r="AU133" s="268" t="s">
        <v>86</v>
      </c>
      <c r="AV133" s="15" t="s">
        <v>162</v>
      </c>
      <c r="AW133" s="15" t="s">
        <v>32</v>
      </c>
      <c r="AX133" s="15" t="s">
        <v>84</v>
      </c>
      <c r="AY133" s="268" t="s">
        <v>155</v>
      </c>
    </row>
    <row r="134" s="2" customFormat="1" ht="33" customHeight="1">
      <c r="A134" s="38"/>
      <c r="B134" s="39"/>
      <c r="C134" s="219" t="s">
        <v>178</v>
      </c>
      <c r="D134" s="219" t="s">
        <v>157</v>
      </c>
      <c r="E134" s="220" t="s">
        <v>214</v>
      </c>
      <c r="F134" s="221" t="s">
        <v>215</v>
      </c>
      <c r="G134" s="222" t="s">
        <v>110</v>
      </c>
      <c r="H134" s="223">
        <v>1256.4000000000001</v>
      </c>
      <c r="I134" s="224"/>
      <c r="J134" s="225">
        <f>ROUND(I134*H134,2)</f>
        <v>0</v>
      </c>
      <c r="K134" s="221" t="s">
        <v>161</v>
      </c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162</v>
      </c>
      <c r="AT134" s="230" t="s">
        <v>157</v>
      </c>
      <c r="AU134" s="230" t="s">
        <v>86</v>
      </c>
      <c r="AY134" s="17" t="s">
        <v>155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162</v>
      </c>
      <c r="BM134" s="230" t="s">
        <v>216</v>
      </c>
    </row>
    <row r="135" s="13" customFormat="1">
      <c r="A135" s="13"/>
      <c r="B135" s="237"/>
      <c r="C135" s="238"/>
      <c r="D135" s="232" t="s">
        <v>166</v>
      </c>
      <c r="E135" s="239" t="s">
        <v>1</v>
      </c>
      <c r="F135" s="240" t="s">
        <v>647</v>
      </c>
      <c r="G135" s="238"/>
      <c r="H135" s="239" t="s">
        <v>1</v>
      </c>
      <c r="I135" s="241"/>
      <c r="J135" s="238"/>
      <c r="K135" s="238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166</v>
      </c>
      <c r="AU135" s="246" t="s">
        <v>86</v>
      </c>
      <c r="AV135" s="13" t="s">
        <v>84</v>
      </c>
      <c r="AW135" s="13" t="s">
        <v>32</v>
      </c>
      <c r="AX135" s="13" t="s">
        <v>76</v>
      </c>
      <c r="AY135" s="246" t="s">
        <v>155</v>
      </c>
    </row>
    <row r="136" s="14" customFormat="1">
      <c r="A136" s="14"/>
      <c r="B136" s="247"/>
      <c r="C136" s="248"/>
      <c r="D136" s="232" t="s">
        <v>166</v>
      </c>
      <c r="E136" s="249" t="s">
        <v>1</v>
      </c>
      <c r="F136" s="250" t="s">
        <v>740</v>
      </c>
      <c r="G136" s="248"/>
      <c r="H136" s="251">
        <v>1103.4000000000001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166</v>
      </c>
      <c r="AU136" s="257" t="s">
        <v>86</v>
      </c>
      <c r="AV136" s="14" t="s">
        <v>86</v>
      </c>
      <c r="AW136" s="14" t="s">
        <v>32</v>
      </c>
      <c r="AX136" s="14" t="s">
        <v>76</v>
      </c>
      <c r="AY136" s="257" t="s">
        <v>155</v>
      </c>
    </row>
    <row r="137" s="13" customFormat="1">
      <c r="A137" s="13"/>
      <c r="B137" s="237"/>
      <c r="C137" s="238"/>
      <c r="D137" s="232" t="s">
        <v>166</v>
      </c>
      <c r="E137" s="239" t="s">
        <v>1</v>
      </c>
      <c r="F137" s="240" t="s">
        <v>741</v>
      </c>
      <c r="G137" s="238"/>
      <c r="H137" s="239" t="s">
        <v>1</v>
      </c>
      <c r="I137" s="241"/>
      <c r="J137" s="238"/>
      <c r="K137" s="238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166</v>
      </c>
      <c r="AU137" s="246" t="s">
        <v>86</v>
      </c>
      <c r="AV137" s="13" t="s">
        <v>84</v>
      </c>
      <c r="AW137" s="13" t="s">
        <v>32</v>
      </c>
      <c r="AX137" s="13" t="s">
        <v>76</v>
      </c>
      <c r="AY137" s="246" t="s">
        <v>155</v>
      </c>
    </row>
    <row r="138" s="14" customFormat="1">
      <c r="A138" s="14"/>
      <c r="B138" s="247"/>
      <c r="C138" s="248"/>
      <c r="D138" s="232" t="s">
        <v>166</v>
      </c>
      <c r="E138" s="249" t="s">
        <v>1</v>
      </c>
      <c r="F138" s="250" t="s">
        <v>742</v>
      </c>
      <c r="G138" s="248"/>
      <c r="H138" s="251">
        <v>153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166</v>
      </c>
      <c r="AU138" s="257" t="s">
        <v>86</v>
      </c>
      <c r="AV138" s="14" t="s">
        <v>86</v>
      </c>
      <c r="AW138" s="14" t="s">
        <v>32</v>
      </c>
      <c r="AX138" s="14" t="s">
        <v>76</v>
      </c>
      <c r="AY138" s="257" t="s">
        <v>155</v>
      </c>
    </row>
    <row r="139" s="15" customFormat="1">
      <c r="A139" s="15"/>
      <c r="B139" s="258"/>
      <c r="C139" s="259"/>
      <c r="D139" s="232" t="s">
        <v>166</v>
      </c>
      <c r="E139" s="260" t="s">
        <v>108</v>
      </c>
      <c r="F139" s="261" t="s">
        <v>171</v>
      </c>
      <c r="G139" s="259"/>
      <c r="H139" s="262">
        <v>1256.4000000000001</v>
      </c>
      <c r="I139" s="263"/>
      <c r="J139" s="259"/>
      <c r="K139" s="259"/>
      <c r="L139" s="264"/>
      <c r="M139" s="265"/>
      <c r="N139" s="266"/>
      <c r="O139" s="266"/>
      <c r="P139" s="266"/>
      <c r="Q139" s="266"/>
      <c r="R139" s="266"/>
      <c r="S139" s="266"/>
      <c r="T139" s="26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8" t="s">
        <v>166</v>
      </c>
      <c r="AU139" s="268" t="s">
        <v>86</v>
      </c>
      <c r="AV139" s="15" t="s">
        <v>162</v>
      </c>
      <c r="AW139" s="15" t="s">
        <v>32</v>
      </c>
      <c r="AX139" s="15" t="s">
        <v>84</v>
      </c>
      <c r="AY139" s="268" t="s">
        <v>155</v>
      </c>
    </row>
    <row r="140" s="2" customFormat="1" ht="44.25" customHeight="1">
      <c r="A140" s="38"/>
      <c r="B140" s="39"/>
      <c r="C140" s="219" t="s">
        <v>162</v>
      </c>
      <c r="D140" s="219" t="s">
        <v>157</v>
      </c>
      <c r="E140" s="220" t="s">
        <v>226</v>
      </c>
      <c r="F140" s="221" t="s">
        <v>227</v>
      </c>
      <c r="G140" s="222" t="s">
        <v>110</v>
      </c>
      <c r="H140" s="223">
        <v>171.5</v>
      </c>
      <c r="I140" s="224"/>
      <c r="J140" s="225">
        <f>ROUND(I140*H140,2)</f>
        <v>0</v>
      </c>
      <c r="K140" s="221" t="s">
        <v>161</v>
      </c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162</v>
      </c>
      <c r="AT140" s="230" t="s">
        <v>157</v>
      </c>
      <c r="AU140" s="230" t="s">
        <v>86</v>
      </c>
      <c r="AY140" s="17" t="s">
        <v>155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162</v>
      </c>
      <c r="BM140" s="230" t="s">
        <v>228</v>
      </c>
    </row>
    <row r="141" s="13" customFormat="1">
      <c r="A141" s="13"/>
      <c r="B141" s="237"/>
      <c r="C141" s="238"/>
      <c r="D141" s="232" t="s">
        <v>166</v>
      </c>
      <c r="E141" s="239" t="s">
        <v>1</v>
      </c>
      <c r="F141" s="240" t="s">
        <v>649</v>
      </c>
      <c r="G141" s="238"/>
      <c r="H141" s="239" t="s">
        <v>1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166</v>
      </c>
      <c r="AU141" s="246" t="s">
        <v>86</v>
      </c>
      <c r="AV141" s="13" t="s">
        <v>84</v>
      </c>
      <c r="AW141" s="13" t="s">
        <v>32</v>
      </c>
      <c r="AX141" s="13" t="s">
        <v>76</v>
      </c>
      <c r="AY141" s="246" t="s">
        <v>155</v>
      </c>
    </row>
    <row r="142" s="14" customFormat="1">
      <c r="A142" s="14"/>
      <c r="B142" s="247"/>
      <c r="C142" s="248"/>
      <c r="D142" s="232" t="s">
        <v>166</v>
      </c>
      <c r="E142" s="249" t="s">
        <v>1</v>
      </c>
      <c r="F142" s="250" t="s">
        <v>743</v>
      </c>
      <c r="G142" s="248"/>
      <c r="H142" s="251">
        <v>171.5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166</v>
      </c>
      <c r="AU142" s="257" t="s">
        <v>86</v>
      </c>
      <c r="AV142" s="14" t="s">
        <v>86</v>
      </c>
      <c r="AW142" s="14" t="s">
        <v>32</v>
      </c>
      <c r="AX142" s="14" t="s">
        <v>76</v>
      </c>
      <c r="AY142" s="257" t="s">
        <v>155</v>
      </c>
    </row>
    <row r="143" s="15" customFormat="1">
      <c r="A143" s="15"/>
      <c r="B143" s="258"/>
      <c r="C143" s="259"/>
      <c r="D143" s="232" t="s">
        <v>166</v>
      </c>
      <c r="E143" s="260" t="s">
        <v>726</v>
      </c>
      <c r="F143" s="261" t="s">
        <v>171</v>
      </c>
      <c r="G143" s="259"/>
      <c r="H143" s="262">
        <v>171.5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8" t="s">
        <v>166</v>
      </c>
      <c r="AU143" s="268" t="s">
        <v>86</v>
      </c>
      <c r="AV143" s="15" t="s">
        <v>162</v>
      </c>
      <c r="AW143" s="15" t="s">
        <v>32</v>
      </c>
      <c r="AX143" s="15" t="s">
        <v>84</v>
      </c>
      <c r="AY143" s="268" t="s">
        <v>155</v>
      </c>
    </row>
    <row r="144" s="2" customFormat="1" ht="49.05" customHeight="1">
      <c r="A144" s="38"/>
      <c r="B144" s="39"/>
      <c r="C144" s="219" t="s">
        <v>188</v>
      </c>
      <c r="D144" s="219" t="s">
        <v>157</v>
      </c>
      <c r="E144" s="220" t="s">
        <v>744</v>
      </c>
      <c r="F144" s="221" t="s">
        <v>745</v>
      </c>
      <c r="G144" s="222" t="s">
        <v>110</v>
      </c>
      <c r="H144" s="223">
        <v>15</v>
      </c>
      <c r="I144" s="224"/>
      <c r="J144" s="225">
        <f>ROUND(I144*H144,2)</f>
        <v>0</v>
      </c>
      <c r="K144" s="221" t="s">
        <v>161</v>
      </c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162</v>
      </c>
      <c r="AT144" s="230" t="s">
        <v>157</v>
      </c>
      <c r="AU144" s="230" t="s">
        <v>86</v>
      </c>
      <c r="AY144" s="17" t="s">
        <v>155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162</v>
      </c>
      <c r="BM144" s="230" t="s">
        <v>746</v>
      </c>
    </row>
    <row r="145" s="13" customFormat="1">
      <c r="A145" s="13"/>
      <c r="B145" s="237"/>
      <c r="C145" s="238"/>
      <c r="D145" s="232" t="s">
        <v>166</v>
      </c>
      <c r="E145" s="239" t="s">
        <v>1</v>
      </c>
      <c r="F145" s="240" t="s">
        <v>739</v>
      </c>
      <c r="G145" s="238"/>
      <c r="H145" s="239" t="s">
        <v>1</v>
      </c>
      <c r="I145" s="241"/>
      <c r="J145" s="238"/>
      <c r="K145" s="238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166</v>
      </c>
      <c r="AU145" s="246" t="s">
        <v>86</v>
      </c>
      <c r="AV145" s="13" t="s">
        <v>84</v>
      </c>
      <c r="AW145" s="13" t="s">
        <v>32</v>
      </c>
      <c r="AX145" s="13" t="s">
        <v>76</v>
      </c>
      <c r="AY145" s="246" t="s">
        <v>155</v>
      </c>
    </row>
    <row r="146" s="14" customFormat="1">
      <c r="A146" s="14"/>
      <c r="B146" s="247"/>
      <c r="C146" s="248"/>
      <c r="D146" s="232" t="s">
        <v>166</v>
      </c>
      <c r="E146" s="249" t="s">
        <v>1</v>
      </c>
      <c r="F146" s="250" t="s">
        <v>747</v>
      </c>
      <c r="G146" s="248"/>
      <c r="H146" s="251">
        <v>15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166</v>
      </c>
      <c r="AU146" s="257" t="s">
        <v>86</v>
      </c>
      <c r="AV146" s="14" t="s">
        <v>86</v>
      </c>
      <c r="AW146" s="14" t="s">
        <v>32</v>
      </c>
      <c r="AX146" s="14" t="s">
        <v>76</v>
      </c>
      <c r="AY146" s="257" t="s">
        <v>155</v>
      </c>
    </row>
    <row r="147" s="15" customFormat="1">
      <c r="A147" s="15"/>
      <c r="B147" s="258"/>
      <c r="C147" s="259"/>
      <c r="D147" s="232" t="s">
        <v>166</v>
      </c>
      <c r="E147" s="260" t="s">
        <v>729</v>
      </c>
      <c r="F147" s="261" t="s">
        <v>171</v>
      </c>
      <c r="G147" s="259"/>
      <c r="H147" s="262">
        <v>15</v>
      </c>
      <c r="I147" s="263"/>
      <c r="J147" s="259"/>
      <c r="K147" s="259"/>
      <c r="L147" s="264"/>
      <c r="M147" s="265"/>
      <c r="N147" s="266"/>
      <c r="O147" s="266"/>
      <c r="P147" s="266"/>
      <c r="Q147" s="266"/>
      <c r="R147" s="266"/>
      <c r="S147" s="266"/>
      <c r="T147" s="26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8" t="s">
        <v>166</v>
      </c>
      <c r="AU147" s="268" t="s">
        <v>86</v>
      </c>
      <c r="AV147" s="15" t="s">
        <v>162</v>
      </c>
      <c r="AW147" s="15" t="s">
        <v>32</v>
      </c>
      <c r="AX147" s="15" t="s">
        <v>84</v>
      </c>
      <c r="AY147" s="268" t="s">
        <v>155</v>
      </c>
    </row>
    <row r="148" s="2" customFormat="1" ht="66.75" customHeight="1">
      <c r="A148" s="38"/>
      <c r="B148" s="39"/>
      <c r="C148" s="219" t="s">
        <v>194</v>
      </c>
      <c r="D148" s="219" t="s">
        <v>157</v>
      </c>
      <c r="E148" s="220" t="s">
        <v>236</v>
      </c>
      <c r="F148" s="221" t="s">
        <v>237</v>
      </c>
      <c r="G148" s="222" t="s">
        <v>110</v>
      </c>
      <c r="H148" s="223">
        <v>1442.9000000000001</v>
      </c>
      <c r="I148" s="224"/>
      <c r="J148" s="225">
        <f>ROUND(I148*H148,2)</f>
        <v>0</v>
      </c>
      <c r="K148" s="221" t="s">
        <v>1</v>
      </c>
      <c r="L148" s="44"/>
      <c r="M148" s="226" t="s">
        <v>1</v>
      </c>
      <c r="N148" s="227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162</v>
      </c>
      <c r="AT148" s="230" t="s">
        <v>157</v>
      </c>
      <c r="AU148" s="230" t="s">
        <v>86</v>
      </c>
      <c r="AY148" s="17" t="s">
        <v>155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162</v>
      </c>
      <c r="BM148" s="230" t="s">
        <v>238</v>
      </c>
    </row>
    <row r="149" s="14" customFormat="1">
      <c r="A149" s="14"/>
      <c r="B149" s="247"/>
      <c r="C149" s="248"/>
      <c r="D149" s="232" t="s">
        <v>166</v>
      </c>
      <c r="E149" s="249" t="s">
        <v>1</v>
      </c>
      <c r="F149" s="250" t="s">
        <v>108</v>
      </c>
      <c r="G149" s="248"/>
      <c r="H149" s="251">
        <v>1256.4000000000001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166</v>
      </c>
      <c r="AU149" s="257" t="s">
        <v>86</v>
      </c>
      <c r="AV149" s="14" t="s">
        <v>86</v>
      </c>
      <c r="AW149" s="14" t="s">
        <v>32</v>
      </c>
      <c r="AX149" s="14" t="s">
        <v>76</v>
      </c>
      <c r="AY149" s="257" t="s">
        <v>155</v>
      </c>
    </row>
    <row r="150" s="14" customFormat="1">
      <c r="A150" s="14"/>
      <c r="B150" s="247"/>
      <c r="C150" s="248"/>
      <c r="D150" s="232" t="s">
        <v>166</v>
      </c>
      <c r="E150" s="249" t="s">
        <v>1</v>
      </c>
      <c r="F150" s="250" t="s">
        <v>726</v>
      </c>
      <c r="G150" s="248"/>
      <c r="H150" s="251">
        <v>171.5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166</v>
      </c>
      <c r="AU150" s="257" t="s">
        <v>86</v>
      </c>
      <c r="AV150" s="14" t="s">
        <v>86</v>
      </c>
      <c r="AW150" s="14" t="s">
        <v>32</v>
      </c>
      <c r="AX150" s="14" t="s">
        <v>76</v>
      </c>
      <c r="AY150" s="257" t="s">
        <v>155</v>
      </c>
    </row>
    <row r="151" s="14" customFormat="1">
      <c r="A151" s="14"/>
      <c r="B151" s="247"/>
      <c r="C151" s="248"/>
      <c r="D151" s="232" t="s">
        <v>166</v>
      </c>
      <c r="E151" s="249" t="s">
        <v>1</v>
      </c>
      <c r="F151" s="250" t="s">
        <v>729</v>
      </c>
      <c r="G151" s="248"/>
      <c r="H151" s="251">
        <v>15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166</v>
      </c>
      <c r="AU151" s="257" t="s">
        <v>86</v>
      </c>
      <c r="AV151" s="14" t="s">
        <v>86</v>
      </c>
      <c r="AW151" s="14" t="s">
        <v>32</v>
      </c>
      <c r="AX151" s="14" t="s">
        <v>76</v>
      </c>
      <c r="AY151" s="257" t="s">
        <v>155</v>
      </c>
    </row>
    <row r="152" s="15" customFormat="1">
      <c r="A152" s="15"/>
      <c r="B152" s="258"/>
      <c r="C152" s="259"/>
      <c r="D152" s="232" t="s">
        <v>166</v>
      </c>
      <c r="E152" s="260" t="s">
        <v>1</v>
      </c>
      <c r="F152" s="261" t="s">
        <v>171</v>
      </c>
      <c r="G152" s="259"/>
      <c r="H152" s="262">
        <v>1442.9000000000001</v>
      </c>
      <c r="I152" s="263"/>
      <c r="J152" s="259"/>
      <c r="K152" s="259"/>
      <c r="L152" s="264"/>
      <c r="M152" s="265"/>
      <c r="N152" s="266"/>
      <c r="O152" s="266"/>
      <c r="P152" s="266"/>
      <c r="Q152" s="266"/>
      <c r="R152" s="266"/>
      <c r="S152" s="266"/>
      <c r="T152" s="26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8" t="s">
        <v>166</v>
      </c>
      <c r="AU152" s="268" t="s">
        <v>86</v>
      </c>
      <c r="AV152" s="15" t="s">
        <v>162</v>
      </c>
      <c r="AW152" s="15" t="s">
        <v>32</v>
      </c>
      <c r="AX152" s="15" t="s">
        <v>84</v>
      </c>
      <c r="AY152" s="268" t="s">
        <v>155</v>
      </c>
    </row>
    <row r="153" s="2" customFormat="1" ht="37.8" customHeight="1">
      <c r="A153" s="38"/>
      <c r="B153" s="39"/>
      <c r="C153" s="219" t="s">
        <v>201</v>
      </c>
      <c r="D153" s="219" t="s">
        <v>157</v>
      </c>
      <c r="E153" s="220" t="s">
        <v>276</v>
      </c>
      <c r="F153" s="221" t="s">
        <v>277</v>
      </c>
      <c r="G153" s="222" t="s">
        <v>160</v>
      </c>
      <c r="H153" s="223">
        <v>980</v>
      </c>
      <c r="I153" s="224"/>
      <c r="J153" s="225">
        <f>ROUND(I153*H153,2)</f>
        <v>0</v>
      </c>
      <c r="K153" s="221" t="s">
        <v>161</v>
      </c>
      <c r="L153" s="44"/>
      <c r="M153" s="226" t="s">
        <v>1</v>
      </c>
      <c r="N153" s="227" t="s">
        <v>41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162</v>
      </c>
      <c r="AT153" s="230" t="s">
        <v>157</v>
      </c>
      <c r="AU153" s="230" t="s">
        <v>86</v>
      </c>
      <c r="AY153" s="17" t="s">
        <v>155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162</v>
      </c>
      <c r="BM153" s="230" t="s">
        <v>278</v>
      </c>
    </row>
    <row r="154" s="13" customFormat="1">
      <c r="A154" s="13"/>
      <c r="B154" s="237"/>
      <c r="C154" s="238"/>
      <c r="D154" s="232" t="s">
        <v>166</v>
      </c>
      <c r="E154" s="239" t="s">
        <v>1</v>
      </c>
      <c r="F154" s="240" t="s">
        <v>279</v>
      </c>
      <c r="G154" s="238"/>
      <c r="H154" s="239" t="s">
        <v>1</v>
      </c>
      <c r="I154" s="241"/>
      <c r="J154" s="238"/>
      <c r="K154" s="238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166</v>
      </c>
      <c r="AU154" s="246" t="s">
        <v>86</v>
      </c>
      <c r="AV154" s="13" t="s">
        <v>84</v>
      </c>
      <c r="AW154" s="13" t="s">
        <v>32</v>
      </c>
      <c r="AX154" s="13" t="s">
        <v>76</v>
      </c>
      <c r="AY154" s="246" t="s">
        <v>155</v>
      </c>
    </row>
    <row r="155" s="14" customFormat="1">
      <c r="A155" s="14"/>
      <c r="B155" s="247"/>
      <c r="C155" s="248"/>
      <c r="D155" s="232" t="s">
        <v>166</v>
      </c>
      <c r="E155" s="249" t="s">
        <v>1</v>
      </c>
      <c r="F155" s="250" t="s">
        <v>748</v>
      </c>
      <c r="G155" s="248"/>
      <c r="H155" s="251">
        <v>980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166</v>
      </c>
      <c r="AU155" s="257" t="s">
        <v>86</v>
      </c>
      <c r="AV155" s="14" t="s">
        <v>86</v>
      </c>
      <c r="AW155" s="14" t="s">
        <v>32</v>
      </c>
      <c r="AX155" s="14" t="s">
        <v>76</v>
      </c>
      <c r="AY155" s="257" t="s">
        <v>155</v>
      </c>
    </row>
    <row r="156" s="15" customFormat="1">
      <c r="A156" s="15"/>
      <c r="B156" s="258"/>
      <c r="C156" s="259"/>
      <c r="D156" s="232" t="s">
        <v>166</v>
      </c>
      <c r="E156" s="260" t="s">
        <v>1</v>
      </c>
      <c r="F156" s="261" t="s">
        <v>171</v>
      </c>
      <c r="G156" s="259"/>
      <c r="H156" s="262">
        <v>980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8" t="s">
        <v>166</v>
      </c>
      <c r="AU156" s="268" t="s">
        <v>86</v>
      </c>
      <c r="AV156" s="15" t="s">
        <v>162</v>
      </c>
      <c r="AW156" s="15" t="s">
        <v>32</v>
      </c>
      <c r="AX156" s="15" t="s">
        <v>84</v>
      </c>
      <c r="AY156" s="268" t="s">
        <v>155</v>
      </c>
    </row>
    <row r="157" s="2" customFormat="1" ht="16.5" customHeight="1">
      <c r="A157" s="38"/>
      <c r="B157" s="39"/>
      <c r="C157" s="269" t="s">
        <v>207</v>
      </c>
      <c r="D157" s="269" t="s">
        <v>245</v>
      </c>
      <c r="E157" s="270" t="s">
        <v>282</v>
      </c>
      <c r="F157" s="271" t="s">
        <v>283</v>
      </c>
      <c r="G157" s="272" t="s">
        <v>248</v>
      </c>
      <c r="H157" s="273">
        <v>264.60000000000002</v>
      </c>
      <c r="I157" s="274"/>
      <c r="J157" s="275">
        <f>ROUND(I157*H157,2)</f>
        <v>0</v>
      </c>
      <c r="K157" s="271" t="s">
        <v>1</v>
      </c>
      <c r="L157" s="276"/>
      <c r="M157" s="277" t="s">
        <v>1</v>
      </c>
      <c r="N157" s="278" t="s">
        <v>41</v>
      </c>
      <c r="O157" s="91"/>
      <c r="P157" s="228">
        <f>O157*H157</f>
        <v>0</v>
      </c>
      <c r="Q157" s="228">
        <v>1</v>
      </c>
      <c r="R157" s="228">
        <f>Q157*H157</f>
        <v>264.60000000000002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207</v>
      </c>
      <c r="AT157" s="230" t="s">
        <v>245</v>
      </c>
      <c r="AU157" s="230" t="s">
        <v>86</v>
      </c>
      <c r="AY157" s="17" t="s">
        <v>155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162</v>
      </c>
      <c r="BM157" s="230" t="s">
        <v>284</v>
      </c>
    </row>
    <row r="158" s="13" customFormat="1">
      <c r="A158" s="13"/>
      <c r="B158" s="237"/>
      <c r="C158" s="238"/>
      <c r="D158" s="232" t="s">
        <v>166</v>
      </c>
      <c r="E158" s="239" t="s">
        <v>1</v>
      </c>
      <c r="F158" s="240" t="s">
        <v>279</v>
      </c>
      <c r="G158" s="238"/>
      <c r="H158" s="239" t="s">
        <v>1</v>
      </c>
      <c r="I158" s="241"/>
      <c r="J158" s="238"/>
      <c r="K158" s="238"/>
      <c r="L158" s="242"/>
      <c r="M158" s="243"/>
      <c r="N158" s="244"/>
      <c r="O158" s="244"/>
      <c r="P158" s="244"/>
      <c r="Q158" s="244"/>
      <c r="R158" s="244"/>
      <c r="S158" s="244"/>
      <c r="T158" s="24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6" t="s">
        <v>166</v>
      </c>
      <c r="AU158" s="246" t="s">
        <v>86</v>
      </c>
      <c r="AV158" s="13" t="s">
        <v>84</v>
      </c>
      <c r="AW158" s="13" t="s">
        <v>32</v>
      </c>
      <c r="AX158" s="13" t="s">
        <v>76</v>
      </c>
      <c r="AY158" s="246" t="s">
        <v>155</v>
      </c>
    </row>
    <row r="159" s="14" customFormat="1">
      <c r="A159" s="14"/>
      <c r="B159" s="247"/>
      <c r="C159" s="248"/>
      <c r="D159" s="232" t="s">
        <v>166</v>
      </c>
      <c r="E159" s="249" t="s">
        <v>1</v>
      </c>
      <c r="F159" s="250" t="s">
        <v>749</v>
      </c>
      <c r="G159" s="248"/>
      <c r="H159" s="251">
        <v>264.60000000000002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166</v>
      </c>
      <c r="AU159" s="257" t="s">
        <v>86</v>
      </c>
      <c r="AV159" s="14" t="s">
        <v>86</v>
      </c>
      <c r="AW159" s="14" t="s">
        <v>32</v>
      </c>
      <c r="AX159" s="14" t="s">
        <v>76</v>
      </c>
      <c r="AY159" s="257" t="s">
        <v>155</v>
      </c>
    </row>
    <row r="160" s="15" customFormat="1">
      <c r="A160" s="15"/>
      <c r="B160" s="258"/>
      <c r="C160" s="259"/>
      <c r="D160" s="232" t="s">
        <v>166</v>
      </c>
      <c r="E160" s="260" t="s">
        <v>1</v>
      </c>
      <c r="F160" s="261" t="s">
        <v>171</v>
      </c>
      <c r="G160" s="259"/>
      <c r="H160" s="262">
        <v>264.60000000000002</v>
      </c>
      <c r="I160" s="263"/>
      <c r="J160" s="259"/>
      <c r="K160" s="259"/>
      <c r="L160" s="264"/>
      <c r="M160" s="265"/>
      <c r="N160" s="266"/>
      <c r="O160" s="266"/>
      <c r="P160" s="266"/>
      <c r="Q160" s="266"/>
      <c r="R160" s="266"/>
      <c r="S160" s="266"/>
      <c r="T160" s="26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8" t="s">
        <v>166</v>
      </c>
      <c r="AU160" s="268" t="s">
        <v>86</v>
      </c>
      <c r="AV160" s="15" t="s">
        <v>162</v>
      </c>
      <c r="AW160" s="15" t="s">
        <v>32</v>
      </c>
      <c r="AX160" s="15" t="s">
        <v>84</v>
      </c>
      <c r="AY160" s="268" t="s">
        <v>155</v>
      </c>
    </row>
    <row r="161" s="2" customFormat="1" ht="37.8" customHeight="1">
      <c r="A161" s="38"/>
      <c r="B161" s="39"/>
      <c r="C161" s="219" t="s">
        <v>213</v>
      </c>
      <c r="D161" s="219" t="s">
        <v>157</v>
      </c>
      <c r="E161" s="220" t="s">
        <v>286</v>
      </c>
      <c r="F161" s="221" t="s">
        <v>287</v>
      </c>
      <c r="G161" s="222" t="s">
        <v>160</v>
      </c>
      <c r="H161" s="223">
        <v>980</v>
      </c>
      <c r="I161" s="224"/>
      <c r="J161" s="225">
        <f>ROUND(I161*H161,2)</f>
        <v>0</v>
      </c>
      <c r="K161" s="221" t="s">
        <v>161</v>
      </c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162</v>
      </c>
      <c r="AT161" s="230" t="s">
        <v>157</v>
      </c>
      <c r="AU161" s="230" t="s">
        <v>86</v>
      </c>
      <c r="AY161" s="17" t="s">
        <v>155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162</v>
      </c>
      <c r="BM161" s="230" t="s">
        <v>288</v>
      </c>
    </row>
    <row r="162" s="13" customFormat="1">
      <c r="A162" s="13"/>
      <c r="B162" s="237"/>
      <c r="C162" s="238"/>
      <c r="D162" s="232" t="s">
        <v>166</v>
      </c>
      <c r="E162" s="239" t="s">
        <v>1</v>
      </c>
      <c r="F162" s="240" t="s">
        <v>289</v>
      </c>
      <c r="G162" s="238"/>
      <c r="H162" s="239" t="s">
        <v>1</v>
      </c>
      <c r="I162" s="241"/>
      <c r="J162" s="238"/>
      <c r="K162" s="238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166</v>
      </c>
      <c r="AU162" s="246" t="s">
        <v>86</v>
      </c>
      <c r="AV162" s="13" t="s">
        <v>84</v>
      </c>
      <c r="AW162" s="13" t="s">
        <v>32</v>
      </c>
      <c r="AX162" s="13" t="s">
        <v>76</v>
      </c>
      <c r="AY162" s="246" t="s">
        <v>155</v>
      </c>
    </row>
    <row r="163" s="14" customFormat="1">
      <c r="A163" s="14"/>
      <c r="B163" s="247"/>
      <c r="C163" s="248"/>
      <c r="D163" s="232" t="s">
        <v>166</v>
      </c>
      <c r="E163" s="249" t="s">
        <v>1</v>
      </c>
      <c r="F163" s="250" t="s">
        <v>748</v>
      </c>
      <c r="G163" s="248"/>
      <c r="H163" s="251">
        <v>980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166</v>
      </c>
      <c r="AU163" s="257" t="s">
        <v>86</v>
      </c>
      <c r="AV163" s="14" t="s">
        <v>86</v>
      </c>
      <c r="AW163" s="14" t="s">
        <v>32</v>
      </c>
      <c r="AX163" s="14" t="s">
        <v>76</v>
      </c>
      <c r="AY163" s="257" t="s">
        <v>155</v>
      </c>
    </row>
    <row r="164" s="15" customFormat="1">
      <c r="A164" s="15"/>
      <c r="B164" s="258"/>
      <c r="C164" s="259"/>
      <c r="D164" s="232" t="s">
        <v>166</v>
      </c>
      <c r="E164" s="260" t="s">
        <v>1</v>
      </c>
      <c r="F164" s="261" t="s">
        <v>171</v>
      </c>
      <c r="G164" s="259"/>
      <c r="H164" s="262">
        <v>980</v>
      </c>
      <c r="I164" s="263"/>
      <c r="J164" s="259"/>
      <c r="K164" s="259"/>
      <c r="L164" s="264"/>
      <c r="M164" s="265"/>
      <c r="N164" s="266"/>
      <c r="O164" s="266"/>
      <c r="P164" s="266"/>
      <c r="Q164" s="266"/>
      <c r="R164" s="266"/>
      <c r="S164" s="266"/>
      <c r="T164" s="26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8" t="s">
        <v>166</v>
      </c>
      <c r="AU164" s="268" t="s">
        <v>86</v>
      </c>
      <c r="AV164" s="15" t="s">
        <v>162</v>
      </c>
      <c r="AW164" s="15" t="s">
        <v>32</v>
      </c>
      <c r="AX164" s="15" t="s">
        <v>84</v>
      </c>
      <c r="AY164" s="268" t="s">
        <v>155</v>
      </c>
    </row>
    <row r="165" s="2" customFormat="1" ht="16.5" customHeight="1">
      <c r="A165" s="38"/>
      <c r="B165" s="39"/>
      <c r="C165" s="269" t="s">
        <v>225</v>
      </c>
      <c r="D165" s="269" t="s">
        <v>245</v>
      </c>
      <c r="E165" s="270" t="s">
        <v>290</v>
      </c>
      <c r="F165" s="271" t="s">
        <v>291</v>
      </c>
      <c r="G165" s="272" t="s">
        <v>292</v>
      </c>
      <c r="H165" s="273">
        <v>19.600000000000001</v>
      </c>
      <c r="I165" s="274"/>
      <c r="J165" s="275">
        <f>ROUND(I165*H165,2)</f>
        <v>0</v>
      </c>
      <c r="K165" s="271" t="s">
        <v>161</v>
      </c>
      <c r="L165" s="276"/>
      <c r="M165" s="277" t="s">
        <v>1</v>
      </c>
      <c r="N165" s="278" t="s">
        <v>41</v>
      </c>
      <c r="O165" s="91"/>
      <c r="P165" s="228">
        <f>O165*H165</f>
        <v>0</v>
      </c>
      <c r="Q165" s="228">
        <v>0.001</v>
      </c>
      <c r="R165" s="228">
        <f>Q165*H165</f>
        <v>0.019600000000000003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207</v>
      </c>
      <c r="AT165" s="230" t="s">
        <v>245</v>
      </c>
      <c r="AU165" s="230" t="s">
        <v>86</v>
      </c>
      <c r="AY165" s="17" t="s">
        <v>155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162</v>
      </c>
      <c r="BM165" s="230" t="s">
        <v>293</v>
      </c>
    </row>
    <row r="166" s="14" customFormat="1">
      <c r="A166" s="14"/>
      <c r="B166" s="247"/>
      <c r="C166" s="248"/>
      <c r="D166" s="232" t="s">
        <v>166</v>
      </c>
      <c r="E166" s="248"/>
      <c r="F166" s="250" t="s">
        <v>750</v>
      </c>
      <c r="G166" s="248"/>
      <c r="H166" s="251">
        <v>19.600000000000001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166</v>
      </c>
      <c r="AU166" s="257" t="s">
        <v>86</v>
      </c>
      <c r="AV166" s="14" t="s">
        <v>86</v>
      </c>
      <c r="AW166" s="14" t="s">
        <v>4</v>
      </c>
      <c r="AX166" s="14" t="s">
        <v>84</v>
      </c>
      <c r="AY166" s="257" t="s">
        <v>155</v>
      </c>
    </row>
    <row r="167" s="2" customFormat="1" ht="33" customHeight="1">
      <c r="A167" s="38"/>
      <c r="B167" s="39"/>
      <c r="C167" s="219" t="s">
        <v>235</v>
      </c>
      <c r="D167" s="219" t="s">
        <v>157</v>
      </c>
      <c r="E167" s="220" t="s">
        <v>296</v>
      </c>
      <c r="F167" s="221" t="s">
        <v>297</v>
      </c>
      <c r="G167" s="222" t="s">
        <v>160</v>
      </c>
      <c r="H167" s="223">
        <v>3365</v>
      </c>
      <c r="I167" s="224"/>
      <c r="J167" s="225">
        <f>ROUND(I167*H167,2)</f>
        <v>0</v>
      </c>
      <c r="K167" s="221" t="s">
        <v>161</v>
      </c>
      <c r="L167" s="44"/>
      <c r="M167" s="226" t="s">
        <v>1</v>
      </c>
      <c r="N167" s="227" t="s">
        <v>41</v>
      </c>
      <c r="O167" s="91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162</v>
      </c>
      <c r="AT167" s="230" t="s">
        <v>157</v>
      </c>
      <c r="AU167" s="230" t="s">
        <v>86</v>
      </c>
      <c r="AY167" s="17" t="s">
        <v>155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84</v>
      </c>
      <c r="BK167" s="231">
        <f>ROUND(I167*H167,2)</f>
        <v>0</v>
      </c>
      <c r="BL167" s="17" t="s">
        <v>162</v>
      </c>
      <c r="BM167" s="230" t="s">
        <v>298</v>
      </c>
    </row>
    <row r="168" s="13" customFormat="1">
      <c r="A168" s="13"/>
      <c r="B168" s="237"/>
      <c r="C168" s="238"/>
      <c r="D168" s="232" t="s">
        <v>166</v>
      </c>
      <c r="E168" s="239" t="s">
        <v>1</v>
      </c>
      <c r="F168" s="240" t="s">
        <v>656</v>
      </c>
      <c r="G168" s="238"/>
      <c r="H168" s="239" t="s">
        <v>1</v>
      </c>
      <c r="I168" s="241"/>
      <c r="J168" s="238"/>
      <c r="K168" s="238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166</v>
      </c>
      <c r="AU168" s="246" t="s">
        <v>86</v>
      </c>
      <c r="AV168" s="13" t="s">
        <v>84</v>
      </c>
      <c r="AW168" s="13" t="s">
        <v>32</v>
      </c>
      <c r="AX168" s="13" t="s">
        <v>76</v>
      </c>
      <c r="AY168" s="246" t="s">
        <v>155</v>
      </c>
    </row>
    <row r="169" s="14" customFormat="1">
      <c r="A169" s="14"/>
      <c r="B169" s="247"/>
      <c r="C169" s="248"/>
      <c r="D169" s="232" t="s">
        <v>166</v>
      </c>
      <c r="E169" s="249" t="s">
        <v>1</v>
      </c>
      <c r="F169" s="250" t="s">
        <v>751</v>
      </c>
      <c r="G169" s="248"/>
      <c r="H169" s="251">
        <v>3065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166</v>
      </c>
      <c r="AU169" s="257" t="s">
        <v>86</v>
      </c>
      <c r="AV169" s="14" t="s">
        <v>86</v>
      </c>
      <c r="AW169" s="14" t="s">
        <v>32</v>
      </c>
      <c r="AX169" s="14" t="s">
        <v>76</v>
      </c>
      <c r="AY169" s="257" t="s">
        <v>155</v>
      </c>
    </row>
    <row r="170" s="13" customFormat="1">
      <c r="A170" s="13"/>
      <c r="B170" s="237"/>
      <c r="C170" s="238"/>
      <c r="D170" s="232" t="s">
        <v>166</v>
      </c>
      <c r="E170" s="239" t="s">
        <v>1</v>
      </c>
      <c r="F170" s="240" t="s">
        <v>752</v>
      </c>
      <c r="G170" s="238"/>
      <c r="H170" s="239" t="s">
        <v>1</v>
      </c>
      <c r="I170" s="241"/>
      <c r="J170" s="238"/>
      <c r="K170" s="238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166</v>
      </c>
      <c r="AU170" s="246" t="s">
        <v>86</v>
      </c>
      <c r="AV170" s="13" t="s">
        <v>84</v>
      </c>
      <c r="AW170" s="13" t="s">
        <v>32</v>
      </c>
      <c r="AX170" s="13" t="s">
        <v>76</v>
      </c>
      <c r="AY170" s="246" t="s">
        <v>155</v>
      </c>
    </row>
    <row r="171" s="14" customFormat="1">
      <c r="A171" s="14"/>
      <c r="B171" s="247"/>
      <c r="C171" s="248"/>
      <c r="D171" s="232" t="s">
        <v>166</v>
      </c>
      <c r="E171" s="249" t="s">
        <v>1</v>
      </c>
      <c r="F171" s="250" t="s">
        <v>653</v>
      </c>
      <c r="G171" s="248"/>
      <c r="H171" s="251">
        <v>300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166</v>
      </c>
      <c r="AU171" s="257" t="s">
        <v>86</v>
      </c>
      <c r="AV171" s="14" t="s">
        <v>86</v>
      </c>
      <c r="AW171" s="14" t="s">
        <v>32</v>
      </c>
      <c r="AX171" s="14" t="s">
        <v>76</v>
      </c>
      <c r="AY171" s="257" t="s">
        <v>155</v>
      </c>
    </row>
    <row r="172" s="15" customFormat="1">
      <c r="A172" s="15"/>
      <c r="B172" s="258"/>
      <c r="C172" s="259"/>
      <c r="D172" s="232" t="s">
        <v>166</v>
      </c>
      <c r="E172" s="260" t="s">
        <v>1</v>
      </c>
      <c r="F172" s="261" t="s">
        <v>171</v>
      </c>
      <c r="G172" s="259"/>
      <c r="H172" s="262">
        <v>3365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8" t="s">
        <v>166</v>
      </c>
      <c r="AU172" s="268" t="s">
        <v>86</v>
      </c>
      <c r="AV172" s="15" t="s">
        <v>162</v>
      </c>
      <c r="AW172" s="15" t="s">
        <v>32</v>
      </c>
      <c r="AX172" s="15" t="s">
        <v>84</v>
      </c>
      <c r="AY172" s="268" t="s">
        <v>155</v>
      </c>
    </row>
    <row r="173" s="12" customFormat="1" ht="22.8" customHeight="1">
      <c r="A173" s="12"/>
      <c r="B173" s="203"/>
      <c r="C173" s="204"/>
      <c r="D173" s="205" t="s">
        <v>75</v>
      </c>
      <c r="E173" s="217" t="s">
        <v>86</v>
      </c>
      <c r="F173" s="217" t="s">
        <v>305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SUM(P174:P177)</f>
        <v>0</v>
      </c>
      <c r="Q173" s="211"/>
      <c r="R173" s="212">
        <f>SUM(R174:R177)</f>
        <v>233.22039999999998</v>
      </c>
      <c r="S173" s="211"/>
      <c r="T173" s="213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84</v>
      </c>
      <c r="AT173" s="215" t="s">
        <v>75</v>
      </c>
      <c r="AU173" s="215" t="s">
        <v>84</v>
      </c>
      <c r="AY173" s="214" t="s">
        <v>155</v>
      </c>
      <c r="BK173" s="216">
        <f>SUM(BK174:BK177)</f>
        <v>0</v>
      </c>
    </row>
    <row r="174" s="2" customFormat="1" ht="49.05" customHeight="1">
      <c r="A174" s="38"/>
      <c r="B174" s="39"/>
      <c r="C174" s="219" t="s">
        <v>8</v>
      </c>
      <c r="D174" s="219" t="s">
        <v>157</v>
      </c>
      <c r="E174" s="220" t="s">
        <v>307</v>
      </c>
      <c r="F174" s="221" t="s">
        <v>308</v>
      </c>
      <c r="G174" s="222" t="s">
        <v>197</v>
      </c>
      <c r="H174" s="223">
        <v>980</v>
      </c>
      <c r="I174" s="224"/>
      <c r="J174" s="225">
        <f>ROUND(I174*H174,2)</f>
        <v>0</v>
      </c>
      <c r="K174" s="221" t="s">
        <v>161</v>
      </c>
      <c r="L174" s="44"/>
      <c r="M174" s="226" t="s">
        <v>1</v>
      </c>
      <c r="N174" s="227" t="s">
        <v>41</v>
      </c>
      <c r="O174" s="91"/>
      <c r="P174" s="228">
        <f>O174*H174</f>
        <v>0</v>
      </c>
      <c r="Q174" s="228">
        <v>0.23798</v>
      </c>
      <c r="R174" s="228">
        <f>Q174*H174</f>
        <v>233.22039999999998</v>
      </c>
      <c r="S174" s="228">
        <v>0</v>
      </c>
      <c r="T174" s="22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0" t="s">
        <v>162</v>
      </c>
      <c r="AT174" s="230" t="s">
        <v>157</v>
      </c>
      <c r="AU174" s="230" t="s">
        <v>86</v>
      </c>
      <c r="AY174" s="17" t="s">
        <v>155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7" t="s">
        <v>84</v>
      </c>
      <c r="BK174" s="231">
        <f>ROUND(I174*H174,2)</f>
        <v>0</v>
      </c>
      <c r="BL174" s="17" t="s">
        <v>162</v>
      </c>
      <c r="BM174" s="230" t="s">
        <v>753</v>
      </c>
    </row>
    <row r="175" s="13" customFormat="1">
      <c r="A175" s="13"/>
      <c r="B175" s="237"/>
      <c r="C175" s="238"/>
      <c r="D175" s="232" t="s">
        <v>166</v>
      </c>
      <c r="E175" s="239" t="s">
        <v>1</v>
      </c>
      <c r="F175" s="240" t="s">
        <v>649</v>
      </c>
      <c r="G175" s="238"/>
      <c r="H175" s="239" t="s">
        <v>1</v>
      </c>
      <c r="I175" s="241"/>
      <c r="J175" s="238"/>
      <c r="K175" s="238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166</v>
      </c>
      <c r="AU175" s="246" t="s">
        <v>86</v>
      </c>
      <c r="AV175" s="13" t="s">
        <v>84</v>
      </c>
      <c r="AW175" s="13" t="s">
        <v>32</v>
      </c>
      <c r="AX175" s="13" t="s">
        <v>76</v>
      </c>
      <c r="AY175" s="246" t="s">
        <v>155</v>
      </c>
    </row>
    <row r="176" s="14" customFormat="1">
      <c r="A176" s="14"/>
      <c r="B176" s="247"/>
      <c r="C176" s="248"/>
      <c r="D176" s="232" t="s">
        <v>166</v>
      </c>
      <c r="E176" s="249" t="s">
        <v>1</v>
      </c>
      <c r="F176" s="250" t="s">
        <v>748</v>
      </c>
      <c r="G176" s="248"/>
      <c r="H176" s="251">
        <v>980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166</v>
      </c>
      <c r="AU176" s="257" t="s">
        <v>86</v>
      </c>
      <c r="AV176" s="14" t="s">
        <v>86</v>
      </c>
      <c r="AW176" s="14" t="s">
        <v>32</v>
      </c>
      <c r="AX176" s="14" t="s">
        <v>76</v>
      </c>
      <c r="AY176" s="257" t="s">
        <v>155</v>
      </c>
    </row>
    <row r="177" s="15" customFormat="1">
      <c r="A177" s="15"/>
      <c r="B177" s="258"/>
      <c r="C177" s="259"/>
      <c r="D177" s="232" t="s">
        <v>166</v>
      </c>
      <c r="E177" s="260" t="s">
        <v>1</v>
      </c>
      <c r="F177" s="261" t="s">
        <v>171</v>
      </c>
      <c r="G177" s="259"/>
      <c r="H177" s="262">
        <v>980</v>
      </c>
      <c r="I177" s="263"/>
      <c r="J177" s="259"/>
      <c r="K177" s="259"/>
      <c r="L177" s="264"/>
      <c r="M177" s="265"/>
      <c r="N177" s="266"/>
      <c r="O177" s="266"/>
      <c r="P177" s="266"/>
      <c r="Q177" s="266"/>
      <c r="R177" s="266"/>
      <c r="S177" s="266"/>
      <c r="T177" s="26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8" t="s">
        <v>166</v>
      </c>
      <c r="AU177" s="268" t="s">
        <v>86</v>
      </c>
      <c r="AV177" s="15" t="s">
        <v>162</v>
      </c>
      <c r="AW177" s="15" t="s">
        <v>32</v>
      </c>
      <c r="AX177" s="15" t="s">
        <v>84</v>
      </c>
      <c r="AY177" s="268" t="s">
        <v>155</v>
      </c>
    </row>
    <row r="178" s="12" customFormat="1" ht="22.8" customHeight="1">
      <c r="A178" s="12"/>
      <c r="B178" s="203"/>
      <c r="C178" s="204"/>
      <c r="D178" s="205" t="s">
        <v>75</v>
      </c>
      <c r="E178" s="217" t="s">
        <v>162</v>
      </c>
      <c r="F178" s="217" t="s">
        <v>312</v>
      </c>
      <c r="G178" s="204"/>
      <c r="H178" s="204"/>
      <c r="I178" s="207"/>
      <c r="J178" s="218">
        <f>BK178</f>
        <v>0</v>
      </c>
      <c r="K178" s="204"/>
      <c r="L178" s="209"/>
      <c r="M178" s="210"/>
      <c r="N178" s="211"/>
      <c r="O178" s="211"/>
      <c r="P178" s="212">
        <f>SUM(P179:P182)</f>
        <v>0</v>
      </c>
      <c r="Q178" s="211"/>
      <c r="R178" s="212">
        <f>SUM(R179:R182)</f>
        <v>0</v>
      </c>
      <c r="S178" s="211"/>
      <c r="T178" s="213">
        <f>SUM(T179:T182)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84</v>
      </c>
      <c r="AT178" s="215" t="s">
        <v>75</v>
      </c>
      <c r="AU178" s="215" t="s">
        <v>84</v>
      </c>
      <c r="AY178" s="214" t="s">
        <v>155</v>
      </c>
      <c r="BK178" s="216">
        <f>SUM(BK179:BK182)</f>
        <v>0</v>
      </c>
    </row>
    <row r="179" s="2" customFormat="1" ht="44.25" customHeight="1">
      <c r="A179" s="38"/>
      <c r="B179" s="39"/>
      <c r="C179" s="219" t="s">
        <v>244</v>
      </c>
      <c r="D179" s="219" t="s">
        <v>157</v>
      </c>
      <c r="E179" s="220" t="s">
        <v>659</v>
      </c>
      <c r="F179" s="221" t="s">
        <v>660</v>
      </c>
      <c r="G179" s="222" t="s">
        <v>110</v>
      </c>
      <c r="H179" s="223">
        <v>3</v>
      </c>
      <c r="I179" s="224"/>
      <c r="J179" s="225">
        <f>ROUND(I179*H179,2)</f>
        <v>0</v>
      </c>
      <c r="K179" s="221" t="s">
        <v>161</v>
      </c>
      <c r="L179" s="44"/>
      <c r="M179" s="226" t="s">
        <v>1</v>
      </c>
      <c r="N179" s="227" t="s">
        <v>41</v>
      </c>
      <c r="O179" s="91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162</v>
      </c>
      <c r="AT179" s="230" t="s">
        <v>157</v>
      </c>
      <c r="AU179" s="230" t="s">
        <v>86</v>
      </c>
      <c r="AY179" s="17" t="s">
        <v>155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84</v>
      </c>
      <c r="BK179" s="231">
        <f>ROUND(I179*H179,2)</f>
        <v>0</v>
      </c>
      <c r="BL179" s="17" t="s">
        <v>162</v>
      </c>
      <c r="BM179" s="230" t="s">
        <v>754</v>
      </c>
    </row>
    <row r="180" s="13" customFormat="1">
      <c r="A180" s="13"/>
      <c r="B180" s="237"/>
      <c r="C180" s="238"/>
      <c r="D180" s="232" t="s">
        <v>166</v>
      </c>
      <c r="E180" s="239" t="s">
        <v>1</v>
      </c>
      <c r="F180" s="240" t="s">
        <v>755</v>
      </c>
      <c r="G180" s="238"/>
      <c r="H180" s="239" t="s">
        <v>1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166</v>
      </c>
      <c r="AU180" s="246" t="s">
        <v>86</v>
      </c>
      <c r="AV180" s="13" t="s">
        <v>84</v>
      </c>
      <c r="AW180" s="13" t="s">
        <v>32</v>
      </c>
      <c r="AX180" s="13" t="s">
        <v>76</v>
      </c>
      <c r="AY180" s="246" t="s">
        <v>155</v>
      </c>
    </row>
    <row r="181" s="14" customFormat="1">
      <c r="A181" s="14"/>
      <c r="B181" s="247"/>
      <c r="C181" s="248"/>
      <c r="D181" s="232" t="s">
        <v>166</v>
      </c>
      <c r="E181" s="249" t="s">
        <v>1</v>
      </c>
      <c r="F181" s="250" t="s">
        <v>756</v>
      </c>
      <c r="G181" s="248"/>
      <c r="H181" s="251">
        <v>3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166</v>
      </c>
      <c r="AU181" s="257" t="s">
        <v>86</v>
      </c>
      <c r="AV181" s="14" t="s">
        <v>86</v>
      </c>
      <c r="AW181" s="14" t="s">
        <v>32</v>
      </c>
      <c r="AX181" s="14" t="s">
        <v>76</v>
      </c>
      <c r="AY181" s="257" t="s">
        <v>155</v>
      </c>
    </row>
    <row r="182" s="15" customFormat="1">
      <c r="A182" s="15"/>
      <c r="B182" s="258"/>
      <c r="C182" s="259"/>
      <c r="D182" s="232" t="s">
        <v>166</v>
      </c>
      <c r="E182" s="260" t="s">
        <v>1</v>
      </c>
      <c r="F182" s="261" t="s">
        <v>171</v>
      </c>
      <c r="G182" s="259"/>
      <c r="H182" s="262">
        <v>3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8" t="s">
        <v>166</v>
      </c>
      <c r="AU182" s="268" t="s">
        <v>86</v>
      </c>
      <c r="AV182" s="15" t="s">
        <v>162</v>
      </c>
      <c r="AW182" s="15" t="s">
        <v>32</v>
      </c>
      <c r="AX182" s="15" t="s">
        <v>84</v>
      </c>
      <c r="AY182" s="268" t="s">
        <v>155</v>
      </c>
    </row>
    <row r="183" s="12" customFormat="1" ht="22.8" customHeight="1">
      <c r="A183" s="12"/>
      <c r="B183" s="203"/>
      <c r="C183" s="204"/>
      <c r="D183" s="205" t="s">
        <v>75</v>
      </c>
      <c r="E183" s="217" t="s">
        <v>188</v>
      </c>
      <c r="F183" s="217" t="s">
        <v>318</v>
      </c>
      <c r="G183" s="204"/>
      <c r="H183" s="204"/>
      <c r="I183" s="207"/>
      <c r="J183" s="218">
        <f>BK183</f>
        <v>0</v>
      </c>
      <c r="K183" s="204"/>
      <c r="L183" s="209"/>
      <c r="M183" s="210"/>
      <c r="N183" s="211"/>
      <c r="O183" s="211"/>
      <c r="P183" s="212">
        <f>SUM(P184:P229)</f>
        <v>0</v>
      </c>
      <c r="Q183" s="211"/>
      <c r="R183" s="212">
        <f>SUM(R184:R229)</f>
        <v>349.17899999999997</v>
      </c>
      <c r="S183" s="211"/>
      <c r="T183" s="213">
        <f>SUM(T184:T229)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84</v>
      </c>
      <c r="AT183" s="215" t="s">
        <v>75</v>
      </c>
      <c r="AU183" s="215" t="s">
        <v>84</v>
      </c>
      <c r="AY183" s="214" t="s">
        <v>155</v>
      </c>
      <c r="BK183" s="216">
        <f>SUM(BK184:BK229)</f>
        <v>0</v>
      </c>
    </row>
    <row r="184" s="2" customFormat="1" ht="66.75" customHeight="1">
      <c r="A184" s="38"/>
      <c r="B184" s="39"/>
      <c r="C184" s="219" t="s">
        <v>251</v>
      </c>
      <c r="D184" s="219" t="s">
        <v>157</v>
      </c>
      <c r="E184" s="220" t="s">
        <v>664</v>
      </c>
      <c r="F184" s="221" t="s">
        <v>665</v>
      </c>
      <c r="G184" s="222" t="s">
        <v>160</v>
      </c>
      <c r="H184" s="223">
        <v>3365</v>
      </c>
      <c r="I184" s="224"/>
      <c r="J184" s="225">
        <f>ROUND(I184*H184,2)</f>
        <v>0</v>
      </c>
      <c r="K184" s="221" t="s">
        <v>161</v>
      </c>
      <c r="L184" s="44"/>
      <c r="M184" s="226" t="s">
        <v>1</v>
      </c>
      <c r="N184" s="227" t="s">
        <v>41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162</v>
      </c>
      <c r="AT184" s="230" t="s">
        <v>157</v>
      </c>
      <c r="AU184" s="230" t="s">
        <v>86</v>
      </c>
      <c r="AY184" s="17" t="s">
        <v>155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84</v>
      </c>
      <c r="BK184" s="231">
        <f>ROUND(I184*H184,2)</f>
        <v>0</v>
      </c>
      <c r="BL184" s="17" t="s">
        <v>162</v>
      </c>
      <c r="BM184" s="230" t="s">
        <v>666</v>
      </c>
    </row>
    <row r="185" s="13" customFormat="1">
      <c r="A185" s="13"/>
      <c r="B185" s="237"/>
      <c r="C185" s="238"/>
      <c r="D185" s="232" t="s">
        <v>166</v>
      </c>
      <c r="E185" s="239" t="s">
        <v>1</v>
      </c>
      <c r="F185" s="240" t="s">
        <v>656</v>
      </c>
      <c r="G185" s="238"/>
      <c r="H185" s="239" t="s">
        <v>1</v>
      </c>
      <c r="I185" s="241"/>
      <c r="J185" s="238"/>
      <c r="K185" s="238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166</v>
      </c>
      <c r="AU185" s="246" t="s">
        <v>86</v>
      </c>
      <c r="AV185" s="13" t="s">
        <v>84</v>
      </c>
      <c r="AW185" s="13" t="s">
        <v>32</v>
      </c>
      <c r="AX185" s="13" t="s">
        <v>76</v>
      </c>
      <c r="AY185" s="246" t="s">
        <v>155</v>
      </c>
    </row>
    <row r="186" s="14" customFormat="1">
      <c r="A186" s="14"/>
      <c r="B186" s="247"/>
      <c r="C186" s="248"/>
      <c r="D186" s="232" t="s">
        <v>166</v>
      </c>
      <c r="E186" s="249" t="s">
        <v>1</v>
      </c>
      <c r="F186" s="250" t="s">
        <v>751</v>
      </c>
      <c r="G186" s="248"/>
      <c r="H186" s="251">
        <v>3065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166</v>
      </c>
      <c r="AU186" s="257" t="s">
        <v>86</v>
      </c>
      <c r="AV186" s="14" t="s">
        <v>86</v>
      </c>
      <c r="AW186" s="14" t="s">
        <v>32</v>
      </c>
      <c r="AX186" s="14" t="s">
        <v>76</v>
      </c>
      <c r="AY186" s="257" t="s">
        <v>155</v>
      </c>
    </row>
    <row r="187" s="13" customFormat="1">
      <c r="A187" s="13"/>
      <c r="B187" s="237"/>
      <c r="C187" s="238"/>
      <c r="D187" s="232" t="s">
        <v>166</v>
      </c>
      <c r="E187" s="239" t="s">
        <v>1</v>
      </c>
      <c r="F187" s="240" t="s">
        <v>752</v>
      </c>
      <c r="G187" s="238"/>
      <c r="H187" s="239" t="s">
        <v>1</v>
      </c>
      <c r="I187" s="241"/>
      <c r="J187" s="238"/>
      <c r="K187" s="238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166</v>
      </c>
      <c r="AU187" s="246" t="s">
        <v>86</v>
      </c>
      <c r="AV187" s="13" t="s">
        <v>84</v>
      </c>
      <c r="AW187" s="13" t="s">
        <v>32</v>
      </c>
      <c r="AX187" s="13" t="s">
        <v>76</v>
      </c>
      <c r="AY187" s="246" t="s">
        <v>155</v>
      </c>
    </row>
    <row r="188" s="14" customFormat="1">
      <c r="A188" s="14"/>
      <c r="B188" s="247"/>
      <c r="C188" s="248"/>
      <c r="D188" s="232" t="s">
        <v>166</v>
      </c>
      <c r="E188" s="249" t="s">
        <v>1</v>
      </c>
      <c r="F188" s="250" t="s">
        <v>653</v>
      </c>
      <c r="G188" s="248"/>
      <c r="H188" s="251">
        <v>300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166</v>
      </c>
      <c r="AU188" s="257" t="s">
        <v>86</v>
      </c>
      <c r="AV188" s="14" t="s">
        <v>86</v>
      </c>
      <c r="AW188" s="14" t="s">
        <v>32</v>
      </c>
      <c r="AX188" s="14" t="s">
        <v>76</v>
      </c>
      <c r="AY188" s="257" t="s">
        <v>155</v>
      </c>
    </row>
    <row r="189" s="15" customFormat="1">
      <c r="A189" s="15"/>
      <c r="B189" s="258"/>
      <c r="C189" s="259"/>
      <c r="D189" s="232" t="s">
        <v>166</v>
      </c>
      <c r="E189" s="260" t="s">
        <v>641</v>
      </c>
      <c r="F189" s="261" t="s">
        <v>171</v>
      </c>
      <c r="G189" s="259"/>
      <c r="H189" s="262">
        <v>3365</v>
      </c>
      <c r="I189" s="263"/>
      <c r="J189" s="259"/>
      <c r="K189" s="259"/>
      <c r="L189" s="264"/>
      <c r="M189" s="265"/>
      <c r="N189" s="266"/>
      <c r="O189" s="266"/>
      <c r="P189" s="266"/>
      <c r="Q189" s="266"/>
      <c r="R189" s="266"/>
      <c r="S189" s="266"/>
      <c r="T189" s="267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8" t="s">
        <v>166</v>
      </c>
      <c r="AU189" s="268" t="s">
        <v>86</v>
      </c>
      <c r="AV189" s="15" t="s">
        <v>162</v>
      </c>
      <c r="AW189" s="15" t="s">
        <v>32</v>
      </c>
      <c r="AX189" s="15" t="s">
        <v>84</v>
      </c>
      <c r="AY189" s="268" t="s">
        <v>155</v>
      </c>
    </row>
    <row r="190" s="2" customFormat="1" ht="21.75" customHeight="1">
      <c r="A190" s="38"/>
      <c r="B190" s="39"/>
      <c r="C190" s="269" t="s">
        <v>256</v>
      </c>
      <c r="D190" s="269" t="s">
        <v>245</v>
      </c>
      <c r="E190" s="270" t="s">
        <v>667</v>
      </c>
      <c r="F190" s="271" t="s">
        <v>668</v>
      </c>
      <c r="G190" s="272" t="s">
        <v>248</v>
      </c>
      <c r="H190" s="273">
        <v>54.512999999999998</v>
      </c>
      <c r="I190" s="274"/>
      <c r="J190" s="275">
        <f>ROUND(I190*H190,2)</f>
        <v>0</v>
      </c>
      <c r="K190" s="271" t="s">
        <v>161</v>
      </c>
      <c r="L190" s="276"/>
      <c r="M190" s="277" t="s">
        <v>1</v>
      </c>
      <c r="N190" s="278" t="s">
        <v>41</v>
      </c>
      <c r="O190" s="91"/>
      <c r="P190" s="228">
        <f>O190*H190</f>
        <v>0</v>
      </c>
      <c r="Q190" s="228">
        <v>1</v>
      </c>
      <c r="R190" s="228">
        <f>Q190*H190</f>
        <v>54.512999999999998</v>
      </c>
      <c r="S190" s="228">
        <v>0</v>
      </c>
      <c r="T190" s="22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0" t="s">
        <v>207</v>
      </c>
      <c r="AT190" s="230" t="s">
        <v>245</v>
      </c>
      <c r="AU190" s="230" t="s">
        <v>86</v>
      </c>
      <c r="AY190" s="17" t="s">
        <v>155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7" t="s">
        <v>84</v>
      </c>
      <c r="BK190" s="231">
        <f>ROUND(I190*H190,2)</f>
        <v>0</v>
      </c>
      <c r="BL190" s="17" t="s">
        <v>162</v>
      </c>
      <c r="BM190" s="230" t="s">
        <v>669</v>
      </c>
    </row>
    <row r="191" s="2" customFormat="1">
      <c r="A191" s="38"/>
      <c r="B191" s="39"/>
      <c r="C191" s="40"/>
      <c r="D191" s="232" t="s">
        <v>164</v>
      </c>
      <c r="E191" s="40"/>
      <c r="F191" s="233" t="s">
        <v>670</v>
      </c>
      <c r="G191" s="40"/>
      <c r="H191" s="40"/>
      <c r="I191" s="234"/>
      <c r="J191" s="40"/>
      <c r="K191" s="40"/>
      <c r="L191" s="44"/>
      <c r="M191" s="235"/>
      <c r="N191" s="236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164</v>
      </c>
      <c r="AU191" s="17" t="s">
        <v>86</v>
      </c>
    </row>
    <row r="192" s="14" customFormat="1">
      <c r="A192" s="14"/>
      <c r="B192" s="247"/>
      <c r="C192" s="248"/>
      <c r="D192" s="232" t="s">
        <v>166</v>
      </c>
      <c r="E192" s="249" t="s">
        <v>1</v>
      </c>
      <c r="F192" s="250" t="s">
        <v>671</v>
      </c>
      <c r="G192" s="248"/>
      <c r="H192" s="251">
        <v>54.512999999999998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166</v>
      </c>
      <c r="AU192" s="257" t="s">
        <v>86</v>
      </c>
      <c r="AV192" s="14" t="s">
        <v>86</v>
      </c>
      <c r="AW192" s="14" t="s">
        <v>32</v>
      </c>
      <c r="AX192" s="14" t="s">
        <v>76</v>
      </c>
      <c r="AY192" s="257" t="s">
        <v>155</v>
      </c>
    </row>
    <row r="193" s="15" customFormat="1">
      <c r="A193" s="15"/>
      <c r="B193" s="258"/>
      <c r="C193" s="259"/>
      <c r="D193" s="232" t="s">
        <v>166</v>
      </c>
      <c r="E193" s="260" t="s">
        <v>1</v>
      </c>
      <c r="F193" s="261" t="s">
        <v>171</v>
      </c>
      <c r="G193" s="259"/>
      <c r="H193" s="262">
        <v>54.512999999999998</v>
      </c>
      <c r="I193" s="263"/>
      <c r="J193" s="259"/>
      <c r="K193" s="259"/>
      <c r="L193" s="264"/>
      <c r="M193" s="265"/>
      <c r="N193" s="266"/>
      <c r="O193" s="266"/>
      <c r="P193" s="266"/>
      <c r="Q193" s="266"/>
      <c r="R193" s="266"/>
      <c r="S193" s="266"/>
      <c r="T193" s="267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8" t="s">
        <v>166</v>
      </c>
      <c r="AU193" s="268" t="s">
        <v>86</v>
      </c>
      <c r="AV193" s="15" t="s">
        <v>162</v>
      </c>
      <c r="AW193" s="15" t="s">
        <v>32</v>
      </c>
      <c r="AX193" s="15" t="s">
        <v>84</v>
      </c>
      <c r="AY193" s="268" t="s">
        <v>155</v>
      </c>
    </row>
    <row r="194" s="2" customFormat="1" ht="16.5" customHeight="1">
      <c r="A194" s="38"/>
      <c r="B194" s="39"/>
      <c r="C194" s="269" t="s">
        <v>262</v>
      </c>
      <c r="D194" s="269" t="s">
        <v>245</v>
      </c>
      <c r="E194" s="270" t="s">
        <v>672</v>
      </c>
      <c r="F194" s="271" t="s">
        <v>673</v>
      </c>
      <c r="G194" s="272" t="s">
        <v>248</v>
      </c>
      <c r="H194" s="273">
        <v>109.026</v>
      </c>
      <c r="I194" s="274"/>
      <c r="J194" s="275">
        <f>ROUND(I194*H194,2)</f>
        <v>0</v>
      </c>
      <c r="K194" s="271" t="s">
        <v>161</v>
      </c>
      <c r="L194" s="276"/>
      <c r="M194" s="277" t="s">
        <v>1</v>
      </c>
      <c r="N194" s="278" t="s">
        <v>41</v>
      </c>
      <c r="O194" s="91"/>
      <c r="P194" s="228">
        <f>O194*H194</f>
        <v>0</v>
      </c>
      <c r="Q194" s="228">
        <v>1</v>
      </c>
      <c r="R194" s="228">
        <f>Q194*H194</f>
        <v>109.026</v>
      </c>
      <c r="S194" s="228">
        <v>0</v>
      </c>
      <c r="T194" s="22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0" t="s">
        <v>207</v>
      </c>
      <c r="AT194" s="230" t="s">
        <v>245</v>
      </c>
      <c r="AU194" s="230" t="s">
        <v>86</v>
      </c>
      <c r="AY194" s="17" t="s">
        <v>155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7" t="s">
        <v>84</v>
      </c>
      <c r="BK194" s="231">
        <f>ROUND(I194*H194,2)</f>
        <v>0</v>
      </c>
      <c r="BL194" s="17" t="s">
        <v>162</v>
      </c>
      <c r="BM194" s="230" t="s">
        <v>674</v>
      </c>
    </row>
    <row r="195" s="2" customFormat="1">
      <c r="A195" s="38"/>
      <c r="B195" s="39"/>
      <c r="C195" s="40"/>
      <c r="D195" s="232" t="s">
        <v>164</v>
      </c>
      <c r="E195" s="40"/>
      <c r="F195" s="233" t="s">
        <v>675</v>
      </c>
      <c r="G195" s="40"/>
      <c r="H195" s="40"/>
      <c r="I195" s="234"/>
      <c r="J195" s="40"/>
      <c r="K195" s="40"/>
      <c r="L195" s="44"/>
      <c r="M195" s="235"/>
      <c r="N195" s="236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164</v>
      </c>
      <c r="AU195" s="17" t="s">
        <v>86</v>
      </c>
    </row>
    <row r="196" s="14" customFormat="1">
      <c r="A196" s="14"/>
      <c r="B196" s="247"/>
      <c r="C196" s="248"/>
      <c r="D196" s="232" t="s">
        <v>166</v>
      </c>
      <c r="E196" s="249" t="s">
        <v>1</v>
      </c>
      <c r="F196" s="250" t="s">
        <v>676</v>
      </c>
      <c r="G196" s="248"/>
      <c r="H196" s="251">
        <v>109.026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166</v>
      </c>
      <c r="AU196" s="257" t="s">
        <v>86</v>
      </c>
      <c r="AV196" s="14" t="s">
        <v>86</v>
      </c>
      <c r="AW196" s="14" t="s">
        <v>32</v>
      </c>
      <c r="AX196" s="14" t="s">
        <v>76</v>
      </c>
      <c r="AY196" s="257" t="s">
        <v>155</v>
      </c>
    </row>
    <row r="197" s="15" customFormat="1">
      <c r="A197" s="15"/>
      <c r="B197" s="258"/>
      <c r="C197" s="259"/>
      <c r="D197" s="232" t="s">
        <v>166</v>
      </c>
      <c r="E197" s="260" t="s">
        <v>1</v>
      </c>
      <c r="F197" s="261" t="s">
        <v>171</v>
      </c>
      <c r="G197" s="259"/>
      <c r="H197" s="262">
        <v>109.026</v>
      </c>
      <c r="I197" s="263"/>
      <c r="J197" s="259"/>
      <c r="K197" s="259"/>
      <c r="L197" s="264"/>
      <c r="M197" s="265"/>
      <c r="N197" s="266"/>
      <c r="O197" s="266"/>
      <c r="P197" s="266"/>
      <c r="Q197" s="266"/>
      <c r="R197" s="266"/>
      <c r="S197" s="266"/>
      <c r="T197" s="267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8" t="s">
        <v>166</v>
      </c>
      <c r="AU197" s="268" t="s">
        <v>86</v>
      </c>
      <c r="AV197" s="15" t="s">
        <v>162</v>
      </c>
      <c r="AW197" s="15" t="s">
        <v>32</v>
      </c>
      <c r="AX197" s="15" t="s">
        <v>84</v>
      </c>
      <c r="AY197" s="268" t="s">
        <v>155</v>
      </c>
    </row>
    <row r="198" s="2" customFormat="1" ht="33" customHeight="1">
      <c r="A198" s="38"/>
      <c r="B198" s="39"/>
      <c r="C198" s="219" t="s">
        <v>270</v>
      </c>
      <c r="D198" s="219" t="s">
        <v>157</v>
      </c>
      <c r="E198" s="220" t="s">
        <v>677</v>
      </c>
      <c r="F198" s="221" t="s">
        <v>678</v>
      </c>
      <c r="G198" s="222" t="s">
        <v>160</v>
      </c>
      <c r="H198" s="223">
        <v>3365</v>
      </c>
      <c r="I198" s="224"/>
      <c r="J198" s="225">
        <f>ROUND(I198*H198,2)</f>
        <v>0</v>
      </c>
      <c r="K198" s="221" t="s">
        <v>161</v>
      </c>
      <c r="L198" s="44"/>
      <c r="M198" s="226" t="s">
        <v>1</v>
      </c>
      <c r="N198" s="227" t="s">
        <v>41</v>
      </c>
      <c r="O198" s="91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0" t="s">
        <v>162</v>
      </c>
      <c r="AT198" s="230" t="s">
        <v>157</v>
      </c>
      <c r="AU198" s="230" t="s">
        <v>86</v>
      </c>
      <c r="AY198" s="17" t="s">
        <v>155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7" t="s">
        <v>84</v>
      </c>
      <c r="BK198" s="231">
        <f>ROUND(I198*H198,2)</f>
        <v>0</v>
      </c>
      <c r="BL198" s="17" t="s">
        <v>162</v>
      </c>
      <c r="BM198" s="230" t="s">
        <v>327</v>
      </c>
    </row>
    <row r="199" s="13" customFormat="1">
      <c r="A199" s="13"/>
      <c r="B199" s="237"/>
      <c r="C199" s="238"/>
      <c r="D199" s="232" t="s">
        <v>166</v>
      </c>
      <c r="E199" s="239" t="s">
        <v>1</v>
      </c>
      <c r="F199" s="240" t="s">
        <v>656</v>
      </c>
      <c r="G199" s="238"/>
      <c r="H199" s="239" t="s">
        <v>1</v>
      </c>
      <c r="I199" s="241"/>
      <c r="J199" s="238"/>
      <c r="K199" s="238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166</v>
      </c>
      <c r="AU199" s="246" t="s">
        <v>86</v>
      </c>
      <c r="AV199" s="13" t="s">
        <v>84</v>
      </c>
      <c r="AW199" s="13" t="s">
        <v>32</v>
      </c>
      <c r="AX199" s="13" t="s">
        <v>76</v>
      </c>
      <c r="AY199" s="246" t="s">
        <v>155</v>
      </c>
    </row>
    <row r="200" s="14" customFormat="1">
      <c r="A200" s="14"/>
      <c r="B200" s="247"/>
      <c r="C200" s="248"/>
      <c r="D200" s="232" t="s">
        <v>166</v>
      </c>
      <c r="E200" s="249" t="s">
        <v>1</v>
      </c>
      <c r="F200" s="250" t="s">
        <v>751</v>
      </c>
      <c r="G200" s="248"/>
      <c r="H200" s="251">
        <v>3065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166</v>
      </c>
      <c r="AU200" s="257" t="s">
        <v>86</v>
      </c>
      <c r="AV200" s="14" t="s">
        <v>86</v>
      </c>
      <c r="AW200" s="14" t="s">
        <v>32</v>
      </c>
      <c r="AX200" s="14" t="s">
        <v>76</v>
      </c>
      <c r="AY200" s="257" t="s">
        <v>155</v>
      </c>
    </row>
    <row r="201" s="13" customFormat="1">
      <c r="A201" s="13"/>
      <c r="B201" s="237"/>
      <c r="C201" s="238"/>
      <c r="D201" s="232" t="s">
        <v>166</v>
      </c>
      <c r="E201" s="239" t="s">
        <v>1</v>
      </c>
      <c r="F201" s="240" t="s">
        <v>752</v>
      </c>
      <c r="G201" s="238"/>
      <c r="H201" s="239" t="s">
        <v>1</v>
      </c>
      <c r="I201" s="241"/>
      <c r="J201" s="238"/>
      <c r="K201" s="238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166</v>
      </c>
      <c r="AU201" s="246" t="s">
        <v>86</v>
      </c>
      <c r="AV201" s="13" t="s">
        <v>84</v>
      </c>
      <c r="AW201" s="13" t="s">
        <v>32</v>
      </c>
      <c r="AX201" s="13" t="s">
        <v>76</v>
      </c>
      <c r="AY201" s="246" t="s">
        <v>155</v>
      </c>
    </row>
    <row r="202" s="14" customFormat="1">
      <c r="A202" s="14"/>
      <c r="B202" s="247"/>
      <c r="C202" s="248"/>
      <c r="D202" s="232" t="s">
        <v>166</v>
      </c>
      <c r="E202" s="249" t="s">
        <v>1</v>
      </c>
      <c r="F202" s="250" t="s">
        <v>653</v>
      </c>
      <c r="G202" s="248"/>
      <c r="H202" s="251">
        <v>300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166</v>
      </c>
      <c r="AU202" s="257" t="s">
        <v>86</v>
      </c>
      <c r="AV202" s="14" t="s">
        <v>86</v>
      </c>
      <c r="AW202" s="14" t="s">
        <v>32</v>
      </c>
      <c r="AX202" s="14" t="s">
        <v>76</v>
      </c>
      <c r="AY202" s="257" t="s">
        <v>155</v>
      </c>
    </row>
    <row r="203" s="15" customFormat="1">
      <c r="A203" s="15"/>
      <c r="B203" s="258"/>
      <c r="C203" s="259"/>
      <c r="D203" s="232" t="s">
        <v>166</v>
      </c>
      <c r="E203" s="260" t="s">
        <v>1</v>
      </c>
      <c r="F203" s="261" t="s">
        <v>171</v>
      </c>
      <c r="G203" s="259"/>
      <c r="H203" s="262">
        <v>3365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8" t="s">
        <v>166</v>
      </c>
      <c r="AU203" s="268" t="s">
        <v>86</v>
      </c>
      <c r="AV203" s="15" t="s">
        <v>162</v>
      </c>
      <c r="AW203" s="15" t="s">
        <v>32</v>
      </c>
      <c r="AX203" s="15" t="s">
        <v>84</v>
      </c>
      <c r="AY203" s="268" t="s">
        <v>155</v>
      </c>
    </row>
    <row r="204" s="2" customFormat="1" ht="37.8" customHeight="1">
      <c r="A204" s="38"/>
      <c r="B204" s="39"/>
      <c r="C204" s="219" t="s">
        <v>275</v>
      </c>
      <c r="D204" s="219" t="s">
        <v>157</v>
      </c>
      <c r="E204" s="220" t="s">
        <v>331</v>
      </c>
      <c r="F204" s="221" t="s">
        <v>332</v>
      </c>
      <c r="G204" s="222" t="s">
        <v>160</v>
      </c>
      <c r="H204" s="223">
        <v>300</v>
      </c>
      <c r="I204" s="224"/>
      <c r="J204" s="225">
        <f>ROUND(I204*H204,2)</f>
        <v>0</v>
      </c>
      <c r="K204" s="221" t="s">
        <v>161</v>
      </c>
      <c r="L204" s="44"/>
      <c r="M204" s="226" t="s">
        <v>1</v>
      </c>
      <c r="N204" s="227" t="s">
        <v>41</v>
      </c>
      <c r="O204" s="91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0" t="s">
        <v>162</v>
      </c>
      <c r="AT204" s="230" t="s">
        <v>157</v>
      </c>
      <c r="AU204" s="230" t="s">
        <v>86</v>
      </c>
      <c r="AY204" s="17" t="s">
        <v>155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7" t="s">
        <v>84</v>
      </c>
      <c r="BK204" s="231">
        <f>ROUND(I204*H204,2)</f>
        <v>0</v>
      </c>
      <c r="BL204" s="17" t="s">
        <v>162</v>
      </c>
      <c r="BM204" s="230" t="s">
        <v>757</v>
      </c>
    </row>
    <row r="205" s="13" customFormat="1">
      <c r="A205" s="13"/>
      <c r="B205" s="237"/>
      <c r="C205" s="238"/>
      <c r="D205" s="232" t="s">
        <v>166</v>
      </c>
      <c r="E205" s="239" t="s">
        <v>1</v>
      </c>
      <c r="F205" s="240" t="s">
        <v>752</v>
      </c>
      <c r="G205" s="238"/>
      <c r="H205" s="239" t="s">
        <v>1</v>
      </c>
      <c r="I205" s="241"/>
      <c r="J205" s="238"/>
      <c r="K205" s="238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166</v>
      </c>
      <c r="AU205" s="246" t="s">
        <v>86</v>
      </c>
      <c r="AV205" s="13" t="s">
        <v>84</v>
      </c>
      <c r="AW205" s="13" t="s">
        <v>32</v>
      </c>
      <c r="AX205" s="13" t="s">
        <v>76</v>
      </c>
      <c r="AY205" s="246" t="s">
        <v>155</v>
      </c>
    </row>
    <row r="206" s="14" customFormat="1">
      <c r="A206" s="14"/>
      <c r="B206" s="247"/>
      <c r="C206" s="248"/>
      <c r="D206" s="232" t="s">
        <v>166</v>
      </c>
      <c r="E206" s="249" t="s">
        <v>1</v>
      </c>
      <c r="F206" s="250" t="s">
        <v>653</v>
      </c>
      <c r="G206" s="248"/>
      <c r="H206" s="251">
        <v>300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7" t="s">
        <v>166</v>
      </c>
      <c r="AU206" s="257" t="s">
        <v>86</v>
      </c>
      <c r="AV206" s="14" t="s">
        <v>86</v>
      </c>
      <c r="AW206" s="14" t="s">
        <v>32</v>
      </c>
      <c r="AX206" s="14" t="s">
        <v>76</v>
      </c>
      <c r="AY206" s="257" t="s">
        <v>155</v>
      </c>
    </row>
    <row r="207" s="15" customFormat="1">
      <c r="A207" s="15"/>
      <c r="B207" s="258"/>
      <c r="C207" s="259"/>
      <c r="D207" s="232" t="s">
        <v>166</v>
      </c>
      <c r="E207" s="260" t="s">
        <v>1</v>
      </c>
      <c r="F207" s="261" t="s">
        <v>171</v>
      </c>
      <c r="G207" s="259"/>
      <c r="H207" s="262">
        <v>300</v>
      </c>
      <c r="I207" s="263"/>
      <c r="J207" s="259"/>
      <c r="K207" s="259"/>
      <c r="L207" s="264"/>
      <c r="M207" s="265"/>
      <c r="N207" s="266"/>
      <c r="O207" s="266"/>
      <c r="P207" s="266"/>
      <c r="Q207" s="266"/>
      <c r="R207" s="266"/>
      <c r="S207" s="266"/>
      <c r="T207" s="267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8" t="s">
        <v>166</v>
      </c>
      <c r="AU207" s="268" t="s">
        <v>86</v>
      </c>
      <c r="AV207" s="15" t="s">
        <v>162</v>
      </c>
      <c r="AW207" s="15" t="s">
        <v>32</v>
      </c>
      <c r="AX207" s="15" t="s">
        <v>84</v>
      </c>
      <c r="AY207" s="268" t="s">
        <v>155</v>
      </c>
    </row>
    <row r="208" s="2" customFormat="1" ht="44.25" customHeight="1">
      <c r="A208" s="38"/>
      <c r="B208" s="39"/>
      <c r="C208" s="219" t="s">
        <v>281</v>
      </c>
      <c r="D208" s="219" t="s">
        <v>157</v>
      </c>
      <c r="E208" s="220" t="s">
        <v>679</v>
      </c>
      <c r="F208" s="221" t="s">
        <v>680</v>
      </c>
      <c r="G208" s="222" t="s">
        <v>160</v>
      </c>
      <c r="H208" s="223">
        <v>2585</v>
      </c>
      <c r="I208" s="224"/>
      <c r="J208" s="225">
        <f>ROUND(I208*H208,2)</f>
        <v>0</v>
      </c>
      <c r="K208" s="221" t="s">
        <v>161</v>
      </c>
      <c r="L208" s="44"/>
      <c r="M208" s="226" t="s">
        <v>1</v>
      </c>
      <c r="N208" s="227" t="s">
        <v>41</v>
      </c>
      <c r="O208" s="91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0" t="s">
        <v>162</v>
      </c>
      <c r="AT208" s="230" t="s">
        <v>157</v>
      </c>
      <c r="AU208" s="230" t="s">
        <v>86</v>
      </c>
      <c r="AY208" s="17" t="s">
        <v>155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7" t="s">
        <v>84</v>
      </c>
      <c r="BK208" s="231">
        <f>ROUND(I208*H208,2)</f>
        <v>0</v>
      </c>
      <c r="BL208" s="17" t="s">
        <v>162</v>
      </c>
      <c r="BM208" s="230" t="s">
        <v>344</v>
      </c>
    </row>
    <row r="209" s="13" customFormat="1">
      <c r="A209" s="13"/>
      <c r="B209" s="237"/>
      <c r="C209" s="238"/>
      <c r="D209" s="232" t="s">
        <v>166</v>
      </c>
      <c r="E209" s="239" t="s">
        <v>1</v>
      </c>
      <c r="F209" s="240" t="s">
        <v>299</v>
      </c>
      <c r="G209" s="238"/>
      <c r="H209" s="239" t="s">
        <v>1</v>
      </c>
      <c r="I209" s="241"/>
      <c r="J209" s="238"/>
      <c r="K209" s="238"/>
      <c r="L209" s="242"/>
      <c r="M209" s="243"/>
      <c r="N209" s="244"/>
      <c r="O209" s="244"/>
      <c r="P209" s="244"/>
      <c r="Q209" s="244"/>
      <c r="R209" s="244"/>
      <c r="S209" s="244"/>
      <c r="T209" s="24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6" t="s">
        <v>166</v>
      </c>
      <c r="AU209" s="246" t="s">
        <v>86</v>
      </c>
      <c r="AV209" s="13" t="s">
        <v>84</v>
      </c>
      <c r="AW209" s="13" t="s">
        <v>32</v>
      </c>
      <c r="AX209" s="13" t="s">
        <v>76</v>
      </c>
      <c r="AY209" s="246" t="s">
        <v>155</v>
      </c>
    </row>
    <row r="210" s="14" customFormat="1">
      <c r="A210" s="14"/>
      <c r="B210" s="247"/>
      <c r="C210" s="248"/>
      <c r="D210" s="232" t="s">
        <v>166</v>
      </c>
      <c r="E210" s="249" t="s">
        <v>1</v>
      </c>
      <c r="F210" s="250" t="s">
        <v>758</v>
      </c>
      <c r="G210" s="248"/>
      <c r="H210" s="251">
        <v>2285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7" t="s">
        <v>166</v>
      </c>
      <c r="AU210" s="257" t="s">
        <v>86</v>
      </c>
      <c r="AV210" s="14" t="s">
        <v>86</v>
      </c>
      <c r="AW210" s="14" t="s">
        <v>32</v>
      </c>
      <c r="AX210" s="14" t="s">
        <v>76</v>
      </c>
      <c r="AY210" s="257" t="s">
        <v>155</v>
      </c>
    </row>
    <row r="211" s="13" customFormat="1">
      <c r="A211" s="13"/>
      <c r="B211" s="237"/>
      <c r="C211" s="238"/>
      <c r="D211" s="232" t="s">
        <v>166</v>
      </c>
      <c r="E211" s="239" t="s">
        <v>1</v>
      </c>
      <c r="F211" s="240" t="s">
        <v>752</v>
      </c>
      <c r="G211" s="238"/>
      <c r="H211" s="239" t="s">
        <v>1</v>
      </c>
      <c r="I211" s="241"/>
      <c r="J211" s="238"/>
      <c r="K211" s="238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166</v>
      </c>
      <c r="AU211" s="246" t="s">
        <v>86</v>
      </c>
      <c r="AV211" s="13" t="s">
        <v>84</v>
      </c>
      <c r="AW211" s="13" t="s">
        <v>32</v>
      </c>
      <c r="AX211" s="13" t="s">
        <v>76</v>
      </c>
      <c r="AY211" s="246" t="s">
        <v>155</v>
      </c>
    </row>
    <row r="212" s="14" customFormat="1">
      <c r="A212" s="14"/>
      <c r="B212" s="247"/>
      <c r="C212" s="248"/>
      <c r="D212" s="232" t="s">
        <v>166</v>
      </c>
      <c r="E212" s="249" t="s">
        <v>1</v>
      </c>
      <c r="F212" s="250" t="s">
        <v>653</v>
      </c>
      <c r="G212" s="248"/>
      <c r="H212" s="251">
        <v>300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166</v>
      </c>
      <c r="AU212" s="257" t="s">
        <v>86</v>
      </c>
      <c r="AV212" s="14" t="s">
        <v>86</v>
      </c>
      <c r="AW212" s="14" t="s">
        <v>32</v>
      </c>
      <c r="AX212" s="14" t="s">
        <v>76</v>
      </c>
      <c r="AY212" s="257" t="s">
        <v>155</v>
      </c>
    </row>
    <row r="213" s="15" customFormat="1">
      <c r="A213" s="15"/>
      <c r="B213" s="258"/>
      <c r="C213" s="259"/>
      <c r="D213" s="232" t="s">
        <v>166</v>
      </c>
      <c r="E213" s="260" t="s">
        <v>1</v>
      </c>
      <c r="F213" s="261" t="s">
        <v>171</v>
      </c>
      <c r="G213" s="259"/>
      <c r="H213" s="262">
        <v>2585</v>
      </c>
      <c r="I213" s="263"/>
      <c r="J213" s="259"/>
      <c r="K213" s="259"/>
      <c r="L213" s="264"/>
      <c r="M213" s="265"/>
      <c r="N213" s="266"/>
      <c r="O213" s="266"/>
      <c r="P213" s="266"/>
      <c r="Q213" s="266"/>
      <c r="R213" s="266"/>
      <c r="S213" s="266"/>
      <c r="T213" s="26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8" t="s">
        <v>166</v>
      </c>
      <c r="AU213" s="268" t="s">
        <v>86</v>
      </c>
      <c r="AV213" s="15" t="s">
        <v>162</v>
      </c>
      <c r="AW213" s="15" t="s">
        <v>32</v>
      </c>
      <c r="AX213" s="15" t="s">
        <v>84</v>
      </c>
      <c r="AY213" s="268" t="s">
        <v>155</v>
      </c>
    </row>
    <row r="214" s="2" customFormat="1" ht="24.15" customHeight="1">
      <c r="A214" s="38"/>
      <c r="B214" s="39"/>
      <c r="C214" s="219" t="s">
        <v>193</v>
      </c>
      <c r="D214" s="219" t="s">
        <v>157</v>
      </c>
      <c r="E214" s="220" t="s">
        <v>351</v>
      </c>
      <c r="F214" s="221" t="s">
        <v>352</v>
      </c>
      <c r="G214" s="222" t="s">
        <v>160</v>
      </c>
      <c r="H214" s="223">
        <v>2585</v>
      </c>
      <c r="I214" s="224"/>
      <c r="J214" s="225">
        <f>ROUND(I214*H214,2)</f>
        <v>0</v>
      </c>
      <c r="K214" s="221" t="s">
        <v>161</v>
      </c>
      <c r="L214" s="44"/>
      <c r="M214" s="226" t="s">
        <v>1</v>
      </c>
      <c r="N214" s="227" t="s">
        <v>41</v>
      </c>
      <c r="O214" s="91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0" t="s">
        <v>162</v>
      </c>
      <c r="AT214" s="230" t="s">
        <v>157</v>
      </c>
      <c r="AU214" s="230" t="s">
        <v>86</v>
      </c>
      <c r="AY214" s="17" t="s">
        <v>155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7" t="s">
        <v>84</v>
      </c>
      <c r="BK214" s="231">
        <f>ROUND(I214*H214,2)</f>
        <v>0</v>
      </c>
      <c r="BL214" s="17" t="s">
        <v>162</v>
      </c>
      <c r="BM214" s="230" t="s">
        <v>759</v>
      </c>
    </row>
    <row r="215" s="13" customFormat="1">
      <c r="A215" s="13"/>
      <c r="B215" s="237"/>
      <c r="C215" s="238"/>
      <c r="D215" s="232" t="s">
        <v>166</v>
      </c>
      <c r="E215" s="239" t="s">
        <v>1</v>
      </c>
      <c r="F215" s="240" t="s">
        <v>299</v>
      </c>
      <c r="G215" s="238"/>
      <c r="H215" s="239" t="s">
        <v>1</v>
      </c>
      <c r="I215" s="241"/>
      <c r="J215" s="238"/>
      <c r="K215" s="238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166</v>
      </c>
      <c r="AU215" s="246" t="s">
        <v>86</v>
      </c>
      <c r="AV215" s="13" t="s">
        <v>84</v>
      </c>
      <c r="AW215" s="13" t="s">
        <v>32</v>
      </c>
      <c r="AX215" s="13" t="s">
        <v>76</v>
      </c>
      <c r="AY215" s="246" t="s">
        <v>155</v>
      </c>
    </row>
    <row r="216" s="14" customFormat="1">
      <c r="A216" s="14"/>
      <c r="B216" s="247"/>
      <c r="C216" s="248"/>
      <c r="D216" s="232" t="s">
        <v>166</v>
      </c>
      <c r="E216" s="249" t="s">
        <v>1</v>
      </c>
      <c r="F216" s="250" t="s">
        <v>758</v>
      </c>
      <c r="G216" s="248"/>
      <c r="H216" s="251">
        <v>2285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166</v>
      </c>
      <c r="AU216" s="257" t="s">
        <v>86</v>
      </c>
      <c r="AV216" s="14" t="s">
        <v>86</v>
      </c>
      <c r="AW216" s="14" t="s">
        <v>32</v>
      </c>
      <c r="AX216" s="14" t="s">
        <v>76</v>
      </c>
      <c r="AY216" s="257" t="s">
        <v>155</v>
      </c>
    </row>
    <row r="217" s="13" customFormat="1">
      <c r="A217" s="13"/>
      <c r="B217" s="237"/>
      <c r="C217" s="238"/>
      <c r="D217" s="232" t="s">
        <v>166</v>
      </c>
      <c r="E217" s="239" t="s">
        <v>1</v>
      </c>
      <c r="F217" s="240" t="s">
        <v>752</v>
      </c>
      <c r="G217" s="238"/>
      <c r="H217" s="239" t="s">
        <v>1</v>
      </c>
      <c r="I217" s="241"/>
      <c r="J217" s="238"/>
      <c r="K217" s="238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166</v>
      </c>
      <c r="AU217" s="246" t="s">
        <v>86</v>
      </c>
      <c r="AV217" s="13" t="s">
        <v>84</v>
      </c>
      <c r="AW217" s="13" t="s">
        <v>32</v>
      </c>
      <c r="AX217" s="13" t="s">
        <v>76</v>
      </c>
      <c r="AY217" s="246" t="s">
        <v>155</v>
      </c>
    </row>
    <row r="218" s="14" customFormat="1">
      <c r="A218" s="14"/>
      <c r="B218" s="247"/>
      <c r="C218" s="248"/>
      <c r="D218" s="232" t="s">
        <v>166</v>
      </c>
      <c r="E218" s="249" t="s">
        <v>1</v>
      </c>
      <c r="F218" s="250" t="s">
        <v>653</v>
      </c>
      <c r="G218" s="248"/>
      <c r="H218" s="251">
        <v>300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166</v>
      </c>
      <c r="AU218" s="257" t="s">
        <v>86</v>
      </c>
      <c r="AV218" s="14" t="s">
        <v>86</v>
      </c>
      <c r="AW218" s="14" t="s">
        <v>32</v>
      </c>
      <c r="AX218" s="14" t="s">
        <v>76</v>
      </c>
      <c r="AY218" s="257" t="s">
        <v>155</v>
      </c>
    </row>
    <row r="219" s="15" customFormat="1">
      <c r="A219" s="15"/>
      <c r="B219" s="258"/>
      <c r="C219" s="259"/>
      <c r="D219" s="232" t="s">
        <v>166</v>
      </c>
      <c r="E219" s="260" t="s">
        <v>1</v>
      </c>
      <c r="F219" s="261" t="s">
        <v>171</v>
      </c>
      <c r="G219" s="259"/>
      <c r="H219" s="262">
        <v>2585</v>
      </c>
      <c r="I219" s="263"/>
      <c r="J219" s="259"/>
      <c r="K219" s="259"/>
      <c r="L219" s="264"/>
      <c r="M219" s="265"/>
      <c r="N219" s="266"/>
      <c r="O219" s="266"/>
      <c r="P219" s="266"/>
      <c r="Q219" s="266"/>
      <c r="R219" s="266"/>
      <c r="S219" s="266"/>
      <c r="T219" s="267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8" t="s">
        <v>166</v>
      </c>
      <c r="AU219" s="268" t="s">
        <v>86</v>
      </c>
      <c r="AV219" s="15" t="s">
        <v>162</v>
      </c>
      <c r="AW219" s="15" t="s">
        <v>32</v>
      </c>
      <c r="AX219" s="15" t="s">
        <v>84</v>
      </c>
      <c r="AY219" s="268" t="s">
        <v>155</v>
      </c>
    </row>
    <row r="220" s="2" customFormat="1" ht="44.25" customHeight="1">
      <c r="A220" s="38"/>
      <c r="B220" s="39"/>
      <c r="C220" s="219" t="s">
        <v>7</v>
      </c>
      <c r="D220" s="219" t="s">
        <v>157</v>
      </c>
      <c r="E220" s="220" t="s">
        <v>347</v>
      </c>
      <c r="F220" s="221" t="s">
        <v>348</v>
      </c>
      <c r="G220" s="222" t="s">
        <v>160</v>
      </c>
      <c r="H220" s="223">
        <v>2585</v>
      </c>
      <c r="I220" s="224"/>
      <c r="J220" s="225">
        <f>ROUND(I220*H220,2)</f>
        <v>0</v>
      </c>
      <c r="K220" s="221" t="s">
        <v>161</v>
      </c>
      <c r="L220" s="44"/>
      <c r="M220" s="226" t="s">
        <v>1</v>
      </c>
      <c r="N220" s="227" t="s">
        <v>41</v>
      </c>
      <c r="O220" s="91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0" t="s">
        <v>162</v>
      </c>
      <c r="AT220" s="230" t="s">
        <v>157</v>
      </c>
      <c r="AU220" s="230" t="s">
        <v>86</v>
      </c>
      <c r="AY220" s="17" t="s">
        <v>155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7" t="s">
        <v>84</v>
      </c>
      <c r="BK220" s="231">
        <f>ROUND(I220*H220,2)</f>
        <v>0</v>
      </c>
      <c r="BL220" s="17" t="s">
        <v>162</v>
      </c>
      <c r="BM220" s="230" t="s">
        <v>349</v>
      </c>
    </row>
    <row r="221" s="13" customFormat="1">
      <c r="A221" s="13"/>
      <c r="B221" s="237"/>
      <c r="C221" s="238"/>
      <c r="D221" s="232" t="s">
        <v>166</v>
      </c>
      <c r="E221" s="239" t="s">
        <v>1</v>
      </c>
      <c r="F221" s="240" t="s">
        <v>299</v>
      </c>
      <c r="G221" s="238"/>
      <c r="H221" s="239" t="s">
        <v>1</v>
      </c>
      <c r="I221" s="241"/>
      <c r="J221" s="238"/>
      <c r="K221" s="238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166</v>
      </c>
      <c r="AU221" s="246" t="s">
        <v>86</v>
      </c>
      <c r="AV221" s="13" t="s">
        <v>84</v>
      </c>
      <c r="AW221" s="13" t="s">
        <v>32</v>
      </c>
      <c r="AX221" s="13" t="s">
        <v>76</v>
      </c>
      <c r="AY221" s="246" t="s">
        <v>155</v>
      </c>
    </row>
    <row r="222" s="14" customFormat="1">
      <c r="A222" s="14"/>
      <c r="B222" s="247"/>
      <c r="C222" s="248"/>
      <c r="D222" s="232" t="s">
        <v>166</v>
      </c>
      <c r="E222" s="249" t="s">
        <v>1</v>
      </c>
      <c r="F222" s="250" t="s">
        <v>758</v>
      </c>
      <c r="G222" s="248"/>
      <c r="H222" s="251">
        <v>2285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166</v>
      </c>
      <c r="AU222" s="257" t="s">
        <v>86</v>
      </c>
      <c r="AV222" s="14" t="s">
        <v>86</v>
      </c>
      <c r="AW222" s="14" t="s">
        <v>32</v>
      </c>
      <c r="AX222" s="14" t="s">
        <v>76</v>
      </c>
      <c r="AY222" s="257" t="s">
        <v>155</v>
      </c>
    </row>
    <row r="223" s="13" customFormat="1">
      <c r="A223" s="13"/>
      <c r="B223" s="237"/>
      <c r="C223" s="238"/>
      <c r="D223" s="232" t="s">
        <v>166</v>
      </c>
      <c r="E223" s="239" t="s">
        <v>1</v>
      </c>
      <c r="F223" s="240" t="s">
        <v>752</v>
      </c>
      <c r="G223" s="238"/>
      <c r="H223" s="239" t="s">
        <v>1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166</v>
      </c>
      <c r="AU223" s="246" t="s">
        <v>86</v>
      </c>
      <c r="AV223" s="13" t="s">
        <v>84</v>
      </c>
      <c r="AW223" s="13" t="s">
        <v>32</v>
      </c>
      <c r="AX223" s="13" t="s">
        <v>76</v>
      </c>
      <c r="AY223" s="246" t="s">
        <v>155</v>
      </c>
    </row>
    <row r="224" s="14" customFormat="1">
      <c r="A224" s="14"/>
      <c r="B224" s="247"/>
      <c r="C224" s="248"/>
      <c r="D224" s="232" t="s">
        <v>166</v>
      </c>
      <c r="E224" s="249" t="s">
        <v>1</v>
      </c>
      <c r="F224" s="250" t="s">
        <v>653</v>
      </c>
      <c r="G224" s="248"/>
      <c r="H224" s="251">
        <v>300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166</v>
      </c>
      <c r="AU224" s="257" t="s">
        <v>86</v>
      </c>
      <c r="AV224" s="14" t="s">
        <v>86</v>
      </c>
      <c r="AW224" s="14" t="s">
        <v>32</v>
      </c>
      <c r="AX224" s="14" t="s">
        <v>76</v>
      </c>
      <c r="AY224" s="257" t="s">
        <v>155</v>
      </c>
    </row>
    <row r="225" s="15" customFormat="1">
      <c r="A225" s="15"/>
      <c r="B225" s="258"/>
      <c r="C225" s="259"/>
      <c r="D225" s="232" t="s">
        <v>166</v>
      </c>
      <c r="E225" s="260" t="s">
        <v>1</v>
      </c>
      <c r="F225" s="261" t="s">
        <v>171</v>
      </c>
      <c r="G225" s="259"/>
      <c r="H225" s="262">
        <v>2585</v>
      </c>
      <c r="I225" s="263"/>
      <c r="J225" s="259"/>
      <c r="K225" s="259"/>
      <c r="L225" s="264"/>
      <c r="M225" s="265"/>
      <c r="N225" s="266"/>
      <c r="O225" s="266"/>
      <c r="P225" s="266"/>
      <c r="Q225" s="266"/>
      <c r="R225" s="266"/>
      <c r="S225" s="266"/>
      <c r="T225" s="26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8" t="s">
        <v>166</v>
      </c>
      <c r="AU225" s="268" t="s">
        <v>86</v>
      </c>
      <c r="AV225" s="15" t="s">
        <v>162</v>
      </c>
      <c r="AW225" s="15" t="s">
        <v>32</v>
      </c>
      <c r="AX225" s="15" t="s">
        <v>84</v>
      </c>
      <c r="AY225" s="268" t="s">
        <v>155</v>
      </c>
    </row>
    <row r="226" s="2" customFormat="1" ht="37.8" customHeight="1">
      <c r="A226" s="38"/>
      <c r="B226" s="39"/>
      <c r="C226" s="219" t="s">
        <v>295</v>
      </c>
      <c r="D226" s="219" t="s">
        <v>157</v>
      </c>
      <c r="E226" s="220" t="s">
        <v>683</v>
      </c>
      <c r="F226" s="221" t="s">
        <v>684</v>
      </c>
      <c r="G226" s="222" t="s">
        <v>160</v>
      </c>
      <c r="H226" s="223">
        <v>780</v>
      </c>
      <c r="I226" s="224"/>
      <c r="J226" s="225">
        <f>ROUND(I226*H226,2)</f>
        <v>0</v>
      </c>
      <c r="K226" s="221" t="s">
        <v>161</v>
      </c>
      <c r="L226" s="44"/>
      <c r="M226" s="226" t="s">
        <v>1</v>
      </c>
      <c r="N226" s="227" t="s">
        <v>41</v>
      </c>
      <c r="O226" s="91"/>
      <c r="P226" s="228">
        <f>O226*H226</f>
        <v>0</v>
      </c>
      <c r="Q226" s="228">
        <v>0.23799999999999999</v>
      </c>
      <c r="R226" s="228">
        <f>Q226*H226</f>
        <v>185.63999999999999</v>
      </c>
      <c r="S226" s="228">
        <v>0</v>
      </c>
      <c r="T226" s="229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0" t="s">
        <v>162</v>
      </c>
      <c r="AT226" s="230" t="s">
        <v>157</v>
      </c>
      <c r="AU226" s="230" t="s">
        <v>86</v>
      </c>
      <c r="AY226" s="17" t="s">
        <v>155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7" t="s">
        <v>84</v>
      </c>
      <c r="BK226" s="231">
        <f>ROUND(I226*H226,2)</f>
        <v>0</v>
      </c>
      <c r="BL226" s="17" t="s">
        <v>162</v>
      </c>
      <c r="BM226" s="230" t="s">
        <v>685</v>
      </c>
    </row>
    <row r="227" s="13" customFormat="1">
      <c r="A227" s="13"/>
      <c r="B227" s="237"/>
      <c r="C227" s="238"/>
      <c r="D227" s="232" t="s">
        <v>166</v>
      </c>
      <c r="E227" s="239" t="s">
        <v>1</v>
      </c>
      <c r="F227" s="240" t="s">
        <v>362</v>
      </c>
      <c r="G227" s="238"/>
      <c r="H227" s="239" t="s">
        <v>1</v>
      </c>
      <c r="I227" s="241"/>
      <c r="J227" s="238"/>
      <c r="K227" s="238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166</v>
      </c>
      <c r="AU227" s="246" t="s">
        <v>86</v>
      </c>
      <c r="AV227" s="13" t="s">
        <v>84</v>
      </c>
      <c r="AW227" s="13" t="s">
        <v>32</v>
      </c>
      <c r="AX227" s="13" t="s">
        <v>76</v>
      </c>
      <c r="AY227" s="246" t="s">
        <v>155</v>
      </c>
    </row>
    <row r="228" s="14" customFormat="1">
      <c r="A228" s="14"/>
      <c r="B228" s="247"/>
      <c r="C228" s="248"/>
      <c r="D228" s="232" t="s">
        <v>166</v>
      </c>
      <c r="E228" s="249" t="s">
        <v>1</v>
      </c>
      <c r="F228" s="250" t="s">
        <v>760</v>
      </c>
      <c r="G228" s="248"/>
      <c r="H228" s="251">
        <v>780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166</v>
      </c>
      <c r="AU228" s="257" t="s">
        <v>86</v>
      </c>
      <c r="AV228" s="14" t="s">
        <v>86</v>
      </c>
      <c r="AW228" s="14" t="s">
        <v>32</v>
      </c>
      <c r="AX228" s="14" t="s">
        <v>76</v>
      </c>
      <c r="AY228" s="257" t="s">
        <v>155</v>
      </c>
    </row>
    <row r="229" s="15" customFormat="1">
      <c r="A229" s="15"/>
      <c r="B229" s="258"/>
      <c r="C229" s="259"/>
      <c r="D229" s="232" t="s">
        <v>166</v>
      </c>
      <c r="E229" s="260" t="s">
        <v>1</v>
      </c>
      <c r="F229" s="261" t="s">
        <v>171</v>
      </c>
      <c r="G229" s="259"/>
      <c r="H229" s="262">
        <v>780</v>
      </c>
      <c r="I229" s="263"/>
      <c r="J229" s="259"/>
      <c r="K229" s="259"/>
      <c r="L229" s="264"/>
      <c r="M229" s="265"/>
      <c r="N229" s="266"/>
      <c r="O229" s="266"/>
      <c r="P229" s="266"/>
      <c r="Q229" s="266"/>
      <c r="R229" s="266"/>
      <c r="S229" s="266"/>
      <c r="T229" s="26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8" t="s">
        <v>166</v>
      </c>
      <c r="AU229" s="268" t="s">
        <v>86</v>
      </c>
      <c r="AV229" s="15" t="s">
        <v>162</v>
      </c>
      <c r="AW229" s="15" t="s">
        <v>32</v>
      </c>
      <c r="AX229" s="15" t="s">
        <v>84</v>
      </c>
      <c r="AY229" s="268" t="s">
        <v>155</v>
      </c>
    </row>
    <row r="230" s="12" customFormat="1" ht="22.8" customHeight="1">
      <c r="A230" s="12"/>
      <c r="B230" s="203"/>
      <c r="C230" s="204"/>
      <c r="D230" s="205" t="s">
        <v>75</v>
      </c>
      <c r="E230" s="217" t="s">
        <v>207</v>
      </c>
      <c r="F230" s="217" t="s">
        <v>405</v>
      </c>
      <c r="G230" s="204"/>
      <c r="H230" s="204"/>
      <c r="I230" s="207"/>
      <c r="J230" s="218">
        <f>BK230</f>
        <v>0</v>
      </c>
      <c r="K230" s="204"/>
      <c r="L230" s="209"/>
      <c r="M230" s="210"/>
      <c r="N230" s="211"/>
      <c r="O230" s="211"/>
      <c r="P230" s="212">
        <f>SUM(P231:P248)</f>
        <v>0</v>
      </c>
      <c r="Q230" s="211"/>
      <c r="R230" s="212">
        <f>SUM(R231:R248)</f>
        <v>56.986019999999996</v>
      </c>
      <c r="S230" s="211"/>
      <c r="T230" s="213">
        <f>SUM(T231:T248)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4" t="s">
        <v>84</v>
      </c>
      <c r="AT230" s="215" t="s">
        <v>75</v>
      </c>
      <c r="AU230" s="215" t="s">
        <v>84</v>
      </c>
      <c r="AY230" s="214" t="s">
        <v>155</v>
      </c>
      <c r="BK230" s="216">
        <f>SUM(BK231:BK248)</f>
        <v>0</v>
      </c>
    </row>
    <row r="231" s="2" customFormat="1" ht="33" customHeight="1">
      <c r="A231" s="38"/>
      <c r="B231" s="39"/>
      <c r="C231" s="219" t="s">
        <v>306</v>
      </c>
      <c r="D231" s="219" t="s">
        <v>157</v>
      </c>
      <c r="E231" s="220" t="s">
        <v>705</v>
      </c>
      <c r="F231" s="221" t="s">
        <v>706</v>
      </c>
      <c r="G231" s="222" t="s">
        <v>110</v>
      </c>
      <c r="H231" s="223">
        <v>4.5</v>
      </c>
      <c r="I231" s="224"/>
      <c r="J231" s="225">
        <f>ROUND(I231*H231,2)</f>
        <v>0</v>
      </c>
      <c r="K231" s="221" t="s">
        <v>161</v>
      </c>
      <c r="L231" s="44"/>
      <c r="M231" s="226" t="s">
        <v>1</v>
      </c>
      <c r="N231" s="227" t="s">
        <v>41</v>
      </c>
      <c r="O231" s="91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0" t="s">
        <v>162</v>
      </c>
      <c r="AT231" s="230" t="s">
        <v>157</v>
      </c>
      <c r="AU231" s="230" t="s">
        <v>86</v>
      </c>
      <c r="AY231" s="17" t="s">
        <v>155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7" t="s">
        <v>84</v>
      </c>
      <c r="BK231" s="231">
        <f>ROUND(I231*H231,2)</f>
        <v>0</v>
      </c>
      <c r="BL231" s="17" t="s">
        <v>162</v>
      </c>
      <c r="BM231" s="230" t="s">
        <v>761</v>
      </c>
    </row>
    <row r="232" s="13" customFormat="1">
      <c r="A232" s="13"/>
      <c r="B232" s="237"/>
      <c r="C232" s="238"/>
      <c r="D232" s="232" t="s">
        <v>166</v>
      </c>
      <c r="E232" s="239" t="s">
        <v>1</v>
      </c>
      <c r="F232" s="240" t="s">
        <v>762</v>
      </c>
      <c r="G232" s="238"/>
      <c r="H232" s="239" t="s">
        <v>1</v>
      </c>
      <c r="I232" s="241"/>
      <c r="J232" s="238"/>
      <c r="K232" s="238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166</v>
      </c>
      <c r="AU232" s="246" t="s">
        <v>86</v>
      </c>
      <c r="AV232" s="13" t="s">
        <v>84</v>
      </c>
      <c r="AW232" s="13" t="s">
        <v>32</v>
      </c>
      <c r="AX232" s="13" t="s">
        <v>76</v>
      </c>
      <c r="AY232" s="246" t="s">
        <v>155</v>
      </c>
    </row>
    <row r="233" s="14" customFormat="1">
      <c r="A233" s="14"/>
      <c r="B233" s="247"/>
      <c r="C233" s="248"/>
      <c r="D233" s="232" t="s">
        <v>166</v>
      </c>
      <c r="E233" s="249" t="s">
        <v>1</v>
      </c>
      <c r="F233" s="250" t="s">
        <v>763</v>
      </c>
      <c r="G233" s="248"/>
      <c r="H233" s="251">
        <v>4.5</v>
      </c>
      <c r="I233" s="252"/>
      <c r="J233" s="248"/>
      <c r="K233" s="248"/>
      <c r="L233" s="253"/>
      <c r="M233" s="254"/>
      <c r="N233" s="255"/>
      <c r="O233" s="255"/>
      <c r="P233" s="255"/>
      <c r="Q233" s="255"/>
      <c r="R233" s="255"/>
      <c r="S233" s="255"/>
      <c r="T233" s="25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7" t="s">
        <v>166</v>
      </c>
      <c r="AU233" s="257" t="s">
        <v>86</v>
      </c>
      <c r="AV233" s="14" t="s">
        <v>86</v>
      </c>
      <c r="AW233" s="14" t="s">
        <v>32</v>
      </c>
      <c r="AX233" s="14" t="s">
        <v>76</v>
      </c>
      <c r="AY233" s="257" t="s">
        <v>155</v>
      </c>
    </row>
    <row r="234" s="15" customFormat="1">
      <c r="A234" s="15"/>
      <c r="B234" s="258"/>
      <c r="C234" s="259"/>
      <c r="D234" s="232" t="s">
        <v>166</v>
      </c>
      <c r="E234" s="260" t="s">
        <v>1</v>
      </c>
      <c r="F234" s="261" t="s">
        <v>171</v>
      </c>
      <c r="G234" s="259"/>
      <c r="H234" s="262">
        <v>4.5</v>
      </c>
      <c r="I234" s="263"/>
      <c r="J234" s="259"/>
      <c r="K234" s="259"/>
      <c r="L234" s="264"/>
      <c r="M234" s="265"/>
      <c r="N234" s="266"/>
      <c r="O234" s="266"/>
      <c r="P234" s="266"/>
      <c r="Q234" s="266"/>
      <c r="R234" s="266"/>
      <c r="S234" s="266"/>
      <c r="T234" s="267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8" t="s">
        <v>166</v>
      </c>
      <c r="AU234" s="268" t="s">
        <v>86</v>
      </c>
      <c r="AV234" s="15" t="s">
        <v>162</v>
      </c>
      <c r="AW234" s="15" t="s">
        <v>32</v>
      </c>
      <c r="AX234" s="15" t="s">
        <v>84</v>
      </c>
      <c r="AY234" s="268" t="s">
        <v>155</v>
      </c>
    </row>
    <row r="235" s="2" customFormat="1" ht="24.15" customHeight="1">
      <c r="A235" s="38"/>
      <c r="B235" s="39"/>
      <c r="C235" s="219" t="s">
        <v>313</v>
      </c>
      <c r="D235" s="219" t="s">
        <v>157</v>
      </c>
      <c r="E235" s="220" t="s">
        <v>764</v>
      </c>
      <c r="F235" s="221" t="s">
        <v>765</v>
      </c>
      <c r="G235" s="222" t="s">
        <v>197</v>
      </c>
      <c r="H235" s="223">
        <v>10</v>
      </c>
      <c r="I235" s="224"/>
      <c r="J235" s="225">
        <f>ROUND(I235*H235,2)</f>
        <v>0</v>
      </c>
      <c r="K235" s="221" t="s">
        <v>161</v>
      </c>
      <c r="L235" s="44"/>
      <c r="M235" s="226" t="s">
        <v>1</v>
      </c>
      <c r="N235" s="227" t="s">
        <v>41</v>
      </c>
      <c r="O235" s="91"/>
      <c r="P235" s="228">
        <f>O235*H235</f>
        <v>0</v>
      </c>
      <c r="Q235" s="228">
        <v>1.3682799999999999</v>
      </c>
      <c r="R235" s="228">
        <f>Q235*H235</f>
        <v>13.6828</v>
      </c>
      <c r="S235" s="228">
        <v>0</v>
      </c>
      <c r="T235" s="229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0" t="s">
        <v>162</v>
      </c>
      <c r="AT235" s="230" t="s">
        <v>157</v>
      </c>
      <c r="AU235" s="230" t="s">
        <v>86</v>
      </c>
      <c r="AY235" s="17" t="s">
        <v>155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7" t="s">
        <v>84</v>
      </c>
      <c r="BK235" s="231">
        <f>ROUND(I235*H235,2)</f>
        <v>0</v>
      </c>
      <c r="BL235" s="17" t="s">
        <v>162</v>
      </c>
      <c r="BM235" s="230" t="s">
        <v>766</v>
      </c>
    </row>
    <row r="236" s="13" customFormat="1">
      <c r="A236" s="13"/>
      <c r="B236" s="237"/>
      <c r="C236" s="238"/>
      <c r="D236" s="232" t="s">
        <v>166</v>
      </c>
      <c r="E236" s="239" t="s">
        <v>1</v>
      </c>
      <c r="F236" s="240" t="s">
        <v>739</v>
      </c>
      <c r="G236" s="238"/>
      <c r="H236" s="239" t="s">
        <v>1</v>
      </c>
      <c r="I236" s="241"/>
      <c r="J236" s="238"/>
      <c r="K236" s="238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166</v>
      </c>
      <c r="AU236" s="246" t="s">
        <v>86</v>
      </c>
      <c r="AV236" s="13" t="s">
        <v>84</v>
      </c>
      <c r="AW236" s="13" t="s">
        <v>32</v>
      </c>
      <c r="AX236" s="13" t="s">
        <v>76</v>
      </c>
      <c r="AY236" s="246" t="s">
        <v>155</v>
      </c>
    </row>
    <row r="237" s="14" customFormat="1">
      <c r="A237" s="14"/>
      <c r="B237" s="247"/>
      <c r="C237" s="248"/>
      <c r="D237" s="232" t="s">
        <v>166</v>
      </c>
      <c r="E237" s="249" t="s">
        <v>1</v>
      </c>
      <c r="F237" s="250" t="s">
        <v>225</v>
      </c>
      <c r="G237" s="248"/>
      <c r="H237" s="251">
        <v>10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7" t="s">
        <v>166</v>
      </c>
      <c r="AU237" s="257" t="s">
        <v>86</v>
      </c>
      <c r="AV237" s="14" t="s">
        <v>86</v>
      </c>
      <c r="AW237" s="14" t="s">
        <v>32</v>
      </c>
      <c r="AX237" s="14" t="s">
        <v>76</v>
      </c>
      <c r="AY237" s="257" t="s">
        <v>155</v>
      </c>
    </row>
    <row r="238" s="15" customFormat="1">
      <c r="A238" s="15"/>
      <c r="B238" s="258"/>
      <c r="C238" s="259"/>
      <c r="D238" s="232" t="s">
        <v>166</v>
      </c>
      <c r="E238" s="260" t="s">
        <v>1</v>
      </c>
      <c r="F238" s="261" t="s">
        <v>171</v>
      </c>
      <c r="G238" s="259"/>
      <c r="H238" s="262">
        <v>10</v>
      </c>
      <c r="I238" s="263"/>
      <c r="J238" s="259"/>
      <c r="K238" s="259"/>
      <c r="L238" s="264"/>
      <c r="M238" s="265"/>
      <c r="N238" s="266"/>
      <c r="O238" s="266"/>
      <c r="P238" s="266"/>
      <c r="Q238" s="266"/>
      <c r="R238" s="266"/>
      <c r="S238" s="266"/>
      <c r="T238" s="267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8" t="s">
        <v>166</v>
      </c>
      <c r="AU238" s="268" t="s">
        <v>86</v>
      </c>
      <c r="AV238" s="15" t="s">
        <v>162</v>
      </c>
      <c r="AW238" s="15" t="s">
        <v>32</v>
      </c>
      <c r="AX238" s="15" t="s">
        <v>84</v>
      </c>
      <c r="AY238" s="268" t="s">
        <v>155</v>
      </c>
    </row>
    <row r="239" s="2" customFormat="1" ht="16.5" customHeight="1">
      <c r="A239" s="38"/>
      <c r="B239" s="39"/>
      <c r="C239" s="269" t="s">
        <v>319</v>
      </c>
      <c r="D239" s="269" t="s">
        <v>245</v>
      </c>
      <c r="E239" s="270" t="s">
        <v>767</v>
      </c>
      <c r="F239" s="271" t="s">
        <v>768</v>
      </c>
      <c r="G239" s="272" t="s">
        <v>197</v>
      </c>
      <c r="H239" s="273">
        <v>10</v>
      </c>
      <c r="I239" s="274"/>
      <c r="J239" s="275">
        <f>ROUND(I239*H239,2)</f>
        <v>0</v>
      </c>
      <c r="K239" s="271" t="s">
        <v>161</v>
      </c>
      <c r="L239" s="276"/>
      <c r="M239" s="277" t="s">
        <v>1</v>
      </c>
      <c r="N239" s="278" t="s">
        <v>41</v>
      </c>
      <c r="O239" s="91"/>
      <c r="P239" s="228">
        <f>O239*H239</f>
        <v>0</v>
      </c>
      <c r="Q239" s="228">
        <v>0.97999999999999998</v>
      </c>
      <c r="R239" s="228">
        <f>Q239*H239</f>
        <v>9.8000000000000007</v>
      </c>
      <c r="S239" s="228">
        <v>0</v>
      </c>
      <c r="T239" s="229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0" t="s">
        <v>207</v>
      </c>
      <c r="AT239" s="230" t="s">
        <v>245</v>
      </c>
      <c r="AU239" s="230" t="s">
        <v>86</v>
      </c>
      <c r="AY239" s="17" t="s">
        <v>155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7" t="s">
        <v>84</v>
      </c>
      <c r="BK239" s="231">
        <f>ROUND(I239*H239,2)</f>
        <v>0</v>
      </c>
      <c r="BL239" s="17" t="s">
        <v>162</v>
      </c>
      <c r="BM239" s="230" t="s">
        <v>769</v>
      </c>
    </row>
    <row r="240" s="13" customFormat="1">
      <c r="A240" s="13"/>
      <c r="B240" s="237"/>
      <c r="C240" s="238"/>
      <c r="D240" s="232" t="s">
        <v>166</v>
      </c>
      <c r="E240" s="239" t="s">
        <v>1</v>
      </c>
      <c r="F240" s="240" t="s">
        <v>739</v>
      </c>
      <c r="G240" s="238"/>
      <c r="H240" s="239" t="s">
        <v>1</v>
      </c>
      <c r="I240" s="241"/>
      <c r="J240" s="238"/>
      <c r="K240" s="238"/>
      <c r="L240" s="242"/>
      <c r="M240" s="243"/>
      <c r="N240" s="244"/>
      <c r="O240" s="244"/>
      <c r="P240" s="244"/>
      <c r="Q240" s="244"/>
      <c r="R240" s="244"/>
      <c r="S240" s="244"/>
      <c r="T240" s="24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6" t="s">
        <v>166</v>
      </c>
      <c r="AU240" s="246" t="s">
        <v>86</v>
      </c>
      <c r="AV240" s="13" t="s">
        <v>84</v>
      </c>
      <c r="AW240" s="13" t="s">
        <v>32</v>
      </c>
      <c r="AX240" s="13" t="s">
        <v>76</v>
      </c>
      <c r="AY240" s="246" t="s">
        <v>155</v>
      </c>
    </row>
    <row r="241" s="14" customFormat="1">
      <c r="A241" s="14"/>
      <c r="B241" s="247"/>
      <c r="C241" s="248"/>
      <c r="D241" s="232" t="s">
        <v>166</v>
      </c>
      <c r="E241" s="249" t="s">
        <v>1</v>
      </c>
      <c r="F241" s="250" t="s">
        <v>225</v>
      </c>
      <c r="G241" s="248"/>
      <c r="H241" s="251">
        <v>10</v>
      </c>
      <c r="I241" s="252"/>
      <c r="J241" s="248"/>
      <c r="K241" s="248"/>
      <c r="L241" s="253"/>
      <c r="M241" s="254"/>
      <c r="N241" s="255"/>
      <c r="O241" s="255"/>
      <c r="P241" s="255"/>
      <c r="Q241" s="255"/>
      <c r="R241" s="255"/>
      <c r="S241" s="255"/>
      <c r="T241" s="25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7" t="s">
        <v>166</v>
      </c>
      <c r="AU241" s="257" t="s">
        <v>86</v>
      </c>
      <c r="AV241" s="14" t="s">
        <v>86</v>
      </c>
      <c r="AW241" s="14" t="s">
        <v>32</v>
      </c>
      <c r="AX241" s="14" t="s">
        <v>76</v>
      </c>
      <c r="AY241" s="257" t="s">
        <v>155</v>
      </c>
    </row>
    <row r="242" s="15" customFormat="1">
      <c r="A242" s="15"/>
      <c r="B242" s="258"/>
      <c r="C242" s="259"/>
      <c r="D242" s="232" t="s">
        <v>166</v>
      </c>
      <c r="E242" s="260" t="s">
        <v>1</v>
      </c>
      <c r="F242" s="261" t="s">
        <v>171</v>
      </c>
      <c r="G242" s="259"/>
      <c r="H242" s="262">
        <v>10</v>
      </c>
      <c r="I242" s="263"/>
      <c r="J242" s="259"/>
      <c r="K242" s="259"/>
      <c r="L242" s="264"/>
      <c r="M242" s="265"/>
      <c r="N242" s="266"/>
      <c r="O242" s="266"/>
      <c r="P242" s="266"/>
      <c r="Q242" s="266"/>
      <c r="R242" s="266"/>
      <c r="S242" s="266"/>
      <c r="T242" s="267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8" t="s">
        <v>166</v>
      </c>
      <c r="AU242" s="268" t="s">
        <v>86</v>
      </c>
      <c r="AV242" s="15" t="s">
        <v>162</v>
      </c>
      <c r="AW242" s="15" t="s">
        <v>32</v>
      </c>
      <c r="AX242" s="15" t="s">
        <v>84</v>
      </c>
      <c r="AY242" s="268" t="s">
        <v>155</v>
      </c>
    </row>
    <row r="243" s="2" customFormat="1" ht="24.15" customHeight="1">
      <c r="A243" s="38"/>
      <c r="B243" s="39"/>
      <c r="C243" s="219" t="s">
        <v>324</v>
      </c>
      <c r="D243" s="219" t="s">
        <v>157</v>
      </c>
      <c r="E243" s="220" t="s">
        <v>770</v>
      </c>
      <c r="F243" s="221" t="s">
        <v>771</v>
      </c>
      <c r="G243" s="222" t="s">
        <v>424</v>
      </c>
      <c r="H243" s="223">
        <v>2</v>
      </c>
      <c r="I243" s="224"/>
      <c r="J243" s="225">
        <f>ROUND(I243*H243,2)</f>
        <v>0</v>
      </c>
      <c r="K243" s="221" t="s">
        <v>161</v>
      </c>
      <c r="L243" s="44"/>
      <c r="M243" s="226" t="s">
        <v>1</v>
      </c>
      <c r="N243" s="227" t="s">
        <v>41</v>
      </c>
      <c r="O243" s="91"/>
      <c r="P243" s="228">
        <f>O243*H243</f>
        <v>0</v>
      </c>
      <c r="Q243" s="228">
        <v>0.00019000000000000001</v>
      </c>
      <c r="R243" s="228">
        <f>Q243*H243</f>
        <v>0.00038000000000000002</v>
      </c>
      <c r="S243" s="228">
        <v>0</v>
      </c>
      <c r="T243" s="229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0" t="s">
        <v>162</v>
      </c>
      <c r="AT243" s="230" t="s">
        <v>157</v>
      </c>
      <c r="AU243" s="230" t="s">
        <v>86</v>
      </c>
      <c r="AY243" s="17" t="s">
        <v>155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7" t="s">
        <v>84</v>
      </c>
      <c r="BK243" s="231">
        <f>ROUND(I243*H243,2)</f>
        <v>0</v>
      </c>
      <c r="BL243" s="17" t="s">
        <v>162</v>
      </c>
      <c r="BM243" s="230" t="s">
        <v>772</v>
      </c>
    </row>
    <row r="244" s="2" customFormat="1" ht="24.15" customHeight="1">
      <c r="A244" s="38"/>
      <c r="B244" s="39"/>
      <c r="C244" s="219" t="s">
        <v>330</v>
      </c>
      <c r="D244" s="219" t="s">
        <v>157</v>
      </c>
      <c r="E244" s="220" t="s">
        <v>773</v>
      </c>
      <c r="F244" s="221" t="s">
        <v>774</v>
      </c>
      <c r="G244" s="222" t="s">
        <v>424</v>
      </c>
      <c r="H244" s="223">
        <v>2</v>
      </c>
      <c r="I244" s="224"/>
      <c r="J244" s="225">
        <f>ROUND(I244*H244,2)</f>
        <v>0</v>
      </c>
      <c r="K244" s="221" t="s">
        <v>161</v>
      </c>
      <c r="L244" s="44"/>
      <c r="M244" s="226" t="s">
        <v>1</v>
      </c>
      <c r="N244" s="227" t="s">
        <v>41</v>
      </c>
      <c r="O244" s="91"/>
      <c r="P244" s="228">
        <f>O244*H244</f>
        <v>0</v>
      </c>
      <c r="Q244" s="228">
        <v>16.75142</v>
      </c>
      <c r="R244" s="228">
        <f>Q244*H244</f>
        <v>33.502839999999999</v>
      </c>
      <c r="S244" s="228">
        <v>0</v>
      </c>
      <c r="T244" s="229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0" t="s">
        <v>162</v>
      </c>
      <c r="AT244" s="230" t="s">
        <v>157</v>
      </c>
      <c r="AU244" s="230" t="s">
        <v>86</v>
      </c>
      <c r="AY244" s="17" t="s">
        <v>155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7" t="s">
        <v>84</v>
      </c>
      <c r="BK244" s="231">
        <f>ROUND(I244*H244,2)</f>
        <v>0</v>
      </c>
      <c r="BL244" s="17" t="s">
        <v>162</v>
      </c>
      <c r="BM244" s="230" t="s">
        <v>775</v>
      </c>
    </row>
    <row r="245" s="2" customFormat="1">
      <c r="A245" s="38"/>
      <c r="B245" s="39"/>
      <c r="C245" s="40"/>
      <c r="D245" s="232" t="s">
        <v>164</v>
      </c>
      <c r="E245" s="40"/>
      <c r="F245" s="233" t="s">
        <v>723</v>
      </c>
      <c r="G245" s="40"/>
      <c r="H245" s="40"/>
      <c r="I245" s="234"/>
      <c r="J245" s="40"/>
      <c r="K245" s="40"/>
      <c r="L245" s="44"/>
      <c r="M245" s="235"/>
      <c r="N245" s="236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164</v>
      </c>
      <c r="AU245" s="17" t="s">
        <v>86</v>
      </c>
    </row>
    <row r="246" s="13" customFormat="1">
      <c r="A246" s="13"/>
      <c r="B246" s="237"/>
      <c r="C246" s="238"/>
      <c r="D246" s="232" t="s">
        <v>166</v>
      </c>
      <c r="E246" s="239" t="s">
        <v>1</v>
      </c>
      <c r="F246" s="240" t="s">
        <v>739</v>
      </c>
      <c r="G246" s="238"/>
      <c r="H246" s="239" t="s">
        <v>1</v>
      </c>
      <c r="I246" s="241"/>
      <c r="J246" s="238"/>
      <c r="K246" s="238"/>
      <c r="L246" s="242"/>
      <c r="M246" s="243"/>
      <c r="N246" s="244"/>
      <c r="O246" s="244"/>
      <c r="P246" s="244"/>
      <c r="Q246" s="244"/>
      <c r="R246" s="244"/>
      <c r="S246" s="244"/>
      <c r="T246" s="24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6" t="s">
        <v>166</v>
      </c>
      <c r="AU246" s="246" t="s">
        <v>86</v>
      </c>
      <c r="AV246" s="13" t="s">
        <v>84</v>
      </c>
      <c r="AW246" s="13" t="s">
        <v>32</v>
      </c>
      <c r="AX246" s="13" t="s">
        <v>76</v>
      </c>
      <c r="AY246" s="246" t="s">
        <v>155</v>
      </c>
    </row>
    <row r="247" s="14" customFormat="1">
      <c r="A247" s="14"/>
      <c r="B247" s="247"/>
      <c r="C247" s="248"/>
      <c r="D247" s="232" t="s">
        <v>166</v>
      </c>
      <c r="E247" s="249" t="s">
        <v>1</v>
      </c>
      <c r="F247" s="250" t="s">
        <v>86</v>
      </c>
      <c r="G247" s="248"/>
      <c r="H247" s="251">
        <v>2</v>
      </c>
      <c r="I247" s="252"/>
      <c r="J247" s="248"/>
      <c r="K247" s="248"/>
      <c r="L247" s="253"/>
      <c r="M247" s="254"/>
      <c r="N247" s="255"/>
      <c r="O247" s="255"/>
      <c r="P247" s="255"/>
      <c r="Q247" s="255"/>
      <c r="R247" s="255"/>
      <c r="S247" s="255"/>
      <c r="T247" s="25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7" t="s">
        <v>166</v>
      </c>
      <c r="AU247" s="257" t="s">
        <v>86</v>
      </c>
      <c r="AV247" s="14" t="s">
        <v>86</v>
      </c>
      <c r="AW247" s="14" t="s">
        <v>32</v>
      </c>
      <c r="AX247" s="14" t="s">
        <v>76</v>
      </c>
      <c r="AY247" s="257" t="s">
        <v>155</v>
      </c>
    </row>
    <row r="248" s="15" customFormat="1">
      <c r="A248" s="15"/>
      <c r="B248" s="258"/>
      <c r="C248" s="259"/>
      <c r="D248" s="232" t="s">
        <v>166</v>
      </c>
      <c r="E248" s="260" t="s">
        <v>1</v>
      </c>
      <c r="F248" s="261" t="s">
        <v>171</v>
      </c>
      <c r="G248" s="259"/>
      <c r="H248" s="262">
        <v>2</v>
      </c>
      <c r="I248" s="263"/>
      <c r="J248" s="259"/>
      <c r="K248" s="259"/>
      <c r="L248" s="264"/>
      <c r="M248" s="265"/>
      <c r="N248" s="266"/>
      <c r="O248" s="266"/>
      <c r="P248" s="266"/>
      <c r="Q248" s="266"/>
      <c r="R248" s="266"/>
      <c r="S248" s="266"/>
      <c r="T248" s="267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8" t="s">
        <v>166</v>
      </c>
      <c r="AU248" s="268" t="s">
        <v>86</v>
      </c>
      <c r="AV248" s="15" t="s">
        <v>162</v>
      </c>
      <c r="AW248" s="15" t="s">
        <v>32</v>
      </c>
      <c r="AX248" s="15" t="s">
        <v>84</v>
      </c>
      <c r="AY248" s="268" t="s">
        <v>155</v>
      </c>
    </row>
    <row r="249" s="12" customFormat="1" ht="22.8" customHeight="1">
      <c r="A249" s="12"/>
      <c r="B249" s="203"/>
      <c r="C249" s="204"/>
      <c r="D249" s="205" t="s">
        <v>75</v>
      </c>
      <c r="E249" s="217" t="s">
        <v>213</v>
      </c>
      <c r="F249" s="217" t="s">
        <v>490</v>
      </c>
      <c r="G249" s="204"/>
      <c r="H249" s="204"/>
      <c r="I249" s="207"/>
      <c r="J249" s="218">
        <f>BK249</f>
        <v>0</v>
      </c>
      <c r="K249" s="204"/>
      <c r="L249" s="209"/>
      <c r="M249" s="210"/>
      <c r="N249" s="211"/>
      <c r="O249" s="211"/>
      <c r="P249" s="212">
        <f>SUM(P250:P270)</f>
        <v>0</v>
      </c>
      <c r="Q249" s="211"/>
      <c r="R249" s="212">
        <f>SUM(R250:R270)</f>
        <v>0.26282</v>
      </c>
      <c r="S249" s="211"/>
      <c r="T249" s="213">
        <f>SUM(T250:T270)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4" t="s">
        <v>84</v>
      </c>
      <c r="AT249" s="215" t="s">
        <v>75</v>
      </c>
      <c r="AU249" s="215" t="s">
        <v>84</v>
      </c>
      <c r="AY249" s="214" t="s">
        <v>155</v>
      </c>
      <c r="BK249" s="216">
        <f>SUM(BK250:BK270)</f>
        <v>0</v>
      </c>
    </row>
    <row r="250" s="2" customFormat="1" ht="24.15" customHeight="1">
      <c r="A250" s="38"/>
      <c r="B250" s="39"/>
      <c r="C250" s="219" t="s">
        <v>336</v>
      </c>
      <c r="D250" s="219" t="s">
        <v>157</v>
      </c>
      <c r="E250" s="220" t="s">
        <v>550</v>
      </c>
      <c r="F250" s="221" t="s">
        <v>551</v>
      </c>
      <c r="G250" s="222" t="s">
        <v>424</v>
      </c>
      <c r="H250" s="223">
        <v>4</v>
      </c>
      <c r="I250" s="224"/>
      <c r="J250" s="225">
        <f>ROUND(I250*H250,2)</f>
        <v>0</v>
      </c>
      <c r="K250" s="221" t="s">
        <v>161</v>
      </c>
      <c r="L250" s="44"/>
      <c r="M250" s="226" t="s">
        <v>1</v>
      </c>
      <c r="N250" s="227" t="s">
        <v>41</v>
      </c>
      <c r="O250" s="91"/>
      <c r="P250" s="228">
        <f>O250*H250</f>
        <v>0</v>
      </c>
      <c r="Q250" s="228">
        <v>0.00069999999999999999</v>
      </c>
      <c r="R250" s="228">
        <f>Q250*H250</f>
        <v>0.0028</v>
      </c>
      <c r="S250" s="228">
        <v>0</v>
      </c>
      <c r="T250" s="229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0" t="s">
        <v>162</v>
      </c>
      <c r="AT250" s="230" t="s">
        <v>157</v>
      </c>
      <c r="AU250" s="230" t="s">
        <v>86</v>
      </c>
      <c r="AY250" s="17" t="s">
        <v>155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7" t="s">
        <v>84</v>
      </c>
      <c r="BK250" s="231">
        <f>ROUND(I250*H250,2)</f>
        <v>0</v>
      </c>
      <c r="BL250" s="17" t="s">
        <v>162</v>
      </c>
      <c r="BM250" s="230" t="s">
        <v>552</v>
      </c>
    </row>
    <row r="251" s="14" customFormat="1">
      <c r="A251" s="14"/>
      <c r="B251" s="247"/>
      <c r="C251" s="248"/>
      <c r="D251" s="232" t="s">
        <v>166</v>
      </c>
      <c r="E251" s="249" t="s">
        <v>1</v>
      </c>
      <c r="F251" s="250" t="s">
        <v>162</v>
      </c>
      <c r="G251" s="248"/>
      <c r="H251" s="251">
        <v>4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166</v>
      </c>
      <c r="AU251" s="257" t="s">
        <v>86</v>
      </c>
      <c r="AV251" s="14" t="s">
        <v>86</v>
      </c>
      <c r="AW251" s="14" t="s">
        <v>32</v>
      </c>
      <c r="AX251" s="14" t="s">
        <v>76</v>
      </c>
      <c r="AY251" s="257" t="s">
        <v>155</v>
      </c>
    </row>
    <row r="252" s="15" customFormat="1">
      <c r="A252" s="15"/>
      <c r="B252" s="258"/>
      <c r="C252" s="259"/>
      <c r="D252" s="232" t="s">
        <v>166</v>
      </c>
      <c r="E252" s="260" t="s">
        <v>1</v>
      </c>
      <c r="F252" s="261" t="s">
        <v>171</v>
      </c>
      <c r="G252" s="259"/>
      <c r="H252" s="262">
        <v>4</v>
      </c>
      <c r="I252" s="263"/>
      <c r="J252" s="259"/>
      <c r="K252" s="259"/>
      <c r="L252" s="264"/>
      <c r="M252" s="265"/>
      <c r="N252" s="266"/>
      <c r="O252" s="266"/>
      <c r="P252" s="266"/>
      <c r="Q252" s="266"/>
      <c r="R252" s="266"/>
      <c r="S252" s="266"/>
      <c r="T252" s="267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8" t="s">
        <v>166</v>
      </c>
      <c r="AU252" s="268" t="s">
        <v>86</v>
      </c>
      <c r="AV252" s="15" t="s">
        <v>162</v>
      </c>
      <c r="AW252" s="15" t="s">
        <v>32</v>
      </c>
      <c r="AX252" s="15" t="s">
        <v>84</v>
      </c>
      <c r="AY252" s="268" t="s">
        <v>155</v>
      </c>
    </row>
    <row r="253" s="2" customFormat="1" ht="24.15" customHeight="1">
      <c r="A253" s="38"/>
      <c r="B253" s="39"/>
      <c r="C253" s="219" t="s">
        <v>341</v>
      </c>
      <c r="D253" s="219" t="s">
        <v>157</v>
      </c>
      <c r="E253" s="220" t="s">
        <v>554</v>
      </c>
      <c r="F253" s="221" t="s">
        <v>555</v>
      </c>
      <c r="G253" s="222" t="s">
        <v>424</v>
      </c>
      <c r="H253" s="223">
        <v>2</v>
      </c>
      <c r="I253" s="224"/>
      <c r="J253" s="225">
        <f>ROUND(I253*H253,2)</f>
        <v>0</v>
      </c>
      <c r="K253" s="221" t="s">
        <v>161</v>
      </c>
      <c r="L253" s="44"/>
      <c r="M253" s="226" t="s">
        <v>1</v>
      </c>
      <c r="N253" s="227" t="s">
        <v>41</v>
      </c>
      <c r="O253" s="91"/>
      <c r="P253" s="228">
        <f>O253*H253</f>
        <v>0</v>
      </c>
      <c r="Q253" s="228">
        <v>0.11241</v>
      </c>
      <c r="R253" s="228">
        <f>Q253*H253</f>
        <v>0.22481999999999999</v>
      </c>
      <c r="S253" s="228">
        <v>0</v>
      </c>
      <c r="T253" s="229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0" t="s">
        <v>162</v>
      </c>
      <c r="AT253" s="230" t="s">
        <v>157</v>
      </c>
      <c r="AU253" s="230" t="s">
        <v>86</v>
      </c>
      <c r="AY253" s="17" t="s">
        <v>155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7" t="s">
        <v>84</v>
      </c>
      <c r="BK253" s="231">
        <f>ROUND(I253*H253,2)</f>
        <v>0</v>
      </c>
      <c r="BL253" s="17" t="s">
        <v>162</v>
      </c>
      <c r="BM253" s="230" t="s">
        <v>556</v>
      </c>
    </row>
    <row r="254" s="14" customFormat="1">
      <c r="A254" s="14"/>
      <c r="B254" s="247"/>
      <c r="C254" s="248"/>
      <c r="D254" s="232" t="s">
        <v>166</v>
      </c>
      <c r="E254" s="249" t="s">
        <v>1</v>
      </c>
      <c r="F254" s="250" t="s">
        <v>86</v>
      </c>
      <c r="G254" s="248"/>
      <c r="H254" s="251">
        <v>2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7" t="s">
        <v>166</v>
      </c>
      <c r="AU254" s="257" t="s">
        <v>86</v>
      </c>
      <c r="AV254" s="14" t="s">
        <v>86</v>
      </c>
      <c r="AW254" s="14" t="s">
        <v>32</v>
      </c>
      <c r="AX254" s="14" t="s">
        <v>76</v>
      </c>
      <c r="AY254" s="257" t="s">
        <v>155</v>
      </c>
    </row>
    <row r="255" s="15" customFormat="1">
      <c r="A255" s="15"/>
      <c r="B255" s="258"/>
      <c r="C255" s="259"/>
      <c r="D255" s="232" t="s">
        <v>166</v>
      </c>
      <c r="E255" s="260" t="s">
        <v>1</v>
      </c>
      <c r="F255" s="261" t="s">
        <v>171</v>
      </c>
      <c r="G255" s="259"/>
      <c r="H255" s="262">
        <v>2</v>
      </c>
      <c r="I255" s="263"/>
      <c r="J255" s="259"/>
      <c r="K255" s="259"/>
      <c r="L255" s="264"/>
      <c r="M255" s="265"/>
      <c r="N255" s="266"/>
      <c r="O255" s="266"/>
      <c r="P255" s="266"/>
      <c r="Q255" s="266"/>
      <c r="R255" s="266"/>
      <c r="S255" s="266"/>
      <c r="T255" s="267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8" t="s">
        <v>166</v>
      </c>
      <c r="AU255" s="268" t="s">
        <v>86</v>
      </c>
      <c r="AV255" s="15" t="s">
        <v>162</v>
      </c>
      <c r="AW255" s="15" t="s">
        <v>32</v>
      </c>
      <c r="AX255" s="15" t="s">
        <v>84</v>
      </c>
      <c r="AY255" s="268" t="s">
        <v>155</v>
      </c>
    </row>
    <row r="256" s="2" customFormat="1" ht="16.5" customHeight="1">
      <c r="A256" s="38"/>
      <c r="B256" s="39"/>
      <c r="C256" s="269" t="s">
        <v>346</v>
      </c>
      <c r="D256" s="269" t="s">
        <v>245</v>
      </c>
      <c r="E256" s="270" t="s">
        <v>558</v>
      </c>
      <c r="F256" s="271" t="s">
        <v>559</v>
      </c>
      <c r="G256" s="272" t="s">
        <v>424</v>
      </c>
      <c r="H256" s="273">
        <v>4</v>
      </c>
      <c r="I256" s="274"/>
      <c r="J256" s="275">
        <f>ROUND(I256*H256,2)</f>
        <v>0</v>
      </c>
      <c r="K256" s="271" t="s">
        <v>161</v>
      </c>
      <c r="L256" s="276"/>
      <c r="M256" s="277" t="s">
        <v>1</v>
      </c>
      <c r="N256" s="278" t="s">
        <v>41</v>
      </c>
      <c r="O256" s="91"/>
      <c r="P256" s="228">
        <f>O256*H256</f>
        <v>0</v>
      </c>
      <c r="Q256" s="228">
        <v>0.0035000000000000001</v>
      </c>
      <c r="R256" s="228">
        <f>Q256*H256</f>
        <v>0.014</v>
      </c>
      <c r="S256" s="228">
        <v>0</v>
      </c>
      <c r="T256" s="229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0" t="s">
        <v>207</v>
      </c>
      <c r="AT256" s="230" t="s">
        <v>245</v>
      </c>
      <c r="AU256" s="230" t="s">
        <v>86</v>
      </c>
      <c r="AY256" s="17" t="s">
        <v>155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7" t="s">
        <v>84</v>
      </c>
      <c r="BK256" s="231">
        <f>ROUND(I256*H256,2)</f>
        <v>0</v>
      </c>
      <c r="BL256" s="17" t="s">
        <v>162</v>
      </c>
      <c r="BM256" s="230" t="s">
        <v>560</v>
      </c>
    </row>
    <row r="257" s="14" customFormat="1">
      <c r="A257" s="14"/>
      <c r="B257" s="247"/>
      <c r="C257" s="248"/>
      <c r="D257" s="232" t="s">
        <v>166</v>
      </c>
      <c r="E257" s="249" t="s">
        <v>1</v>
      </c>
      <c r="F257" s="250" t="s">
        <v>162</v>
      </c>
      <c r="G257" s="248"/>
      <c r="H257" s="251">
        <v>4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166</v>
      </c>
      <c r="AU257" s="257" t="s">
        <v>86</v>
      </c>
      <c r="AV257" s="14" t="s">
        <v>86</v>
      </c>
      <c r="AW257" s="14" t="s">
        <v>32</v>
      </c>
      <c r="AX257" s="14" t="s">
        <v>76</v>
      </c>
      <c r="AY257" s="257" t="s">
        <v>155</v>
      </c>
    </row>
    <row r="258" s="15" customFormat="1">
      <c r="A258" s="15"/>
      <c r="B258" s="258"/>
      <c r="C258" s="259"/>
      <c r="D258" s="232" t="s">
        <v>166</v>
      </c>
      <c r="E258" s="260" t="s">
        <v>1</v>
      </c>
      <c r="F258" s="261" t="s">
        <v>171</v>
      </c>
      <c r="G258" s="259"/>
      <c r="H258" s="262">
        <v>4</v>
      </c>
      <c r="I258" s="263"/>
      <c r="J258" s="259"/>
      <c r="K258" s="259"/>
      <c r="L258" s="264"/>
      <c r="M258" s="265"/>
      <c r="N258" s="266"/>
      <c r="O258" s="266"/>
      <c r="P258" s="266"/>
      <c r="Q258" s="266"/>
      <c r="R258" s="266"/>
      <c r="S258" s="266"/>
      <c r="T258" s="267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8" t="s">
        <v>166</v>
      </c>
      <c r="AU258" s="268" t="s">
        <v>86</v>
      </c>
      <c r="AV258" s="15" t="s">
        <v>162</v>
      </c>
      <c r="AW258" s="15" t="s">
        <v>32</v>
      </c>
      <c r="AX258" s="15" t="s">
        <v>84</v>
      </c>
      <c r="AY258" s="268" t="s">
        <v>155</v>
      </c>
    </row>
    <row r="259" s="2" customFormat="1" ht="21.75" customHeight="1">
      <c r="A259" s="38"/>
      <c r="B259" s="39"/>
      <c r="C259" s="269" t="s">
        <v>350</v>
      </c>
      <c r="D259" s="269" t="s">
        <v>245</v>
      </c>
      <c r="E259" s="270" t="s">
        <v>562</v>
      </c>
      <c r="F259" s="271" t="s">
        <v>563</v>
      </c>
      <c r="G259" s="272" t="s">
        <v>424</v>
      </c>
      <c r="H259" s="273">
        <v>2</v>
      </c>
      <c r="I259" s="274"/>
      <c r="J259" s="275">
        <f>ROUND(I259*H259,2)</f>
        <v>0</v>
      </c>
      <c r="K259" s="271" t="s">
        <v>161</v>
      </c>
      <c r="L259" s="276"/>
      <c r="M259" s="277" t="s">
        <v>1</v>
      </c>
      <c r="N259" s="278" t="s">
        <v>41</v>
      </c>
      <c r="O259" s="91"/>
      <c r="P259" s="228">
        <f>O259*H259</f>
        <v>0</v>
      </c>
      <c r="Q259" s="228">
        <v>0.0061000000000000004</v>
      </c>
      <c r="R259" s="228">
        <f>Q259*H259</f>
        <v>0.012200000000000001</v>
      </c>
      <c r="S259" s="228">
        <v>0</v>
      </c>
      <c r="T259" s="229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0" t="s">
        <v>207</v>
      </c>
      <c r="AT259" s="230" t="s">
        <v>245</v>
      </c>
      <c r="AU259" s="230" t="s">
        <v>86</v>
      </c>
      <c r="AY259" s="17" t="s">
        <v>155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7" t="s">
        <v>84</v>
      </c>
      <c r="BK259" s="231">
        <f>ROUND(I259*H259,2)</f>
        <v>0</v>
      </c>
      <c r="BL259" s="17" t="s">
        <v>162</v>
      </c>
      <c r="BM259" s="230" t="s">
        <v>564</v>
      </c>
    </row>
    <row r="260" s="14" customFormat="1">
      <c r="A260" s="14"/>
      <c r="B260" s="247"/>
      <c r="C260" s="248"/>
      <c r="D260" s="232" t="s">
        <v>166</v>
      </c>
      <c r="E260" s="249" t="s">
        <v>1</v>
      </c>
      <c r="F260" s="250" t="s">
        <v>86</v>
      </c>
      <c r="G260" s="248"/>
      <c r="H260" s="251">
        <v>2</v>
      </c>
      <c r="I260" s="252"/>
      <c r="J260" s="248"/>
      <c r="K260" s="248"/>
      <c r="L260" s="253"/>
      <c r="M260" s="254"/>
      <c r="N260" s="255"/>
      <c r="O260" s="255"/>
      <c r="P260" s="255"/>
      <c r="Q260" s="255"/>
      <c r="R260" s="255"/>
      <c r="S260" s="255"/>
      <c r="T260" s="25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7" t="s">
        <v>166</v>
      </c>
      <c r="AU260" s="257" t="s">
        <v>86</v>
      </c>
      <c r="AV260" s="14" t="s">
        <v>86</v>
      </c>
      <c r="AW260" s="14" t="s">
        <v>32</v>
      </c>
      <c r="AX260" s="14" t="s">
        <v>76</v>
      </c>
      <c r="AY260" s="257" t="s">
        <v>155</v>
      </c>
    </row>
    <row r="261" s="15" customFormat="1">
      <c r="A261" s="15"/>
      <c r="B261" s="258"/>
      <c r="C261" s="259"/>
      <c r="D261" s="232" t="s">
        <v>166</v>
      </c>
      <c r="E261" s="260" t="s">
        <v>1</v>
      </c>
      <c r="F261" s="261" t="s">
        <v>171</v>
      </c>
      <c r="G261" s="259"/>
      <c r="H261" s="262">
        <v>2</v>
      </c>
      <c r="I261" s="263"/>
      <c r="J261" s="259"/>
      <c r="K261" s="259"/>
      <c r="L261" s="264"/>
      <c r="M261" s="265"/>
      <c r="N261" s="266"/>
      <c r="O261" s="266"/>
      <c r="P261" s="266"/>
      <c r="Q261" s="266"/>
      <c r="R261" s="266"/>
      <c r="S261" s="266"/>
      <c r="T261" s="267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8" t="s">
        <v>166</v>
      </c>
      <c r="AU261" s="268" t="s">
        <v>86</v>
      </c>
      <c r="AV261" s="15" t="s">
        <v>162</v>
      </c>
      <c r="AW261" s="15" t="s">
        <v>32</v>
      </c>
      <c r="AX261" s="15" t="s">
        <v>84</v>
      </c>
      <c r="AY261" s="268" t="s">
        <v>155</v>
      </c>
    </row>
    <row r="262" s="2" customFormat="1" ht="16.5" customHeight="1">
      <c r="A262" s="38"/>
      <c r="B262" s="39"/>
      <c r="C262" s="269" t="s">
        <v>354</v>
      </c>
      <c r="D262" s="269" t="s">
        <v>245</v>
      </c>
      <c r="E262" s="270" t="s">
        <v>566</v>
      </c>
      <c r="F262" s="271" t="s">
        <v>567</v>
      </c>
      <c r="G262" s="272" t="s">
        <v>424</v>
      </c>
      <c r="H262" s="273">
        <v>2</v>
      </c>
      <c r="I262" s="274"/>
      <c r="J262" s="275">
        <f>ROUND(I262*H262,2)</f>
        <v>0</v>
      </c>
      <c r="K262" s="271" t="s">
        <v>161</v>
      </c>
      <c r="L262" s="276"/>
      <c r="M262" s="277" t="s">
        <v>1</v>
      </c>
      <c r="N262" s="278" t="s">
        <v>41</v>
      </c>
      <c r="O262" s="91"/>
      <c r="P262" s="228">
        <f>O262*H262</f>
        <v>0</v>
      </c>
      <c r="Q262" s="228">
        <v>0.0030000000000000001</v>
      </c>
      <c r="R262" s="228">
        <f>Q262*H262</f>
        <v>0.0060000000000000001</v>
      </c>
      <c r="S262" s="228">
        <v>0</v>
      </c>
      <c r="T262" s="229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0" t="s">
        <v>207</v>
      </c>
      <c r="AT262" s="230" t="s">
        <v>245</v>
      </c>
      <c r="AU262" s="230" t="s">
        <v>86</v>
      </c>
      <c r="AY262" s="17" t="s">
        <v>155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7" t="s">
        <v>84</v>
      </c>
      <c r="BK262" s="231">
        <f>ROUND(I262*H262,2)</f>
        <v>0</v>
      </c>
      <c r="BL262" s="17" t="s">
        <v>162</v>
      </c>
      <c r="BM262" s="230" t="s">
        <v>568</v>
      </c>
    </row>
    <row r="263" s="14" customFormat="1">
      <c r="A263" s="14"/>
      <c r="B263" s="247"/>
      <c r="C263" s="248"/>
      <c r="D263" s="232" t="s">
        <v>166</v>
      </c>
      <c r="E263" s="249" t="s">
        <v>1</v>
      </c>
      <c r="F263" s="250" t="s">
        <v>86</v>
      </c>
      <c r="G263" s="248"/>
      <c r="H263" s="251">
        <v>2</v>
      </c>
      <c r="I263" s="252"/>
      <c r="J263" s="248"/>
      <c r="K263" s="248"/>
      <c r="L263" s="253"/>
      <c r="M263" s="254"/>
      <c r="N263" s="255"/>
      <c r="O263" s="255"/>
      <c r="P263" s="255"/>
      <c r="Q263" s="255"/>
      <c r="R263" s="255"/>
      <c r="S263" s="255"/>
      <c r="T263" s="25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7" t="s">
        <v>166</v>
      </c>
      <c r="AU263" s="257" t="s">
        <v>86</v>
      </c>
      <c r="AV263" s="14" t="s">
        <v>86</v>
      </c>
      <c r="AW263" s="14" t="s">
        <v>32</v>
      </c>
      <c r="AX263" s="14" t="s">
        <v>76</v>
      </c>
      <c r="AY263" s="257" t="s">
        <v>155</v>
      </c>
    </row>
    <row r="264" s="15" customFormat="1">
      <c r="A264" s="15"/>
      <c r="B264" s="258"/>
      <c r="C264" s="259"/>
      <c r="D264" s="232" t="s">
        <v>166</v>
      </c>
      <c r="E264" s="260" t="s">
        <v>1</v>
      </c>
      <c r="F264" s="261" t="s">
        <v>171</v>
      </c>
      <c r="G264" s="259"/>
      <c r="H264" s="262">
        <v>2</v>
      </c>
      <c r="I264" s="263"/>
      <c r="J264" s="259"/>
      <c r="K264" s="259"/>
      <c r="L264" s="264"/>
      <c r="M264" s="265"/>
      <c r="N264" s="266"/>
      <c r="O264" s="266"/>
      <c r="P264" s="266"/>
      <c r="Q264" s="266"/>
      <c r="R264" s="266"/>
      <c r="S264" s="266"/>
      <c r="T264" s="267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8" t="s">
        <v>166</v>
      </c>
      <c r="AU264" s="268" t="s">
        <v>86</v>
      </c>
      <c r="AV264" s="15" t="s">
        <v>162</v>
      </c>
      <c r="AW264" s="15" t="s">
        <v>32</v>
      </c>
      <c r="AX264" s="15" t="s">
        <v>84</v>
      </c>
      <c r="AY264" s="268" t="s">
        <v>155</v>
      </c>
    </row>
    <row r="265" s="2" customFormat="1" ht="21.75" customHeight="1">
      <c r="A265" s="38"/>
      <c r="B265" s="39"/>
      <c r="C265" s="269" t="s">
        <v>358</v>
      </c>
      <c r="D265" s="269" t="s">
        <v>245</v>
      </c>
      <c r="E265" s="270" t="s">
        <v>570</v>
      </c>
      <c r="F265" s="271" t="s">
        <v>571</v>
      </c>
      <c r="G265" s="272" t="s">
        <v>424</v>
      </c>
      <c r="H265" s="273">
        <v>8</v>
      </c>
      <c r="I265" s="274"/>
      <c r="J265" s="275">
        <f>ROUND(I265*H265,2)</f>
        <v>0</v>
      </c>
      <c r="K265" s="271" t="s">
        <v>161</v>
      </c>
      <c r="L265" s="276"/>
      <c r="M265" s="277" t="s">
        <v>1</v>
      </c>
      <c r="N265" s="278" t="s">
        <v>41</v>
      </c>
      <c r="O265" s="91"/>
      <c r="P265" s="228">
        <f>O265*H265</f>
        <v>0</v>
      </c>
      <c r="Q265" s="228">
        <v>0.00035</v>
      </c>
      <c r="R265" s="228">
        <f>Q265*H265</f>
        <v>0.0028</v>
      </c>
      <c r="S265" s="228">
        <v>0</v>
      </c>
      <c r="T265" s="229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0" t="s">
        <v>207</v>
      </c>
      <c r="AT265" s="230" t="s">
        <v>245</v>
      </c>
      <c r="AU265" s="230" t="s">
        <v>86</v>
      </c>
      <c r="AY265" s="17" t="s">
        <v>155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7" t="s">
        <v>84</v>
      </c>
      <c r="BK265" s="231">
        <f>ROUND(I265*H265,2)</f>
        <v>0</v>
      </c>
      <c r="BL265" s="17" t="s">
        <v>162</v>
      </c>
      <c r="BM265" s="230" t="s">
        <v>572</v>
      </c>
    </row>
    <row r="266" s="14" customFormat="1">
      <c r="A266" s="14"/>
      <c r="B266" s="247"/>
      <c r="C266" s="248"/>
      <c r="D266" s="232" t="s">
        <v>166</v>
      </c>
      <c r="E266" s="249" t="s">
        <v>1</v>
      </c>
      <c r="F266" s="250" t="s">
        <v>776</v>
      </c>
      <c r="G266" s="248"/>
      <c r="H266" s="251">
        <v>8</v>
      </c>
      <c r="I266" s="252"/>
      <c r="J266" s="248"/>
      <c r="K266" s="248"/>
      <c r="L266" s="253"/>
      <c r="M266" s="254"/>
      <c r="N266" s="255"/>
      <c r="O266" s="255"/>
      <c r="P266" s="255"/>
      <c r="Q266" s="255"/>
      <c r="R266" s="255"/>
      <c r="S266" s="255"/>
      <c r="T266" s="25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7" t="s">
        <v>166</v>
      </c>
      <c r="AU266" s="257" t="s">
        <v>86</v>
      </c>
      <c r="AV266" s="14" t="s">
        <v>86</v>
      </c>
      <c r="AW266" s="14" t="s">
        <v>32</v>
      </c>
      <c r="AX266" s="14" t="s">
        <v>76</v>
      </c>
      <c r="AY266" s="257" t="s">
        <v>155</v>
      </c>
    </row>
    <row r="267" s="15" customFormat="1">
      <c r="A267" s="15"/>
      <c r="B267" s="258"/>
      <c r="C267" s="259"/>
      <c r="D267" s="232" t="s">
        <v>166</v>
      </c>
      <c r="E267" s="260" t="s">
        <v>1</v>
      </c>
      <c r="F267" s="261" t="s">
        <v>171</v>
      </c>
      <c r="G267" s="259"/>
      <c r="H267" s="262">
        <v>8</v>
      </c>
      <c r="I267" s="263"/>
      <c r="J267" s="259"/>
      <c r="K267" s="259"/>
      <c r="L267" s="264"/>
      <c r="M267" s="265"/>
      <c r="N267" s="266"/>
      <c r="O267" s="266"/>
      <c r="P267" s="266"/>
      <c r="Q267" s="266"/>
      <c r="R267" s="266"/>
      <c r="S267" s="266"/>
      <c r="T267" s="26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8" t="s">
        <v>166</v>
      </c>
      <c r="AU267" s="268" t="s">
        <v>86</v>
      </c>
      <c r="AV267" s="15" t="s">
        <v>162</v>
      </c>
      <c r="AW267" s="15" t="s">
        <v>32</v>
      </c>
      <c r="AX267" s="15" t="s">
        <v>84</v>
      </c>
      <c r="AY267" s="268" t="s">
        <v>155</v>
      </c>
    </row>
    <row r="268" s="2" customFormat="1" ht="16.5" customHeight="1">
      <c r="A268" s="38"/>
      <c r="B268" s="39"/>
      <c r="C268" s="269" t="s">
        <v>364</v>
      </c>
      <c r="D268" s="269" t="s">
        <v>245</v>
      </c>
      <c r="E268" s="270" t="s">
        <v>575</v>
      </c>
      <c r="F268" s="271" t="s">
        <v>576</v>
      </c>
      <c r="G268" s="272" t="s">
        <v>424</v>
      </c>
      <c r="H268" s="273">
        <v>2</v>
      </c>
      <c r="I268" s="274"/>
      <c r="J268" s="275">
        <f>ROUND(I268*H268,2)</f>
        <v>0</v>
      </c>
      <c r="K268" s="271" t="s">
        <v>161</v>
      </c>
      <c r="L268" s="276"/>
      <c r="M268" s="277" t="s">
        <v>1</v>
      </c>
      <c r="N268" s="278" t="s">
        <v>41</v>
      </c>
      <c r="O268" s="91"/>
      <c r="P268" s="228">
        <f>O268*H268</f>
        <v>0</v>
      </c>
      <c r="Q268" s="228">
        <v>0.00010000000000000001</v>
      </c>
      <c r="R268" s="228">
        <f>Q268*H268</f>
        <v>0.00020000000000000001</v>
      </c>
      <c r="S268" s="228">
        <v>0</v>
      </c>
      <c r="T268" s="229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0" t="s">
        <v>207</v>
      </c>
      <c r="AT268" s="230" t="s">
        <v>245</v>
      </c>
      <c r="AU268" s="230" t="s">
        <v>86</v>
      </c>
      <c r="AY268" s="17" t="s">
        <v>155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7" t="s">
        <v>84</v>
      </c>
      <c r="BK268" s="231">
        <f>ROUND(I268*H268,2)</f>
        <v>0</v>
      </c>
      <c r="BL268" s="17" t="s">
        <v>162</v>
      </c>
      <c r="BM268" s="230" t="s">
        <v>577</v>
      </c>
    </row>
    <row r="269" s="14" customFormat="1">
      <c r="A269" s="14"/>
      <c r="B269" s="247"/>
      <c r="C269" s="248"/>
      <c r="D269" s="232" t="s">
        <v>166</v>
      </c>
      <c r="E269" s="249" t="s">
        <v>1</v>
      </c>
      <c r="F269" s="250" t="s">
        <v>86</v>
      </c>
      <c r="G269" s="248"/>
      <c r="H269" s="251">
        <v>2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166</v>
      </c>
      <c r="AU269" s="257" t="s">
        <v>86</v>
      </c>
      <c r="AV269" s="14" t="s">
        <v>86</v>
      </c>
      <c r="AW269" s="14" t="s">
        <v>32</v>
      </c>
      <c r="AX269" s="14" t="s">
        <v>76</v>
      </c>
      <c r="AY269" s="257" t="s">
        <v>155</v>
      </c>
    </row>
    <row r="270" s="15" customFormat="1">
      <c r="A270" s="15"/>
      <c r="B270" s="258"/>
      <c r="C270" s="259"/>
      <c r="D270" s="232" t="s">
        <v>166</v>
      </c>
      <c r="E270" s="260" t="s">
        <v>1</v>
      </c>
      <c r="F270" s="261" t="s">
        <v>171</v>
      </c>
      <c r="G270" s="259"/>
      <c r="H270" s="262">
        <v>2</v>
      </c>
      <c r="I270" s="263"/>
      <c r="J270" s="259"/>
      <c r="K270" s="259"/>
      <c r="L270" s="264"/>
      <c r="M270" s="265"/>
      <c r="N270" s="266"/>
      <c r="O270" s="266"/>
      <c r="P270" s="266"/>
      <c r="Q270" s="266"/>
      <c r="R270" s="266"/>
      <c r="S270" s="266"/>
      <c r="T270" s="26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8" t="s">
        <v>166</v>
      </c>
      <c r="AU270" s="268" t="s">
        <v>86</v>
      </c>
      <c r="AV270" s="15" t="s">
        <v>162</v>
      </c>
      <c r="AW270" s="15" t="s">
        <v>32</v>
      </c>
      <c r="AX270" s="15" t="s">
        <v>84</v>
      </c>
      <c r="AY270" s="268" t="s">
        <v>155</v>
      </c>
    </row>
    <row r="271" s="12" customFormat="1" ht="22.8" customHeight="1">
      <c r="A271" s="12"/>
      <c r="B271" s="203"/>
      <c r="C271" s="204"/>
      <c r="D271" s="205" t="s">
        <v>75</v>
      </c>
      <c r="E271" s="217" t="s">
        <v>634</v>
      </c>
      <c r="F271" s="217" t="s">
        <v>635</v>
      </c>
      <c r="G271" s="204"/>
      <c r="H271" s="204"/>
      <c r="I271" s="207"/>
      <c r="J271" s="218">
        <f>BK271</f>
        <v>0</v>
      </c>
      <c r="K271" s="204"/>
      <c r="L271" s="209"/>
      <c r="M271" s="210"/>
      <c r="N271" s="211"/>
      <c r="O271" s="211"/>
      <c r="P271" s="212">
        <f>P272</f>
        <v>0</v>
      </c>
      <c r="Q271" s="211"/>
      <c r="R271" s="212">
        <f>R272</f>
        <v>0</v>
      </c>
      <c r="S271" s="211"/>
      <c r="T271" s="213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4" t="s">
        <v>84</v>
      </c>
      <c r="AT271" s="215" t="s">
        <v>75</v>
      </c>
      <c r="AU271" s="215" t="s">
        <v>84</v>
      </c>
      <c r="AY271" s="214" t="s">
        <v>155</v>
      </c>
      <c r="BK271" s="216">
        <f>BK272</f>
        <v>0</v>
      </c>
    </row>
    <row r="272" s="2" customFormat="1" ht="44.25" customHeight="1">
      <c r="A272" s="38"/>
      <c r="B272" s="39"/>
      <c r="C272" s="219" t="s">
        <v>371</v>
      </c>
      <c r="D272" s="219" t="s">
        <v>157</v>
      </c>
      <c r="E272" s="220" t="s">
        <v>637</v>
      </c>
      <c r="F272" s="221" t="s">
        <v>638</v>
      </c>
      <c r="G272" s="222" t="s">
        <v>248</v>
      </c>
      <c r="H272" s="223">
        <v>904.53099999999995</v>
      </c>
      <c r="I272" s="224"/>
      <c r="J272" s="225">
        <f>ROUND(I272*H272,2)</f>
        <v>0</v>
      </c>
      <c r="K272" s="221" t="s">
        <v>161</v>
      </c>
      <c r="L272" s="44"/>
      <c r="M272" s="279" t="s">
        <v>1</v>
      </c>
      <c r="N272" s="280" t="s">
        <v>41</v>
      </c>
      <c r="O272" s="281"/>
      <c r="P272" s="282">
        <f>O272*H272</f>
        <v>0</v>
      </c>
      <c r="Q272" s="282">
        <v>0</v>
      </c>
      <c r="R272" s="282">
        <f>Q272*H272</f>
        <v>0</v>
      </c>
      <c r="S272" s="282">
        <v>0</v>
      </c>
      <c r="T272" s="283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0" t="s">
        <v>162</v>
      </c>
      <c r="AT272" s="230" t="s">
        <v>157</v>
      </c>
      <c r="AU272" s="230" t="s">
        <v>86</v>
      </c>
      <c r="AY272" s="17" t="s">
        <v>155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7" t="s">
        <v>84</v>
      </c>
      <c r="BK272" s="231">
        <f>ROUND(I272*H272,2)</f>
        <v>0</v>
      </c>
      <c r="BL272" s="17" t="s">
        <v>162</v>
      </c>
      <c r="BM272" s="230" t="s">
        <v>639</v>
      </c>
    </row>
    <row r="273" s="2" customFormat="1" ht="6.96" customHeight="1">
      <c r="A273" s="38"/>
      <c r="B273" s="66"/>
      <c r="C273" s="67"/>
      <c r="D273" s="67"/>
      <c r="E273" s="67"/>
      <c r="F273" s="67"/>
      <c r="G273" s="67"/>
      <c r="H273" s="67"/>
      <c r="I273" s="67"/>
      <c r="J273" s="67"/>
      <c r="K273" s="67"/>
      <c r="L273" s="44"/>
      <c r="M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</row>
  </sheetData>
  <sheetProtection sheet="1" autoFilter="0" formatColumns="0" formatRows="0" objects="1" scenarios="1" spinCount="100000" saltValue="NjrofQVdk9iysVx4R5xLDE/85NgC3KHayaKoIgfscmEYImyPD9YY1PGVFOAol0fFhETRs2FIZphBZOsOrca72Q==" hashValue="EZkNOwZN9K+FurJLtwAZWD9JIhcJIF9eqOS6ip26SMe41jYEWVZ3YRwMSt9wrWzTZRra3TWeIv8BbadLaXsjFA==" algorithmName="SHA-512" password="CC35"/>
  <autoFilter ref="C123:K27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  <c r="AZ2" s="136" t="s">
        <v>108</v>
      </c>
      <c r="BA2" s="136" t="s">
        <v>109</v>
      </c>
      <c r="BB2" s="136" t="s">
        <v>110</v>
      </c>
      <c r="BC2" s="136" t="s">
        <v>777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112</v>
      </c>
      <c r="BA3" s="136" t="s">
        <v>113</v>
      </c>
      <c r="BB3" s="136" t="s">
        <v>110</v>
      </c>
      <c r="BC3" s="136" t="s">
        <v>778</v>
      </c>
      <c r="BD3" s="136" t="s">
        <v>86</v>
      </c>
    </row>
    <row r="4" s="1" customFormat="1" ht="24.96" customHeight="1">
      <c r="B4" s="20"/>
      <c r="D4" s="139" t="s">
        <v>115</v>
      </c>
      <c r="L4" s="20"/>
      <c r="M4" s="140" t="s">
        <v>10</v>
      </c>
      <c r="AT4" s="17" t="s">
        <v>4</v>
      </c>
      <c r="AZ4" s="136" t="s">
        <v>641</v>
      </c>
      <c r="BA4" s="136" t="s">
        <v>641</v>
      </c>
      <c r="BB4" s="136" t="s">
        <v>110</v>
      </c>
      <c r="BC4" s="136" t="s">
        <v>779</v>
      </c>
      <c r="BD4" s="136" t="s">
        <v>86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STEZKA U SILNICE II/191 CHALOUPKY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780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9. 12. 2024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ROUND((SUM(BE122:BE216)),  2)</f>
        <v>0</v>
      </c>
      <c r="G33" s="38"/>
      <c r="H33" s="38"/>
      <c r="I33" s="156">
        <v>0.20999999999999999</v>
      </c>
      <c r="J33" s="155">
        <f>ROUND(((SUM(BE122:BE216))*I33),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ROUND((SUM(BF122:BF216)),  2)</f>
        <v>0</v>
      </c>
      <c r="G34" s="38"/>
      <c r="H34" s="38"/>
      <c r="I34" s="156">
        <v>0.12</v>
      </c>
      <c r="J34" s="155">
        <f>ROUND(((SUM(BF122:BF216))*I34),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ROUND((SUM(BG122:BG216)),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ROUND((SUM(BH122:BH216)),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ROUND((SUM(BI122:BI216)),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STEZKA U SILNICE II/191 CHALOUPKY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101_D - CYKLO 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KLATOVY</v>
      </c>
      <c r="G89" s="40"/>
      <c r="H89" s="40"/>
      <c r="I89" s="32" t="s">
        <v>22</v>
      </c>
      <c r="J89" s="79" t="str">
        <f>IF(J12="","",J12)</f>
        <v>9. 12. 2024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133</v>
      </c>
      <c r="E99" s="189"/>
      <c r="F99" s="189"/>
      <c r="G99" s="189"/>
      <c r="H99" s="189"/>
      <c r="I99" s="189"/>
      <c r="J99" s="190">
        <f>J155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135</v>
      </c>
      <c r="E100" s="189"/>
      <c r="F100" s="189"/>
      <c r="G100" s="189"/>
      <c r="H100" s="189"/>
      <c r="I100" s="189"/>
      <c r="J100" s="190">
        <f>J160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137</v>
      </c>
      <c r="E101" s="189"/>
      <c r="F101" s="189"/>
      <c r="G101" s="189"/>
      <c r="H101" s="189"/>
      <c r="I101" s="189"/>
      <c r="J101" s="190">
        <f>J193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139</v>
      </c>
      <c r="E102" s="189"/>
      <c r="F102" s="189"/>
      <c r="G102" s="189"/>
      <c r="H102" s="189"/>
      <c r="I102" s="189"/>
      <c r="J102" s="190">
        <f>J215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5" t="str">
        <f>E7</f>
        <v>STEZKA U SILNICE II/191 CHALOUPKY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124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101_D - CYKLO D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KLATOVY</v>
      </c>
      <c r="G116" s="40"/>
      <c r="H116" s="40"/>
      <c r="I116" s="32" t="s">
        <v>22</v>
      </c>
      <c r="J116" s="79" t="str">
        <f>IF(J12="","",J12)</f>
        <v>9. 12. 2024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E15</f>
        <v>Město Klatovy</v>
      </c>
      <c r="G118" s="40"/>
      <c r="H118" s="40"/>
      <c r="I118" s="32" t="s">
        <v>30</v>
      </c>
      <c r="J118" s="36" t="str">
        <f>E21</f>
        <v>MACÁN PROJEKCE DS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Žižkovský Petr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2"/>
      <c r="B121" s="193"/>
      <c r="C121" s="194" t="s">
        <v>141</v>
      </c>
      <c r="D121" s="195" t="s">
        <v>61</v>
      </c>
      <c r="E121" s="195" t="s">
        <v>57</v>
      </c>
      <c r="F121" s="195" t="s">
        <v>58</v>
      </c>
      <c r="G121" s="195" t="s">
        <v>142</v>
      </c>
      <c r="H121" s="195" t="s">
        <v>143</v>
      </c>
      <c r="I121" s="195" t="s">
        <v>144</v>
      </c>
      <c r="J121" s="195" t="s">
        <v>128</v>
      </c>
      <c r="K121" s="196" t="s">
        <v>145</v>
      </c>
      <c r="L121" s="197"/>
      <c r="M121" s="100" t="s">
        <v>1</v>
      </c>
      <c r="N121" s="101" t="s">
        <v>40</v>
      </c>
      <c r="O121" s="101" t="s">
        <v>146</v>
      </c>
      <c r="P121" s="101" t="s">
        <v>147</v>
      </c>
      <c r="Q121" s="101" t="s">
        <v>148</v>
      </c>
      <c r="R121" s="101" t="s">
        <v>149</v>
      </c>
      <c r="S121" s="101" t="s">
        <v>150</v>
      </c>
      <c r="T121" s="102" t="s">
        <v>151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8"/>
      <c r="B122" s="39"/>
      <c r="C122" s="107" t="s">
        <v>152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</f>
        <v>0</v>
      </c>
      <c r="Q122" s="104"/>
      <c r="R122" s="200">
        <f>R123</f>
        <v>240.00341</v>
      </c>
      <c r="S122" s="104"/>
      <c r="T122" s="201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130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75</v>
      </c>
      <c r="E123" s="206" t="s">
        <v>153</v>
      </c>
      <c r="F123" s="206" t="s">
        <v>154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P124+P155+P160+P193+P215</f>
        <v>0</v>
      </c>
      <c r="Q123" s="211"/>
      <c r="R123" s="212">
        <f>R124+R155+R160+R193+R215</f>
        <v>240.00341</v>
      </c>
      <c r="S123" s="211"/>
      <c r="T123" s="213">
        <f>T124+T155+T160+T193+T215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84</v>
      </c>
      <c r="AT123" s="215" t="s">
        <v>75</v>
      </c>
      <c r="AU123" s="215" t="s">
        <v>76</v>
      </c>
      <c r="AY123" s="214" t="s">
        <v>155</v>
      </c>
      <c r="BK123" s="216">
        <f>BK124+BK155+BK160+BK193+BK215</f>
        <v>0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84</v>
      </c>
      <c r="F124" s="217" t="s">
        <v>156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SUM(P125:P154)</f>
        <v>0</v>
      </c>
      <c r="Q124" s="211"/>
      <c r="R124" s="212">
        <f>SUM(R125:R154)</f>
        <v>70.205200000000005</v>
      </c>
      <c r="S124" s="211"/>
      <c r="T124" s="213">
        <f>SUM(T125:T154)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84</v>
      </c>
      <c r="AT124" s="215" t="s">
        <v>75</v>
      </c>
      <c r="AU124" s="215" t="s">
        <v>84</v>
      </c>
      <c r="AY124" s="214" t="s">
        <v>155</v>
      </c>
      <c r="BK124" s="216">
        <f>SUM(BK125:BK154)</f>
        <v>0</v>
      </c>
    </row>
    <row r="125" s="2" customFormat="1" ht="33" customHeight="1">
      <c r="A125" s="38"/>
      <c r="B125" s="39"/>
      <c r="C125" s="219" t="s">
        <v>84</v>
      </c>
      <c r="D125" s="219" t="s">
        <v>157</v>
      </c>
      <c r="E125" s="220" t="s">
        <v>214</v>
      </c>
      <c r="F125" s="221" t="s">
        <v>215</v>
      </c>
      <c r="G125" s="222" t="s">
        <v>110</v>
      </c>
      <c r="H125" s="223">
        <v>334.80000000000001</v>
      </c>
      <c r="I125" s="224"/>
      <c r="J125" s="225">
        <f>ROUND(I125*H125,2)</f>
        <v>0</v>
      </c>
      <c r="K125" s="221" t="s">
        <v>161</v>
      </c>
      <c r="L125" s="44"/>
      <c r="M125" s="226" t="s">
        <v>1</v>
      </c>
      <c r="N125" s="227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162</v>
      </c>
      <c r="AT125" s="230" t="s">
        <v>157</v>
      </c>
      <c r="AU125" s="230" t="s">
        <v>86</v>
      </c>
      <c r="AY125" s="17" t="s">
        <v>155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162</v>
      </c>
      <c r="BM125" s="230" t="s">
        <v>216</v>
      </c>
    </row>
    <row r="126" s="13" customFormat="1">
      <c r="A126" s="13"/>
      <c r="B126" s="237"/>
      <c r="C126" s="238"/>
      <c r="D126" s="232" t="s">
        <v>166</v>
      </c>
      <c r="E126" s="239" t="s">
        <v>1</v>
      </c>
      <c r="F126" s="240" t="s">
        <v>647</v>
      </c>
      <c r="G126" s="238"/>
      <c r="H126" s="239" t="s">
        <v>1</v>
      </c>
      <c r="I126" s="241"/>
      <c r="J126" s="238"/>
      <c r="K126" s="238"/>
      <c r="L126" s="242"/>
      <c r="M126" s="243"/>
      <c r="N126" s="244"/>
      <c r="O126" s="244"/>
      <c r="P126" s="244"/>
      <c r="Q126" s="244"/>
      <c r="R126" s="244"/>
      <c r="S126" s="244"/>
      <c r="T126" s="24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6" t="s">
        <v>166</v>
      </c>
      <c r="AU126" s="246" t="s">
        <v>86</v>
      </c>
      <c r="AV126" s="13" t="s">
        <v>84</v>
      </c>
      <c r="AW126" s="13" t="s">
        <v>32</v>
      </c>
      <c r="AX126" s="13" t="s">
        <v>76</v>
      </c>
      <c r="AY126" s="246" t="s">
        <v>155</v>
      </c>
    </row>
    <row r="127" s="14" customFormat="1">
      <c r="A127" s="14"/>
      <c r="B127" s="247"/>
      <c r="C127" s="248"/>
      <c r="D127" s="232" t="s">
        <v>166</v>
      </c>
      <c r="E127" s="249" t="s">
        <v>1</v>
      </c>
      <c r="F127" s="250" t="s">
        <v>781</v>
      </c>
      <c r="G127" s="248"/>
      <c r="H127" s="251">
        <v>334.80000000000001</v>
      </c>
      <c r="I127" s="252"/>
      <c r="J127" s="248"/>
      <c r="K127" s="248"/>
      <c r="L127" s="253"/>
      <c r="M127" s="254"/>
      <c r="N127" s="255"/>
      <c r="O127" s="255"/>
      <c r="P127" s="255"/>
      <c r="Q127" s="255"/>
      <c r="R127" s="255"/>
      <c r="S127" s="255"/>
      <c r="T127" s="25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7" t="s">
        <v>166</v>
      </c>
      <c r="AU127" s="257" t="s">
        <v>86</v>
      </c>
      <c r="AV127" s="14" t="s">
        <v>86</v>
      </c>
      <c r="AW127" s="14" t="s">
        <v>32</v>
      </c>
      <c r="AX127" s="14" t="s">
        <v>76</v>
      </c>
      <c r="AY127" s="257" t="s">
        <v>155</v>
      </c>
    </row>
    <row r="128" s="15" customFormat="1">
      <c r="A128" s="15"/>
      <c r="B128" s="258"/>
      <c r="C128" s="259"/>
      <c r="D128" s="232" t="s">
        <v>166</v>
      </c>
      <c r="E128" s="260" t="s">
        <v>108</v>
      </c>
      <c r="F128" s="261" t="s">
        <v>171</v>
      </c>
      <c r="G128" s="259"/>
      <c r="H128" s="262">
        <v>334.80000000000001</v>
      </c>
      <c r="I128" s="263"/>
      <c r="J128" s="259"/>
      <c r="K128" s="259"/>
      <c r="L128" s="264"/>
      <c r="M128" s="265"/>
      <c r="N128" s="266"/>
      <c r="O128" s="266"/>
      <c r="P128" s="266"/>
      <c r="Q128" s="266"/>
      <c r="R128" s="266"/>
      <c r="S128" s="266"/>
      <c r="T128" s="267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8" t="s">
        <v>166</v>
      </c>
      <c r="AU128" s="268" t="s">
        <v>86</v>
      </c>
      <c r="AV128" s="15" t="s">
        <v>162</v>
      </c>
      <c r="AW128" s="15" t="s">
        <v>32</v>
      </c>
      <c r="AX128" s="15" t="s">
        <v>84</v>
      </c>
      <c r="AY128" s="268" t="s">
        <v>155</v>
      </c>
    </row>
    <row r="129" s="2" customFormat="1" ht="44.25" customHeight="1">
      <c r="A129" s="38"/>
      <c r="B129" s="39"/>
      <c r="C129" s="219" t="s">
        <v>86</v>
      </c>
      <c r="D129" s="219" t="s">
        <v>157</v>
      </c>
      <c r="E129" s="220" t="s">
        <v>226</v>
      </c>
      <c r="F129" s="221" t="s">
        <v>227</v>
      </c>
      <c r="G129" s="222" t="s">
        <v>110</v>
      </c>
      <c r="H129" s="223">
        <v>45.5</v>
      </c>
      <c r="I129" s="224"/>
      <c r="J129" s="225">
        <f>ROUND(I129*H129,2)</f>
        <v>0</v>
      </c>
      <c r="K129" s="221" t="s">
        <v>161</v>
      </c>
      <c r="L129" s="44"/>
      <c r="M129" s="226" t="s">
        <v>1</v>
      </c>
      <c r="N129" s="227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162</v>
      </c>
      <c r="AT129" s="230" t="s">
        <v>157</v>
      </c>
      <c r="AU129" s="230" t="s">
        <v>86</v>
      </c>
      <c r="AY129" s="17" t="s">
        <v>155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162</v>
      </c>
      <c r="BM129" s="230" t="s">
        <v>228</v>
      </c>
    </row>
    <row r="130" s="13" customFormat="1">
      <c r="A130" s="13"/>
      <c r="B130" s="237"/>
      <c r="C130" s="238"/>
      <c r="D130" s="232" t="s">
        <v>166</v>
      </c>
      <c r="E130" s="239" t="s">
        <v>1</v>
      </c>
      <c r="F130" s="240" t="s">
        <v>649</v>
      </c>
      <c r="G130" s="238"/>
      <c r="H130" s="239" t="s">
        <v>1</v>
      </c>
      <c r="I130" s="241"/>
      <c r="J130" s="238"/>
      <c r="K130" s="238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166</v>
      </c>
      <c r="AU130" s="246" t="s">
        <v>86</v>
      </c>
      <c r="AV130" s="13" t="s">
        <v>84</v>
      </c>
      <c r="AW130" s="13" t="s">
        <v>32</v>
      </c>
      <c r="AX130" s="13" t="s">
        <v>76</v>
      </c>
      <c r="AY130" s="246" t="s">
        <v>155</v>
      </c>
    </row>
    <row r="131" s="14" customFormat="1">
      <c r="A131" s="14"/>
      <c r="B131" s="247"/>
      <c r="C131" s="248"/>
      <c r="D131" s="232" t="s">
        <v>166</v>
      </c>
      <c r="E131" s="249" t="s">
        <v>1</v>
      </c>
      <c r="F131" s="250" t="s">
        <v>782</v>
      </c>
      <c r="G131" s="248"/>
      <c r="H131" s="251">
        <v>45.5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166</v>
      </c>
      <c r="AU131" s="257" t="s">
        <v>86</v>
      </c>
      <c r="AV131" s="14" t="s">
        <v>86</v>
      </c>
      <c r="AW131" s="14" t="s">
        <v>32</v>
      </c>
      <c r="AX131" s="14" t="s">
        <v>76</v>
      </c>
      <c r="AY131" s="257" t="s">
        <v>155</v>
      </c>
    </row>
    <row r="132" s="15" customFormat="1">
      <c r="A132" s="15"/>
      <c r="B132" s="258"/>
      <c r="C132" s="259"/>
      <c r="D132" s="232" t="s">
        <v>166</v>
      </c>
      <c r="E132" s="260" t="s">
        <v>112</v>
      </c>
      <c r="F132" s="261" t="s">
        <v>171</v>
      </c>
      <c r="G132" s="259"/>
      <c r="H132" s="262">
        <v>45.5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8" t="s">
        <v>166</v>
      </c>
      <c r="AU132" s="268" t="s">
        <v>86</v>
      </c>
      <c r="AV132" s="15" t="s">
        <v>162</v>
      </c>
      <c r="AW132" s="15" t="s">
        <v>32</v>
      </c>
      <c r="AX132" s="15" t="s">
        <v>84</v>
      </c>
      <c r="AY132" s="268" t="s">
        <v>155</v>
      </c>
    </row>
    <row r="133" s="2" customFormat="1" ht="66.75" customHeight="1">
      <c r="A133" s="38"/>
      <c r="B133" s="39"/>
      <c r="C133" s="219" t="s">
        <v>178</v>
      </c>
      <c r="D133" s="219" t="s">
        <v>157</v>
      </c>
      <c r="E133" s="220" t="s">
        <v>236</v>
      </c>
      <c r="F133" s="221" t="s">
        <v>237</v>
      </c>
      <c r="G133" s="222" t="s">
        <v>110</v>
      </c>
      <c r="H133" s="223">
        <v>380.30000000000001</v>
      </c>
      <c r="I133" s="224"/>
      <c r="J133" s="225">
        <f>ROUND(I133*H133,2)</f>
        <v>0</v>
      </c>
      <c r="K133" s="221" t="s">
        <v>1</v>
      </c>
      <c r="L133" s="44"/>
      <c r="M133" s="226" t="s">
        <v>1</v>
      </c>
      <c r="N133" s="227" t="s">
        <v>41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162</v>
      </c>
      <c r="AT133" s="230" t="s">
        <v>157</v>
      </c>
      <c r="AU133" s="230" t="s">
        <v>86</v>
      </c>
      <c r="AY133" s="17" t="s">
        <v>155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162</v>
      </c>
      <c r="BM133" s="230" t="s">
        <v>238</v>
      </c>
    </row>
    <row r="134" s="14" customFormat="1">
      <c r="A134" s="14"/>
      <c r="B134" s="247"/>
      <c r="C134" s="248"/>
      <c r="D134" s="232" t="s">
        <v>166</v>
      </c>
      <c r="E134" s="249" t="s">
        <v>1</v>
      </c>
      <c r="F134" s="250" t="s">
        <v>108</v>
      </c>
      <c r="G134" s="248"/>
      <c r="H134" s="251">
        <v>334.80000000000001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166</v>
      </c>
      <c r="AU134" s="257" t="s">
        <v>86</v>
      </c>
      <c r="AV134" s="14" t="s">
        <v>86</v>
      </c>
      <c r="AW134" s="14" t="s">
        <v>32</v>
      </c>
      <c r="AX134" s="14" t="s">
        <v>76</v>
      </c>
      <c r="AY134" s="257" t="s">
        <v>155</v>
      </c>
    </row>
    <row r="135" s="14" customFormat="1">
      <c r="A135" s="14"/>
      <c r="B135" s="247"/>
      <c r="C135" s="248"/>
      <c r="D135" s="232" t="s">
        <v>166</v>
      </c>
      <c r="E135" s="249" t="s">
        <v>1</v>
      </c>
      <c r="F135" s="250" t="s">
        <v>112</v>
      </c>
      <c r="G135" s="248"/>
      <c r="H135" s="251">
        <v>45.5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7" t="s">
        <v>166</v>
      </c>
      <c r="AU135" s="257" t="s">
        <v>86</v>
      </c>
      <c r="AV135" s="14" t="s">
        <v>86</v>
      </c>
      <c r="AW135" s="14" t="s">
        <v>32</v>
      </c>
      <c r="AX135" s="14" t="s">
        <v>76</v>
      </c>
      <c r="AY135" s="257" t="s">
        <v>155</v>
      </c>
    </row>
    <row r="136" s="15" customFormat="1">
      <c r="A136" s="15"/>
      <c r="B136" s="258"/>
      <c r="C136" s="259"/>
      <c r="D136" s="232" t="s">
        <v>166</v>
      </c>
      <c r="E136" s="260" t="s">
        <v>1</v>
      </c>
      <c r="F136" s="261" t="s">
        <v>171</v>
      </c>
      <c r="G136" s="259"/>
      <c r="H136" s="262">
        <v>380.30000000000001</v>
      </c>
      <c r="I136" s="263"/>
      <c r="J136" s="259"/>
      <c r="K136" s="259"/>
      <c r="L136" s="264"/>
      <c r="M136" s="265"/>
      <c r="N136" s="266"/>
      <c r="O136" s="266"/>
      <c r="P136" s="266"/>
      <c r="Q136" s="266"/>
      <c r="R136" s="266"/>
      <c r="S136" s="266"/>
      <c r="T136" s="267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8" t="s">
        <v>166</v>
      </c>
      <c r="AU136" s="268" t="s">
        <v>86</v>
      </c>
      <c r="AV136" s="15" t="s">
        <v>162</v>
      </c>
      <c r="AW136" s="15" t="s">
        <v>32</v>
      </c>
      <c r="AX136" s="15" t="s">
        <v>84</v>
      </c>
      <c r="AY136" s="268" t="s">
        <v>155</v>
      </c>
    </row>
    <row r="137" s="2" customFormat="1" ht="37.8" customHeight="1">
      <c r="A137" s="38"/>
      <c r="B137" s="39"/>
      <c r="C137" s="219" t="s">
        <v>162</v>
      </c>
      <c r="D137" s="219" t="s">
        <v>157</v>
      </c>
      <c r="E137" s="220" t="s">
        <v>276</v>
      </c>
      <c r="F137" s="221" t="s">
        <v>277</v>
      </c>
      <c r="G137" s="222" t="s">
        <v>160</v>
      </c>
      <c r="H137" s="223">
        <v>260</v>
      </c>
      <c r="I137" s="224"/>
      <c r="J137" s="225">
        <f>ROUND(I137*H137,2)</f>
        <v>0</v>
      </c>
      <c r="K137" s="221" t="s">
        <v>161</v>
      </c>
      <c r="L137" s="44"/>
      <c r="M137" s="226" t="s">
        <v>1</v>
      </c>
      <c r="N137" s="227" t="s">
        <v>41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162</v>
      </c>
      <c r="AT137" s="230" t="s">
        <v>157</v>
      </c>
      <c r="AU137" s="230" t="s">
        <v>86</v>
      </c>
      <c r="AY137" s="17" t="s">
        <v>155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84</v>
      </c>
      <c r="BK137" s="231">
        <f>ROUND(I137*H137,2)</f>
        <v>0</v>
      </c>
      <c r="BL137" s="17" t="s">
        <v>162</v>
      </c>
      <c r="BM137" s="230" t="s">
        <v>278</v>
      </c>
    </row>
    <row r="138" s="13" customFormat="1">
      <c r="A138" s="13"/>
      <c r="B138" s="237"/>
      <c r="C138" s="238"/>
      <c r="D138" s="232" t="s">
        <v>166</v>
      </c>
      <c r="E138" s="239" t="s">
        <v>1</v>
      </c>
      <c r="F138" s="240" t="s">
        <v>279</v>
      </c>
      <c r="G138" s="238"/>
      <c r="H138" s="239" t="s">
        <v>1</v>
      </c>
      <c r="I138" s="241"/>
      <c r="J138" s="238"/>
      <c r="K138" s="238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166</v>
      </c>
      <c r="AU138" s="246" t="s">
        <v>86</v>
      </c>
      <c r="AV138" s="13" t="s">
        <v>84</v>
      </c>
      <c r="AW138" s="13" t="s">
        <v>32</v>
      </c>
      <c r="AX138" s="13" t="s">
        <v>76</v>
      </c>
      <c r="AY138" s="246" t="s">
        <v>155</v>
      </c>
    </row>
    <row r="139" s="14" customFormat="1">
      <c r="A139" s="14"/>
      <c r="B139" s="247"/>
      <c r="C139" s="248"/>
      <c r="D139" s="232" t="s">
        <v>166</v>
      </c>
      <c r="E139" s="249" t="s">
        <v>1</v>
      </c>
      <c r="F139" s="250" t="s">
        <v>783</v>
      </c>
      <c r="G139" s="248"/>
      <c r="H139" s="251">
        <v>260</v>
      </c>
      <c r="I139" s="252"/>
      <c r="J139" s="248"/>
      <c r="K139" s="248"/>
      <c r="L139" s="253"/>
      <c r="M139" s="254"/>
      <c r="N139" s="255"/>
      <c r="O139" s="255"/>
      <c r="P139" s="255"/>
      <c r="Q139" s="255"/>
      <c r="R139" s="255"/>
      <c r="S139" s="255"/>
      <c r="T139" s="25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7" t="s">
        <v>166</v>
      </c>
      <c r="AU139" s="257" t="s">
        <v>86</v>
      </c>
      <c r="AV139" s="14" t="s">
        <v>86</v>
      </c>
      <c r="AW139" s="14" t="s">
        <v>32</v>
      </c>
      <c r="AX139" s="14" t="s">
        <v>76</v>
      </c>
      <c r="AY139" s="257" t="s">
        <v>155</v>
      </c>
    </row>
    <row r="140" s="15" customFormat="1">
      <c r="A140" s="15"/>
      <c r="B140" s="258"/>
      <c r="C140" s="259"/>
      <c r="D140" s="232" t="s">
        <v>166</v>
      </c>
      <c r="E140" s="260" t="s">
        <v>1</v>
      </c>
      <c r="F140" s="261" t="s">
        <v>171</v>
      </c>
      <c r="G140" s="259"/>
      <c r="H140" s="262">
        <v>260</v>
      </c>
      <c r="I140" s="263"/>
      <c r="J140" s="259"/>
      <c r="K140" s="259"/>
      <c r="L140" s="264"/>
      <c r="M140" s="265"/>
      <c r="N140" s="266"/>
      <c r="O140" s="266"/>
      <c r="P140" s="266"/>
      <c r="Q140" s="266"/>
      <c r="R140" s="266"/>
      <c r="S140" s="266"/>
      <c r="T140" s="26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8" t="s">
        <v>166</v>
      </c>
      <c r="AU140" s="268" t="s">
        <v>86</v>
      </c>
      <c r="AV140" s="15" t="s">
        <v>162</v>
      </c>
      <c r="AW140" s="15" t="s">
        <v>32</v>
      </c>
      <c r="AX140" s="15" t="s">
        <v>84</v>
      </c>
      <c r="AY140" s="268" t="s">
        <v>155</v>
      </c>
    </row>
    <row r="141" s="2" customFormat="1" ht="16.5" customHeight="1">
      <c r="A141" s="38"/>
      <c r="B141" s="39"/>
      <c r="C141" s="269" t="s">
        <v>188</v>
      </c>
      <c r="D141" s="269" t="s">
        <v>245</v>
      </c>
      <c r="E141" s="270" t="s">
        <v>282</v>
      </c>
      <c r="F141" s="271" t="s">
        <v>283</v>
      </c>
      <c r="G141" s="272" t="s">
        <v>248</v>
      </c>
      <c r="H141" s="273">
        <v>70.200000000000003</v>
      </c>
      <c r="I141" s="274"/>
      <c r="J141" s="275">
        <f>ROUND(I141*H141,2)</f>
        <v>0</v>
      </c>
      <c r="K141" s="271" t="s">
        <v>1</v>
      </c>
      <c r="L141" s="276"/>
      <c r="M141" s="277" t="s">
        <v>1</v>
      </c>
      <c r="N141" s="278" t="s">
        <v>41</v>
      </c>
      <c r="O141" s="91"/>
      <c r="P141" s="228">
        <f>O141*H141</f>
        <v>0</v>
      </c>
      <c r="Q141" s="228">
        <v>1</v>
      </c>
      <c r="R141" s="228">
        <f>Q141*H141</f>
        <v>70.200000000000003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207</v>
      </c>
      <c r="AT141" s="230" t="s">
        <v>245</v>
      </c>
      <c r="AU141" s="230" t="s">
        <v>86</v>
      </c>
      <c r="AY141" s="17" t="s">
        <v>155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162</v>
      </c>
      <c r="BM141" s="230" t="s">
        <v>284</v>
      </c>
    </row>
    <row r="142" s="13" customFormat="1">
      <c r="A142" s="13"/>
      <c r="B142" s="237"/>
      <c r="C142" s="238"/>
      <c r="D142" s="232" t="s">
        <v>166</v>
      </c>
      <c r="E142" s="239" t="s">
        <v>1</v>
      </c>
      <c r="F142" s="240" t="s">
        <v>279</v>
      </c>
      <c r="G142" s="238"/>
      <c r="H142" s="239" t="s">
        <v>1</v>
      </c>
      <c r="I142" s="241"/>
      <c r="J142" s="238"/>
      <c r="K142" s="238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166</v>
      </c>
      <c r="AU142" s="246" t="s">
        <v>86</v>
      </c>
      <c r="AV142" s="13" t="s">
        <v>84</v>
      </c>
      <c r="AW142" s="13" t="s">
        <v>32</v>
      </c>
      <c r="AX142" s="13" t="s">
        <v>76</v>
      </c>
      <c r="AY142" s="246" t="s">
        <v>155</v>
      </c>
    </row>
    <row r="143" s="14" customFormat="1">
      <c r="A143" s="14"/>
      <c r="B143" s="247"/>
      <c r="C143" s="248"/>
      <c r="D143" s="232" t="s">
        <v>166</v>
      </c>
      <c r="E143" s="249" t="s">
        <v>1</v>
      </c>
      <c r="F143" s="250" t="s">
        <v>784</v>
      </c>
      <c r="G143" s="248"/>
      <c r="H143" s="251">
        <v>70.200000000000003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166</v>
      </c>
      <c r="AU143" s="257" t="s">
        <v>86</v>
      </c>
      <c r="AV143" s="14" t="s">
        <v>86</v>
      </c>
      <c r="AW143" s="14" t="s">
        <v>32</v>
      </c>
      <c r="AX143" s="14" t="s">
        <v>76</v>
      </c>
      <c r="AY143" s="257" t="s">
        <v>155</v>
      </c>
    </row>
    <row r="144" s="15" customFormat="1">
      <c r="A144" s="15"/>
      <c r="B144" s="258"/>
      <c r="C144" s="259"/>
      <c r="D144" s="232" t="s">
        <v>166</v>
      </c>
      <c r="E144" s="260" t="s">
        <v>1</v>
      </c>
      <c r="F144" s="261" t="s">
        <v>171</v>
      </c>
      <c r="G144" s="259"/>
      <c r="H144" s="262">
        <v>70.200000000000003</v>
      </c>
      <c r="I144" s="263"/>
      <c r="J144" s="259"/>
      <c r="K144" s="259"/>
      <c r="L144" s="264"/>
      <c r="M144" s="265"/>
      <c r="N144" s="266"/>
      <c r="O144" s="266"/>
      <c r="P144" s="266"/>
      <c r="Q144" s="266"/>
      <c r="R144" s="266"/>
      <c r="S144" s="266"/>
      <c r="T144" s="267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8" t="s">
        <v>166</v>
      </c>
      <c r="AU144" s="268" t="s">
        <v>86</v>
      </c>
      <c r="AV144" s="15" t="s">
        <v>162</v>
      </c>
      <c r="AW144" s="15" t="s">
        <v>32</v>
      </c>
      <c r="AX144" s="15" t="s">
        <v>84</v>
      </c>
      <c r="AY144" s="268" t="s">
        <v>155</v>
      </c>
    </row>
    <row r="145" s="2" customFormat="1" ht="37.8" customHeight="1">
      <c r="A145" s="38"/>
      <c r="B145" s="39"/>
      <c r="C145" s="219" t="s">
        <v>194</v>
      </c>
      <c r="D145" s="219" t="s">
        <v>157</v>
      </c>
      <c r="E145" s="220" t="s">
        <v>286</v>
      </c>
      <c r="F145" s="221" t="s">
        <v>287</v>
      </c>
      <c r="G145" s="222" t="s">
        <v>160</v>
      </c>
      <c r="H145" s="223">
        <v>260</v>
      </c>
      <c r="I145" s="224"/>
      <c r="J145" s="225">
        <f>ROUND(I145*H145,2)</f>
        <v>0</v>
      </c>
      <c r="K145" s="221" t="s">
        <v>161</v>
      </c>
      <c r="L145" s="44"/>
      <c r="M145" s="226" t="s">
        <v>1</v>
      </c>
      <c r="N145" s="227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162</v>
      </c>
      <c r="AT145" s="230" t="s">
        <v>157</v>
      </c>
      <c r="AU145" s="230" t="s">
        <v>86</v>
      </c>
      <c r="AY145" s="17" t="s">
        <v>155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162</v>
      </c>
      <c r="BM145" s="230" t="s">
        <v>288</v>
      </c>
    </row>
    <row r="146" s="13" customFormat="1">
      <c r="A146" s="13"/>
      <c r="B146" s="237"/>
      <c r="C146" s="238"/>
      <c r="D146" s="232" t="s">
        <v>166</v>
      </c>
      <c r="E146" s="239" t="s">
        <v>1</v>
      </c>
      <c r="F146" s="240" t="s">
        <v>289</v>
      </c>
      <c r="G146" s="238"/>
      <c r="H146" s="239" t="s">
        <v>1</v>
      </c>
      <c r="I146" s="241"/>
      <c r="J146" s="238"/>
      <c r="K146" s="238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166</v>
      </c>
      <c r="AU146" s="246" t="s">
        <v>86</v>
      </c>
      <c r="AV146" s="13" t="s">
        <v>84</v>
      </c>
      <c r="AW146" s="13" t="s">
        <v>32</v>
      </c>
      <c r="AX146" s="13" t="s">
        <v>76</v>
      </c>
      <c r="AY146" s="246" t="s">
        <v>155</v>
      </c>
    </row>
    <row r="147" s="14" customFormat="1">
      <c r="A147" s="14"/>
      <c r="B147" s="247"/>
      <c r="C147" s="248"/>
      <c r="D147" s="232" t="s">
        <v>166</v>
      </c>
      <c r="E147" s="249" t="s">
        <v>1</v>
      </c>
      <c r="F147" s="250" t="s">
        <v>783</v>
      </c>
      <c r="G147" s="248"/>
      <c r="H147" s="251">
        <v>260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166</v>
      </c>
      <c r="AU147" s="257" t="s">
        <v>86</v>
      </c>
      <c r="AV147" s="14" t="s">
        <v>86</v>
      </c>
      <c r="AW147" s="14" t="s">
        <v>32</v>
      </c>
      <c r="AX147" s="14" t="s">
        <v>76</v>
      </c>
      <c r="AY147" s="257" t="s">
        <v>155</v>
      </c>
    </row>
    <row r="148" s="15" customFormat="1">
      <c r="A148" s="15"/>
      <c r="B148" s="258"/>
      <c r="C148" s="259"/>
      <c r="D148" s="232" t="s">
        <v>166</v>
      </c>
      <c r="E148" s="260" t="s">
        <v>1</v>
      </c>
      <c r="F148" s="261" t="s">
        <v>171</v>
      </c>
      <c r="G148" s="259"/>
      <c r="H148" s="262">
        <v>260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8" t="s">
        <v>166</v>
      </c>
      <c r="AU148" s="268" t="s">
        <v>86</v>
      </c>
      <c r="AV148" s="15" t="s">
        <v>162</v>
      </c>
      <c r="AW148" s="15" t="s">
        <v>32</v>
      </c>
      <c r="AX148" s="15" t="s">
        <v>84</v>
      </c>
      <c r="AY148" s="268" t="s">
        <v>155</v>
      </c>
    </row>
    <row r="149" s="2" customFormat="1" ht="16.5" customHeight="1">
      <c r="A149" s="38"/>
      <c r="B149" s="39"/>
      <c r="C149" s="269" t="s">
        <v>201</v>
      </c>
      <c r="D149" s="269" t="s">
        <v>245</v>
      </c>
      <c r="E149" s="270" t="s">
        <v>290</v>
      </c>
      <c r="F149" s="271" t="s">
        <v>291</v>
      </c>
      <c r="G149" s="272" t="s">
        <v>292</v>
      </c>
      <c r="H149" s="273">
        <v>5.2000000000000002</v>
      </c>
      <c r="I149" s="274"/>
      <c r="J149" s="275">
        <f>ROUND(I149*H149,2)</f>
        <v>0</v>
      </c>
      <c r="K149" s="271" t="s">
        <v>161</v>
      </c>
      <c r="L149" s="276"/>
      <c r="M149" s="277" t="s">
        <v>1</v>
      </c>
      <c r="N149" s="278" t="s">
        <v>41</v>
      </c>
      <c r="O149" s="91"/>
      <c r="P149" s="228">
        <f>O149*H149</f>
        <v>0</v>
      </c>
      <c r="Q149" s="228">
        <v>0.001</v>
      </c>
      <c r="R149" s="228">
        <f>Q149*H149</f>
        <v>0.0052000000000000006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207</v>
      </c>
      <c r="AT149" s="230" t="s">
        <v>245</v>
      </c>
      <c r="AU149" s="230" t="s">
        <v>86</v>
      </c>
      <c r="AY149" s="17" t="s">
        <v>155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84</v>
      </c>
      <c r="BK149" s="231">
        <f>ROUND(I149*H149,2)</f>
        <v>0</v>
      </c>
      <c r="BL149" s="17" t="s">
        <v>162</v>
      </c>
      <c r="BM149" s="230" t="s">
        <v>293</v>
      </c>
    </row>
    <row r="150" s="14" customFormat="1">
      <c r="A150" s="14"/>
      <c r="B150" s="247"/>
      <c r="C150" s="248"/>
      <c r="D150" s="232" t="s">
        <v>166</v>
      </c>
      <c r="E150" s="248"/>
      <c r="F150" s="250" t="s">
        <v>785</v>
      </c>
      <c r="G150" s="248"/>
      <c r="H150" s="251">
        <v>5.2000000000000002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166</v>
      </c>
      <c r="AU150" s="257" t="s">
        <v>86</v>
      </c>
      <c r="AV150" s="14" t="s">
        <v>86</v>
      </c>
      <c r="AW150" s="14" t="s">
        <v>4</v>
      </c>
      <c r="AX150" s="14" t="s">
        <v>84</v>
      </c>
      <c r="AY150" s="257" t="s">
        <v>155</v>
      </c>
    </row>
    <row r="151" s="2" customFormat="1" ht="33" customHeight="1">
      <c r="A151" s="38"/>
      <c r="B151" s="39"/>
      <c r="C151" s="219" t="s">
        <v>207</v>
      </c>
      <c r="D151" s="219" t="s">
        <v>157</v>
      </c>
      <c r="E151" s="220" t="s">
        <v>296</v>
      </c>
      <c r="F151" s="221" t="s">
        <v>297</v>
      </c>
      <c r="G151" s="222" t="s">
        <v>160</v>
      </c>
      <c r="H151" s="223">
        <v>930</v>
      </c>
      <c r="I151" s="224"/>
      <c r="J151" s="225">
        <f>ROUND(I151*H151,2)</f>
        <v>0</v>
      </c>
      <c r="K151" s="221" t="s">
        <v>161</v>
      </c>
      <c r="L151" s="44"/>
      <c r="M151" s="226" t="s">
        <v>1</v>
      </c>
      <c r="N151" s="227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162</v>
      </c>
      <c r="AT151" s="230" t="s">
        <v>157</v>
      </c>
      <c r="AU151" s="230" t="s">
        <v>86</v>
      </c>
      <c r="AY151" s="17" t="s">
        <v>155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162</v>
      </c>
      <c r="BM151" s="230" t="s">
        <v>298</v>
      </c>
    </row>
    <row r="152" s="13" customFormat="1">
      <c r="A152" s="13"/>
      <c r="B152" s="237"/>
      <c r="C152" s="238"/>
      <c r="D152" s="232" t="s">
        <v>166</v>
      </c>
      <c r="E152" s="239" t="s">
        <v>1</v>
      </c>
      <c r="F152" s="240" t="s">
        <v>656</v>
      </c>
      <c r="G152" s="238"/>
      <c r="H152" s="239" t="s">
        <v>1</v>
      </c>
      <c r="I152" s="241"/>
      <c r="J152" s="238"/>
      <c r="K152" s="238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166</v>
      </c>
      <c r="AU152" s="246" t="s">
        <v>86</v>
      </c>
      <c r="AV152" s="13" t="s">
        <v>84</v>
      </c>
      <c r="AW152" s="13" t="s">
        <v>32</v>
      </c>
      <c r="AX152" s="13" t="s">
        <v>76</v>
      </c>
      <c r="AY152" s="246" t="s">
        <v>155</v>
      </c>
    </row>
    <row r="153" s="14" customFormat="1">
      <c r="A153" s="14"/>
      <c r="B153" s="247"/>
      <c r="C153" s="248"/>
      <c r="D153" s="232" t="s">
        <v>166</v>
      </c>
      <c r="E153" s="249" t="s">
        <v>1</v>
      </c>
      <c r="F153" s="250" t="s">
        <v>786</v>
      </c>
      <c r="G153" s="248"/>
      <c r="H153" s="251">
        <v>930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166</v>
      </c>
      <c r="AU153" s="257" t="s">
        <v>86</v>
      </c>
      <c r="AV153" s="14" t="s">
        <v>86</v>
      </c>
      <c r="AW153" s="14" t="s">
        <v>32</v>
      </c>
      <c r="AX153" s="14" t="s">
        <v>76</v>
      </c>
      <c r="AY153" s="257" t="s">
        <v>155</v>
      </c>
    </row>
    <row r="154" s="15" customFormat="1">
      <c r="A154" s="15"/>
      <c r="B154" s="258"/>
      <c r="C154" s="259"/>
      <c r="D154" s="232" t="s">
        <v>166</v>
      </c>
      <c r="E154" s="260" t="s">
        <v>1</v>
      </c>
      <c r="F154" s="261" t="s">
        <v>171</v>
      </c>
      <c r="G154" s="259"/>
      <c r="H154" s="262">
        <v>930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8" t="s">
        <v>166</v>
      </c>
      <c r="AU154" s="268" t="s">
        <v>86</v>
      </c>
      <c r="AV154" s="15" t="s">
        <v>162</v>
      </c>
      <c r="AW154" s="15" t="s">
        <v>32</v>
      </c>
      <c r="AX154" s="15" t="s">
        <v>84</v>
      </c>
      <c r="AY154" s="268" t="s">
        <v>155</v>
      </c>
    </row>
    <row r="155" s="12" customFormat="1" ht="22.8" customHeight="1">
      <c r="A155" s="12"/>
      <c r="B155" s="203"/>
      <c r="C155" s="204"/>
      <c r="D155" s="205" t="s">
        <v>75</v>
      </c>
      <c r="E155" s="217" t="s">
        <v>86</v>
      </c>
      <c r="F155" s="217" t="s">
        <v>305</v>
      </c>
      <c r="G155" s="204"/>
      <c r="H155" s="204"/>
      <c r="I155" s="207"/>
      <c r="J155" s="218">
        <f>BK155</f>
        <v>0</v>
      </c>
      <c r="K155" s="204"/>
      <c r="L155" s="209"/>
      <c r="M155" s="210"/>
      <c r="N155" s="211"/>
      <c r="O155" s="211"/>
      <c r="P155" s="212">
        <f>SUM(P156:P159)</f>
        <v>0</v>
      </c>
      <c r="Q155" s="211"/>
      <c r="R155" s="212">
        <f>SUM(R156:R159)</f>
        <v>61.8748</v>
      </c>
      <c r="S155" s="211"/>
      <c r="T155" s="213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84</v>
      </c>
      <c r="AT155" s="215" t="s">
        <v>75</v>
      </c>
      <c r="AU155" s="215" t="s">
        <v>84</v>
      </c>
      <c r="AY155" s="214" t="s">
        <v>155</v>
      </c>
      <c r="BK155" s="216">
        <f>SUM(BK156:BK159)</f>
        <v>0</v>
      </c>
    </row>
    <row r="156" s="2" customFormat="1" ht="49.05" customHeight="1">
      <c r="A156" s="38"/>
      <c r="B156" s="39"/>
      <c r="C156" s="219" t="s">
        <v>213</v>
      </c>
      <c r="D156" s="219" t="s">
        <v>157</v>
      </c>
      <c r="E156" s="220" t="s">
        <v>307</v>
      </c>
      <c r="F156" s="221" t="s">
        <v>308</v>
      </c>
      <c r="G156" s="222" t="s">
        <v>197</v>
      </c>
      <c r="H156" s="223">
        <v>260</v>
      </c>
      <c r="I156" s="224"/>
      <c r="J156" s="225">
        <f>ROUND(I156*H156,2)</f>
        <v>0</v>
      </c>
      <c r="K156" s="221" t="s">
        <v>161</v>
      </c>
      <c r="L156" s="44"/>
      <c r="M156" s="226" t="s">
        <v>1</v>
      </c>
      <c r="N156" s="227" t="s">
        <v>41</v>
      </c>
      <c r="O156" s="91"/>
      <c r="P156" s="228">
        <f>O156*H156</f>
        <v>0</v>
      </c>
      <c r="Q156" s="228">
        <v>0.23798</v>
      </c>
      <c r="R156" s="228">
        <f>Q156*H156</f>
        <v>61.8748</v>
      </c>
      <c r="S156" s="228">
        <v>0</v>
      </c>
      <c r="T156" s="22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162</v>
      </c>
      <c r="AT156" s="230" t="s">
        <v>157</v>
      </c>
      <c r="AU156" s="230" t="s">
        <v>86</v>
      </c>
      <c r="AY156" s="17" t="s">
        <v>155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84</v>
      </c>
      <c r="BK156" s="231">
        <f>ROUND(I156*H156,2)</f>
        <v>0</v>
      </c>
      <c r="BL156" s="17" t="s">
        <v>162</v>
      </c>
      <c r="BM156" s="230" t="s">
        <v>658</v>
      </c>
    </row>
    <row r="157" s="13" customFormat="1">
      <c r="A157" s="13"/>
      <c r="B157" s="237"/>
      <c r="C157" s="238"/>
      <c r="D157" s="232" t="s">
        <v>166</v>
      </c>
      <c r="E157" s="239" t="s">
        <v>1</v>
      </c>
      <c r="F157" s="240" t="s">
        <v>649</v>
      </c>
      <c r="G157" s="238"/>
      <c r="H157" s="239" t="s">
        <v>1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166</v>
      </c>
      <c r="AU157" s="246" t="s">
        <v>86</v>
      </c>
      <c r="AV157" s="13" t="s">
        <v>84</v>
      </c>
      <c r="AW157" s="13" t="s">
        <v>32</v>
      </c>
      <c r="AX157" s="13" t="s">
        <v>76</v>
      </c>
      <c r="AY157" s="246" t="s">
        <v>155</v>
      </c>
    </row>
    <row r="158" s="14" customFormat="1">
      <c r="A158" s="14"/>
      <c r="B158" s="247"/>
      <c r="C158" s="248"/>
      <c r="D158" s="232" t="s">
        <v>166</v>
      </c>
      <c r="E158" s="249" t="s">
        <v>1</v>
      </c>
      <c r="F158" s="250" t="s">
        <v>783</v>
      </c>
      <c r="G158" s="248"/>
      <c r="H158" s="251">
        <v>260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166</v>
      </c>
      <c r="AU158" s="257" t="s">
        <v>86</v>
      </c>
      <c r="AV158" s="14" t="s">
        <v>86</v>
      </c>
      <c r="AW158" s="14" t="s">
        <v>32</v>
      </c>
      <c r="AX158" s="14" t="s">
        <v>76</v>
      </c>
      <c r="AY158" s="257" t="s">
        <v>155</v>
      </c>
    </row>
    <row r="159" s="15" customFormat="1">
      <c r="A159" s="15"/>
      <c r="B159" s="258"/>
      <c r="C159" s="259"/>
      <c r="D159" s="232" t="s">
        <v>166</v>
      </c>
      <c r="E159" s="260" t="s">
        <v>1</v>
      </c>
      <c r="F159" s="261" t="s">
        <v>171</v>
      </c>
      <c r="G159" s="259"/>
      <c r="H159" s="262">
        <v>260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8" t="s">
        <v>166</v>
      </c>
      <c r="AU159" s="268" t="s">
        <v>86</v>
      </c>
      <c r="AV159" s="15" t="s">
        <v>162</v>
      </c>
      <c r="AW159" s="15" t="s">
        <v>32</v>
      </c>
      <c r="AX159" s="15" t="s">
        <v>84</v>
      </c>
      <c r="AY159" s="268" t="s">
        <v>155</v>
      </c>
    </row>
    <row r="160" s="12" customFormat="1" ht="22.8" customHeight="1">
      <c r="A160" s="12"/>
      <c r="B160" s="203"/>
      <c r="C160" s="204"/>
      <c r="D160" s="205" t="s">
        <v>75</v>
      </c>
      <c r="E160" s="217" t="s">
        <v>188</v>
      </c>
      <c r="F160" s="217" t="s">
        <v>318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SUM(P161:P192)</f>
        <v>0</v>
      </c>
      <c r="Q160" s="211"/>
      <c r="R160" s="212">
        <f>SUM(R161:R192)</f>
        <v>107.792</v>
      </c>
      <c r="S160" s="211"/>
      <c r="T160" s="213">
        <f>SUM(T161:T192)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84</v>
      </c>
      <c r="AT160" s="215" t="s">
        <v>75</v>
      </c>
      <c r="AU160" s="215" t="s">
        <v>84</v>
      </c>
      <c r="AY160" s="214" t="s">
        <v>155</v>
      </c>
      <c r="BK160" s="216">
        <f>SUM(BK161:BK192)</f>
        <v>0</v>
      </c>
    </row>
    <row r="161" s="2" customFormat="1" ht="66.75" customHeight="1">
      <c r="A161" s="38"/>
      <c r="B161" s="39"/>
      <c r="C161" s="219" t="s">
        <v>225</v>
      </c>
      <c r="D161" s="219" t="s">
        <v>157</v>
      </c>
      <c r="E161" s="220" t="s">
        <v>664</v>
      </c>
      <c r="F161" s="221" t="s">
        <v>665</v>
      </c>
      <c r="G161" s="222" t="s">
        <v>160</v>
      </c>
      <c r="H161" s="223">
        <v>930</v>
      </c>
      <c r="I161" s="224"/>
      <c r="J161" s="225">
        <f>ROUND(I161*H161,2)</f>
        <v>0</v>
      </c>
      <c r="K161" s="221" t="s">
        <v>161</v>
      </c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162</v>
      </c>
      <c r="AT161" s="230" t="s">
        <v>157</v>
      </c>
      <c r="AU161" s="230" t="s">
        <v>86</v>
      </c>
      <c r="AY161" s="17" t="s">
        <v>155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162</v>
      </c>
      <c r="BM161" s="230" t="s">
        <v>666</v>
      </c>
    </row>
    <row r="162" s="13" customFormat="1">
      <c r="A162" s="13"/>
      <c r="B162" s="237"/>
      <c r="C162" s="238"/>
      <c r="D162" s="232" t="s">
        <v>166</v>
      </c>
      <c r="E162" s="239" t="s">
        <v>1</v>
      </c>
      <c r="F162" s="240" t="s">
        <v>656</v>
      </c>
      <c r="G162" s="238"/>
      <c r="H162" s="239" t="s">
        <v>1</v>
      </c>
      <c r="I162" s="241"/>
      <c r="J162" s="238"/>
      <c r="K162" s="238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166</v>
      </c>
      <c r="AU162" s="246" t="s">
        <v>86</v>
      </c>
      <c r="AV162" s="13" t="s">
        <v>84</v>
      </c>
      <c r="AW162" s="13" t="s">
        <v>32</v>
      </c>
      <c r="AX162" s="13" t="s">
        <v>76</v>
      </c>
      <c r="AY162" s="246" t="s">
        <v>155</v>
      </c>
    </row>
    <row r="163" s="14" customFormat="1">
      <c r="A163" s="14"/>
      <c r="B163" s="247"/>
      <c r="C163" s="248"/>
      <c r="D163" s="232" t="s">
        <v>166</v>
      </c>
      <c r="E163" s="249" t="s">
        <v>1</v>
      </c>
      <c r="F163" s="250" t="s">
        <v>786</v>
      </c>
      <c r="G163" s="248"/>
      <c r="H163" s="251">
        <v>930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166</v>
      </c>
      <c r="AU163" s="257" t="s">
        <v>86</v>
      </c>
      <c r="AV163" s="14" t="s">
        <v>86</v>
      </c>
      <c r="AW163" s="14" t="s">
        <v>32</v>
      </c>
      <c r="AX163" s="14" t="s">
        <v>76</v>
      </c>
      <c r="AY163" s="257" t="s">
        <v>155</v>
      </c>
    </row>
    <row r="164" s="15" customFormat="1">
      <c r="A164" s="15"/>
      <c r="B164" s="258"/>
      <c r="C164" s="259"/>
      <c r="D164" s="232" t="s">
        <v>166</v>
      </c>
      <c r="E164" s="260" t="s">
        <v>641</v>
      </c>
      <c r="F164" s="261" t="s">
        <v>171</v>
      </c>
      <c r="G164" s="259"/>
      <c r="H164" s="262">
        <v>930</v>
      </c>
      <c r="I164" s="263"/>
      <c r="J164" s="259"/>
      <c r="K164" s="259"/>
      <c r="L164" s="264"/>
      <c r="M164" s="265"/>
      <c r="N164" s="266"/>
      <c r="O164" s="266"/>
      <c r="P164" s="266"/>
      <c r="Q164" s="266"/>
      <c r="R164" s="266"/>
      <c r="S164" s="266"/>
      <c r="T164" s="26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8" t="s">
        <v>166</v>
      </c>
      <c r="AU164" s="268" t="s">
        <v>86</v>
      </c>
      <c r="AV164" s="15" t="s">
        <v>162</v>
      </c>
      <c r="AW164" s="15" t="s">
        <v>32</v>
      </c>
      <c r="AX164" s="15" t="s">
        <v>84</v>
      </c>
      <c r="AY164" s="268" t="s">
        <v>155</v>
      </c>
    </row>
    <row r="165" s="2" customFormat="1" ht="21.75" customHeight="1">
      <c r="A165" s="38"/>
      <c r="B165" s="39"/>
      <c r="C165" s="269" t="s">
        <v>235</v>
      </c>
      <c r="D165" s="269" t="s">
        <v>245</v>
      </c>
      <c r="E165" s="270" t="s">
        <v>667</v>
      </c>
      <c r="F165" s="271" t="s">
        <v>668</v>
      </c>
      <c r="G165" s="272" t="s">
        <v>248</v>
      </c>
      <c r="H165" s="273">
        <v>15.066000000000001</v>
      </c>
      <c r="I165" s="274"/>
      <c r="J165" s="275">
        <f>ROUND(I165*H165,2)</f>
        <v>0</v>
      </c>
      <c r="K165" s="271" t="s">
        <v>161</v>
      </c>
      <c r="L165" s="276"/>
      <c r="M165" s="277" t="s">
        <v>1</v>
      </c>
      <c r="N165" s="278" t="s">
        <v>41</v>
      </c>
      <c r="O165" s="91"/>
      <c r="P165" s="228">
        <f>O165*H165</f>
        <v>0</v>
      </c>
      <c r="Q165" s="228">
        <v>1</v>
      </c>
      <c r="R165" s="228">
        <f>Q165*H165</f>
        <v>15.066000000000001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207</v>
      </c>
      <c r="AT165" s="230" t="s">
        <v>245</v>
      </c>
      <c r="AU165" s="230" t="s">
        <v>86</v>
      </c>
      <c r="AY165" s="17" t="s">
        <v>155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162</v>
      </c>
      <c r="BM165" s="230" t="s">
        <v>669</v>
      </c>
    </row>
    <row r="166" s="2" customFormat="1">
      <c r="A166" s="38"/>
      <c r="B166" s="39"/>
      <c r="C166" s="40"/>
      <c r="D166" s="232" t="s">
        <v>164</v>
      </c>
      <c r="E166" s="40"/>
      <c r="F166" s="233" t="s">
        <v>670</v>
      </c>
      <c r="G166" s="40"/>
      <c r="H166" s="40"/>
      <c r="I166" s="234"/>
      <c r="J166" s="40"/>
      <c r="K166" s="40"/>
      <c r="L166" s="44"/>
      <c r="M166" s="235"/>
      <c r="N166" s="236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164</v>
      </c>
      <c r="AU166" s="17" t="s">
        <v>86</v>
      </c>
    </row>
    <row r="167" s="14" customFormat="1">
      <c r="A167" s="14"/>
      <c r="B167" s="247"/>
      <c r="C167" s="248"/>
      <c r="D167" s="232" t="s">
        <v>166</v>
      </c>
      <c r="E167" s="249" t="s">
        <v>1</v>
      </c>
      <c r="F167" s="250" t="s">
        <v>671</v>
      </c>
      <c r="G167" s="248"/>
      <c r="H167" s="251">
        <v>15.066000000000001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166</v>
      </c>
      <c r="AU167" s="257" t="s">
        <v>86</v>
      </c>
      <c r="AV167" s="14" t="s">
        <v>86</v>
      </c>
      <c r="AW167" s="14" t="s">
        <v>32</v>
      </c>
      <c r="AX167" s="14" t="s">
        <v>76</v>
      </c>
      <c r="AY167" s="257" t="s">
        <v>155</v>
      </c>
    </row>
    <row r="168" s="15" customFormat="1">
      <c r="A168" s="15"/>
      <c r="B168" s="258"/>
      <c r="C168" s="259"/>
      <c r="D168" s="232" t="s">
        <v>166</v>
      </c>
      <c r="E168" s="260" t="s">
        <v>1</v>
      </c>
      <c r="F168" s="261" t="s">
        <v>171</v>
      </c>
      <c r="G168" s="259"/>
      <c r="H168" s="262">
        <v>15.066000000000001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7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8" t="s">
        <v>166</v>
      </c>
      <c r="AU168" s="268" t="s">
        <v>86</v>
      </c>
      <c r="AV168" s="15" t="s">
        <v>162</v>
      </c>
      <c r="AW168" s="15" t="s">
        <v>32</v>
      </c>
      <c r="AX168" s="15" t="s">
        <v>84</v>
      </c>
      <c r="AY168" s="268" t="s">
        <v>155</v>
      </c>
    </row>
    <row r="169" s="2" customFormat="1" ht="16.5" customHeight="1">
      <c r="A169" s="38"/>
      <c r="B169" s="39"/>
      <c r="C169" s="269" t="s">
        <v>8</v>
      </c>
      <c r="D169" s="269" t="s">
        <v>245</v>
      </c>
      <c r="E169" s="270" t="s">
        <v>672</v>
      </c>
      <c r="F169" s="271" t="s">
        <v>673</v>
      </c>
      <c r="G169" s="272" t="s">
        <v>248</v>
      </c>
      <c r="H169" s="273">
        <v>30.132000000000001</v>
      </c>
      <c r="I169" s="274"/>
      <c r="J169" s="275">
        <f>ROUND(I169*H169,2)</f>
        <v>0</v>
      </c>
      <c r="K169" s="271" t="s">
        <v>161</v>
      </c>
      <c r="L169" s="276"/>
      <c r="M169" s="277" t="s">
        <v>1</v>
      </c>
      <c r="N169" s="278" t="s">
        <v>41</v>
      </c>
      <c r="O169" s="91"/>
      <c r="P169" s="228">
        <f>O169*H169</f>
        <v>0</v>
      </c>
      <c r="Q169" s="228">
        <v>1</v>
      </c>
      <c r="R169" s="228">
        <f>Q169*H169</f>
        <v>30.132000000000001</v>
      </c>
      <c r="S169" s="228">
        <v>0</v>
      </c>
      <c r="T169" s="22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207</v>
      </c>
      <c r="AT169" s="230" t="s">
        <v>245</v>
      </c>
      <c r="AU169" s="230" t="s">
        <v>86</v>
      </c>
      <c r="AY169" s="17" t="s">
        <v>155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84</v>
      </c>
      <c r="BK169" s="231">
        <f>ROUND(I169*H169,2)</f>
        <v>0</v>
      </c>
      <c r="BL169" s="17" t="s">
        <v>162</v>
      </c>
      <c r="BM169" s="230" t="s">
        <v>674</v>
      </c>
    </row>
    <row r="170" s="2" customFormat="1">
      <c r="A170" s="38"/>
      <c r="B170" s="39"/>
      <c r="C170" s="40"/>
      <c r="D170" s="232" t="s">
        <v>164</v>
      </c>
      <c r="E170" s="40"/>
      <c r="F170" s="233" t="s">
        <v>675</v>
      </c>
      <c r="G170" s="40"/>
      <c r="H170" s="40"/>
      <c r="I170" s="234"/>
      <c r="J170" s="40"/>
      <c r="K170" s="40"/>
      <c r="L170" s="44"/>
      <c r="M170" s="235"/>
      <c r="N170" s="236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164</v>
      </c>
      <c r="AU170" s="17" t="s">
        <v>86</v>
      </c>
    </row>
    <row r="171" s="14" customFormat="1">
      <c r="A171" s="14"/>
      <c r="B171" s="247"/>
      <c r="C171" s="248"/>
      <c r="D171" s="232" t="s">
        <v>166</v>
      </c>
      <c r="E171" s="249" t="s">
        <v>1</v>
      </c>
      <c r="F171" s="250" t="s">
        <v>676</v>
      </c>
      <c r="G171" s="248"/>
      <c r="H171" s="251">
        <v>30.132000000000001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166</v>
      </c>
      <c r="AU171" s="257" t="s">
        <v>86</v>
      </c>
      <c r="AV171" s="14" t="s">
        <v>86</v>
      </c>
      <c r="AW171" s="14" t="s">
        <v>32</v>
      </c>
      <c r="AX171" s="14" t="s">
        <v>76</v>
      </c>
      <c r="AY171" s="257" t="s">
        <v>155</v>
      </c>
    </row>
    <row r="172" s="15" customFormat="1">
      <c r="A172" s="15"/>
      <c r="B172" s="258"/>
      <c r="C172" s="259"/>
      <c r="D172" s="232" t="s">
        <v>166</v>
      </c>
      <c r="E172" s="260" t="s">
        <v>1</v>
      </c>
      <c r="F172" s="261" t="s">
        <v>171</v>
      </c>
      <c r="G172" s="259"/>
      <c r="H172" s="262">
        <v>30.132000000000001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8" t="s">
        <v>166</v>
      </c>
      <c r="AU172" s="268" t="s">
        <v>86</v>
      </c>
      <c r="AV172" s="15" t="s">
        <v>162</v>
      </c>
      <c r="AW172" s="15" t="s">
        <v>32</v>
      </c>
      <c r="AX172" s="15" t="s">
        <v>84</v>
      </c>
      <c r="AY172" s="268" t="s">
        <v>155</v>
      </c>
    </row>
    <row r="173" s="2" customFormat="1" ht="33" customHeight="1">
      <c r="A173" s="38"/>
      <c r="B173" s="39"/>
      <c r="C173" s="219" t="s">
        <v>244</v>
      </c>
      <c r="D173" s="219" t="s">
        <v>157</v>
      </c>
      <c r="E173" s="220" t="s">
        <v>677</v>
      </c>
      <c r="F173" s="221" t="s">
        <v>678</v>
      </c>
      <c r="G173" s="222" t="s">
        <v>160</v>
      </c>
      <c r="H173" s="223">
        <v>930</v>
      </c>
      <c r="I173" s="224"/>
      <c r="J173" s="225">
        <f>ROUND(I173*H173,2)</f>
        <v>0</v>
      </c>
      <c r="K173" s="221" t="s">
        <v>161</v>
      </c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162</v>
      </c>
      <c r="AT173" s="230" t="s">
        <v>157</v>
      </c>
      <c r="AU173" s="230" t="s">
        <v>86</v>
      </c>
      <c r="AY173" s="17" t="s">
        <v>155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162</v>
      </c>
      <c r="BM173" s="230" t="s">
        <v>327</v>
      </c>
    </row>
    <row r="174" s="13" customFormat="1">
      <c r="A174" s="13"/>
      <c r="B174" s="237"/>
      <c r="C174" s="238"/>
      <c r="D174" s="232" t="s">
        <v>166</v>
      </c>
      <c r="E174" s="239" t="s">
        <v>1</v>
      </c>
      <c r="F174" s="240" t="s">
        <v>656</v>
      </c>
      <c r="G174" s="238"/>
      <c r="H174" s="239" t="s">
        <v>1</v>
      </c>
      <c r="I174" s="241"/>
      <c r="J174" s="238"/>
      <c r="K174" s="238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166</v>
      </c>
      <c r="AU174" s="246" t="s">
        <v>86</v>
      </c>
      <c r="AV174" s="13" t="s">
        <v>84</v>
      </c>
      <c r="AW174" s="13" t="s">
        <v>32</v>
      </c>
      <c r="AX174" s="13" t="s">
        <v>76</v>
      </c>
      <c r="AY174" s="246" t="s">
        <v>155</v>
      </c>
    </row>
    <row r="175" s="14" customFormat="1">
      <c r="A175" s="14"/>
      <c r="B175" s="247"/>
      <c r="C175" s="248"/>
      <c r="D175" s="232" t="s">
        <v>166</v>
      </c>
      <c r="E175" s="249" t="s">
        <v>1</v>
      </c>
      <c r="F175" s="250" t="s">
        <v>786</v>
      </c>
      <c r="G175" s="248"/>
      <c r="H175" s="251">
        <v>930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166</v>
      </c>
      <c r="AU175" s="257" t="s">
        <v>86</v>
      </c>
      <c r="AV175" s="14" t="s">
        <v>86</v>
      </c>
      <c r="AW175" s="14" t="s">
        <v>32</v>
      </c>
      <c r="AX175" s="14" t="s">
        <v>76</v>
      </c>
      <c r="AY175" s="257" t="s">
        <v>155</v>
      </c>
    </row>
    <row r="176" s="15" customFormat="1">
      <c r="A176" s="15"/>
      <c r="B176" s="258"/>
      <c r="C176" s="259"/>
      <c r="D176" s="232" t="s">
        <v>166</v>
      </c>
      <c r="E176" s="260" t="s">
        <v>1</v>
      </c>
      <c r="F176" s="261" t="s">
        <v>171</v>
      </c>
      <c r="G176" s="259"/>
      <c r="H176" s="262">
        <v>930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8" t="s">
        <v>166</v>
      </c>
      <c r="AU176" s="268" t="s">
        <v>86</v>
      </c>
      <c r="AV176" s="15" t="s">
        <v>162</v>
      </c>
      <c r="AW176" s="15" t="s">
        <v>32</v>
      </c>
      <c r="AX176" s="15" t="s">
        <v>84</v>
      </c>
      <c r="AY176" s="268" t="s">
        <v>155</v>
      </c>
    </row>
    <row r="177" s="2" customFormat="1" ht="44.25" customHeight="1">
      <c r="A177" s="38"/>
      <c r="B177" s="39"/>
      <c r="C177" s="219" t="s">
        <v>251</v>
      </c>
      <c r="D177" s="219" t="s">
        <v>157</v>
      </c>
      <c r="E177" s="220" t="s">
        <v>679</v>
      </c>
      <c r="F177" s="221" t="s">
        <v>680</v>
      </c>
      <c r="G177" s="222" t="s">
        <v>160</v>
      </c>
      <c r="H177" s="223">
        <v>667</v>
      </c>
      <c r="I177" s="224"/>
      <c r="J177" s="225">
        <f>ROUND(I177*H177,2)</f>
        <v>0</v>
      </c>
      <c r="K177" s="221" t="s">
        <v>161</v>
      </c>
      <c r="L177" s="44"/>
      <c r="M177" s="226" t="s">
        <v>1</v>
      </c>
      <c r="N177" s="227" t="s">
        <v>41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162</v>
      </c>
      <c r="AT177" s="230" t="s">
        <v>157</v>
      </c>
      <c r="AU177" s="230" t="s">
        <v>86</v>
      </c>
      <c r="AY177" s="17" t="s">
        <v>155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84</v>
      </c>
      <c r="BK177" s="231">
        <f>ROUND(I177*H177,2)</f>
        <v>0</v>
      </c>
      <c r="BL177" s="17" t="s">
        <v>162</v>
      </c>
      <c r="BM177" s="230" t="s">
        <v>344</v>
      </c>
    </row>
    <row r="178" s="13" customFormat="1">
      <c r="A178" s="13"/>
      <c r="B178" s="237"/>
      <c r="C178" s="238"/>
      <c r="D178" s="232" t="s">
        <v>166</v>
      </c>
      <c r="E178" s="239" t="s">
        <v>1</v>
      </c>
      <c r="F178" s="240" t="s">
        <v>299</v>
      </c>
      <c r="G178" s="238"/>
      <c r="H178" s="239" t="s">
        <v>1</v>
      </c>
      <c r="I178" s="241"/>
      <c r="J178" s="238"/>
      <c r="K178" s="238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166</v>
      </c>
      <c r="AU178" s="246" t="s">
        <v>86</v>
      </c>
      <c r="AV178" s="13" t="s">
        <v>84</v>
      </c>
      <c r="AW178" s="13" t="s">
        <v>32</v>
      </c>
      <c r="AX178" s="13" t="s">
        <v>76</v>
      </c>
      <c r="AY178" s="246" t="s">
        <v>155</v>
      </c>
    </row>
    <row r="179" s="14" customFormat="1">
      <c r="A179" s="14"/>
      <c r="B179" s="247"/>
      <c r="C179" s="248"/>
      <c r="D179" s="232" t="s">
        <v>166</v>
      </c>
      <c r="E179" s="249" t="s">
        <v>1</v>
      </c>
      <c r="F179" s="250" t="s">
        <v>787</v>
      </c>
      <c r="G179" s="248"/>
      <c r="H179" s="251">
        <v>667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166</v>
      </c>
      <c r="AU179" s="257" t="s">
        <v>86</v>
      </c>
      <c r="AV179" s="14" t="s">
        <v>86</v>
      </c>
      <c r="AW179" s="14" t="s">
        <v>32</v>
      </c>
      <c r="AX179" s="14" t="s">
        <v>76</v>
      </c>
      <c r="AY179" s="257" t="s">
        <v>155</v>
      </c>
    </row>
    <row r="180" s="15" customFormat="1">
      <c r="A180" s="15"/>
      <c r="B180" s="258"/>
      <c r="C180" s="259"/>
      <c r="D180" s="232" t="s">
        <v>166</v>
      </c>
      <c r="E180" s="260" t="s">
        <v>1</v>
      </c>
      <c r="F180" s="261" t="s">
        <v>171</v>
      </c>
      <c r="G180" s="259"/>
      <c r="H180" s="262">
        <v>667</v>
      </c>
      <c r="I180" s="263"/>
      <c r="J180" s="259"/>
      <c r="K180" s="259"/>
      <c r="L180" s="264"/>
      <c r="M180" s="265"/>
      <c r="N180" s="266"/>
      <c r="O180" s="266"/>
      <c r="P180" s="266"/>
      <c r="Q180" s="266"/>
      <c r="R180" s="266"/>
      <c r="S180" s="266"/>
      <c r="T180" s="267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8" t="s">
        <v>166</v>
      </c>
      <c r="AU180" s="268" t="s">
        <v>86</v>
      </c>
      <c r="AV180" s="15" t="s">
        <v>162</v>
      </c>
      <c r="AW180" s="15" t="s">
        <v>32</v>
      </c>
      <c r="AX180" s="15" t="s">
        <v>84</v>
      </c>
      <c r="AY180" s="268" t="s">
        <v>155</v>
      </c>
    </row>
    <row r="181" s="2" customFormat="1" ht="24.15" customHeight="1">
      <c r="A181" s="38"/>
      <c r="B181" s="39"/>
      <c r="C181" s="219" t="s">
        <v>256</v>
      </c>
      <c r="D181" s="219" t="s">
        <v>157</v>
      </c>
      <c r="E181" s="220" t="s">
        <v>351</v>
      </c>
      <c r="F181" s="221" t="s">
        <v>352</v>
      </c>
      <c r="G181" s="222" t="s">
        <v>160</v>
      </c>
      <c r="H181" s="223">
        <v>667</v>
      </c>
      <c r="I181" s="224"/>
      <c r="J181" s="225">
        <f>ROUND(I181*H181,2)</f>
        <v>0</v>
      </c>
      <c r="K181" s="221" t="s">
        <v>161</v>
      </c>
      <c r="L181" s="44"/>
      <c r="M181" s="226" t="s">
        <v>1</v>
      </c>
      <c r="N181" s="227" t="s">
        <v>41</v>
      </c>
      <c r="O181" s="91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162</v>
      </c>
      <c r="AT181" s="230" t="s">
        <v>157</v>
      </c>
      <c r="AU181" s="230" t="s">
        <v>86</v>
      </c>
      <c r="AY181" s="17" t="s">
        <v>155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84</v>
      </c>
      <c r="BK181" s="231">
        <f>ROUND(I181*H181,2)</f>
        <v>0</v>
      </c>
      <c r="BL181" s="17" t="s">
        <v>162</v>
      </c>
      <c r="BM181" s="230" t="s">
        <v>682</v>
      </c>
    </row>
    <row r="182" s="13" customFormat="1">
      <c r="A182" s="13"/>
      <c r="B182" s="237"/>
      <c r="C182" s="238"/>
      <c r="D182" s="232" t="s">
        <v>166</v>
      </c>
      <c r="E182" s="239" t="s">
        <v>1</v>
      </c>
      <c r="F182" s="240" t="s">
        <v>299</v>
      </c>
      <c r="G182" s="238"/>
      <c r="H182" s="239" t="s">
        <v>1</v>
      </c>
      <c r="I182" s="241"/>
      <c r="J182" s="238"/>
      <c r="K182" s="238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166</v>
      </c>
      <c r="AU182" s="246" t="s">
        <v>86</v>
      </c>
      <c r="AV182" s="13" t="s">
        <v>84</v>
      </c>
      <c r="AW182" s="13" t="s">
        <v>32</v>
      </c>
      <c r="AX182" s="13" t="s">
        <v>76</v>
      </c>
      <c r="AY182" s="246" t="s">
        <v>155</v>
      </c>
    </row>
    <row r="183" s="14" customFormat="1">
      <c r="A183" s="14"/>
      <c r="B183" s="247"/>
      <c r="C183" s="248"/>
      <c r="D183" s="232" t="s">
        <v>166</v>
      </c>
      <c r="E183" s="249" t="s">
        <v>1</v>
      </c>
      <c r="F183" s="250" t="s">
        <v>787</v>
      </c>
      <c r="G183" s="248"/>
      <c r="H183" s="251">
        <v>667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166</v>
      </c>
      <c r="AU183" s="257" t="s">
        <v>86</v>
      </c>
      <c r="AV183" s="14" t="s">
        <v>86</v>
      </c>
      <c r="AW183" s="14" t="s">
        <v>32</v>
      </c>
      <c r="AX183" s="14" t="s">
        <v>76</v>
      </c>
      <c r="AY183" s="257" t="s">
        <v>155</v>
      </c>
    </row>
    <row r="184" s="15" customFormat="1">
      <c r="A184" s="15"/>
      <c r="B184" s="258"/>
      <c r="C184" s="259"/>
      <c r="D184" s="232" t="s">
        <v>166</v>
      </c>
      <c r="E184" s="260" t="s">
        <v>1</v>
      </c>
      <c r="F184" s="261" t="s">
        <v>171</v>
      </c>
      <c r="G184" s="259"/>
      <c r="H184" s="262">
        <v>667</v>
      </c>
      <c r="I184" s="263"/>
      <c r="J184" s="259"/>
      <c r="K184" s="259"/>
      <c r="L184" s="264"/>
      <c r="M184" s="265"/>
      <c r="N184" s="266"/>
      <c r="O184" s="266"/>
      <c r="P184" s="266"/>
      <c r="Q184" s="266"/>
      <c r="R184" s="266"/>
      <c r="S184" s="266"/>
      <c r="T184" s="26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8" t="s">
        <v>166</v>
      </c>
      <c r="AU184" s="268" t="s">
        <v>86</v>
      </c>
      <c r="AV184" s="15" t="s">
        <v>162</v>
      </c>
      <c r="AW184" s="15" t="s">
        <v>32</v>
      </c>
      <c r="AX184" s="15" t="s">
        <v>84</v>
      </c>
      <c r="AY184" s="268" t="s">
        <v>155</v>
      </c>
    </row>
    <row r="185" s="2" customFormat="1" ht="44.25" customHeight="1">
      <c r="A185" s="38"/>
      <c r="B185" s="39"/>
      <c r="C185" s="219" t="s">
        <v>262</v>
      </c>
      <c r="D185" s="219" t="s">
        <v>157</v>
      </c>
      <c r="E185" s="220" t="s">
        <v>347</v>
      </c>
      <c r="F185" s="221" t="s">
        <v>348</v>
      </c>
      <c r="G185" s="222" t="s">
        <v>160</v>
      </c>
      <c r="H185" s="223">
        <v>667</v>
      </c>
      <c r="I185" s="224"/>
      <c r="J185" s="225">
        <f>ROUND(I185*H185,2)</f>
        <v>0</v>
      </c>
      <c r="K185" s="221" t="s">
        <v>161</v>
      </c>
      <c r="L185" s="44"/>
      <c r="M185" s="226" t="s">
        <v>1</v>
      </c>
      <c r="N185" s="227" t="s">
        <v>41</v>
      </c>
      <c r="O185" s="91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162</v>
      </c>
      <c r="AT185" s="230" t="s">
        <v>157</v>
      </c>
      <c r="AU185" s="230" t="s">
        <v>86</v>
      </c>
      <c r="AY185" s="17" t="s">
        <v>155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162</v>
      </c>
      <c r="BM185" s="230" t="s">
        <v>349</v>
      </c>
    </row>
    <row r="186" s="13" customFormat="1">
      <c r="A186" s="13"/>
      <c r="B186" s="237"/>
      <c r="C186" s="238"/>
      <c r="D186" s="232" t="s">
        <v>166</v>
      </c>
      <c r="E186" s="239" t="s">
        <v>1</v>
      </c>
      <c r="F186" s="240" t="s">
        <v>299</v>
      </c>
      <c r="G186" s="238"/>
      <c r="H186" s="239" t="s">
        <v>1</v>
      </c>
      <c r="I186" s="241"/>
      <c r="J186" s="238"/>
      <c r="K186" s="238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166</v>
      </c>
      <c r="AU186" s="246" t="s">
        <v>86</v>
      </c>
      <c r="AV186" s="13" t="s">
        <v>84</v>
      </c>
      <c r="AW186" s="13" t="s">
        <v>32</v>
      </c>
      <c r="AX186" s="13" t="s">
        <v>76</v>
      </c>
      <c r="AY186" s="246" t="s">
        <v>155</v>
      </c>
    </row>
    <row r="187" s="14" customFormat="1">
      <c r="A187" s="14"/>
      <c r="B187" s="247"/>
      <c r="C187" s="248"/>
      <c r="D187" s="232" t="s">
        <v>166</v>
      </c>
      <c r="E187" s="249" t="s">
        <v>1</v>
      </c>
      <c r="F187" s="250" t="s">
        <v>787</v>
      </c>
      <c r="G187" s="248"/>
      <c r="H187" s="251">
        <v>667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7" t="s">
        <v>166</v>
      </c>
      <c r="AU187" s="257" t="s">
        <v>86</v>
      </c>
      <c r="AV187" s="14" t="s">
        <v>86</v>
      </c>
      <c r="AW187" s="14" t="s">
        <v>32</v>
      </c>
      <c r="AX187" s="14" t="s">
        <v>76</v>
      </c>
      <c r="AY187" s="257" t="s">
        <v>155</v>
      </c>
    </row>
    <row r="188" s="15" customFormat="1">
      <c r="A188" s="15"/>
      <c r="B188" s="258"/>
      <c r="C188" s="259"/>
      <c r="D188" s="232" t="s">
        <v>166</v>
      </c>
      <c r="E188" s="260" t="s">
        <v>1</v>
      </c>
      <c r="F188" s="261" t="s">
        <v>171</v>
      </c>
      <c r="G188" s="259"/>
      <c r="H188" s="262">
        <v>667</v>
      </c>
      <c r="I188" s="263"/>
      <c r="J188" s="259"/>
      <c r="K188" s="259"/>
      <c r="L188" s="264"/>
      <c r="M188" s="265"/>
      <c r="N188" s="266"/>
      <c r="O188" s="266"/>
      <c r="P188" s="266"/>
      <c r="Q188" s="266"/>
      <c r="R188" s="266"/>
      <c r="S188" s="266"/>
      <c r="T188" s="267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8" t="s">
        <v>166</v>
      </c>
      <c r="AU188" s="268" t="s">
        <v>86</v>
      </c>
      <c r="AV188" s="15" t="s">
        <v>162</v>
      </c>
      <c r="AW188" s="15" t="s">
        <v>32</v>
      </c>
      <c r="AX188" s="15" t="s">
        <v>84</v>
      </c>
      <c r="AY188" s="268" t="s">
        <v>155</v>
      </c>
    </row>
    <row r="189" s="2" customFormat="1" ht="37.8" customHeight="1">
      <c r="A189" s="38"/>
      <c r="B189" s="39"/>
      <c r="C189" s="219" t="s">
        <v>270</v>
      </c>
      <c r="D189" s="219" t="s">
        <v>157</v>
      </c>
      <c r="E189" s="220" t="s">
        <v>683</v>
      </c>
      <c r="F189" s="221" t="s">
        <v>684</v>
      </c>
      <c r="G189" s="222" t="s">
        <v>160</v>
      </c>
      <c r="H189" s="223">
        <v>263</v>
      </c>
      <c r="I189" s="224"/>
      <c r="J189" s="225">
        <f>ROUND(I189*H189,2)</f>
        <v>0</v>
      </c>
      <c r="K189" s="221" t="s">
        <v>161</v>
      </c>
      <c r="L189" s="44"/>
      <c r="M189" s="226" t="s">
        <v>1</v>
      </c>
      <c r="N189" s="227" t="s">
        <v>41</v>
      </c>
      <c r="O189" s="91"/>
      <c r="P189" s="228">
        <f>O189*H189</f>
        <v>0</v>
      </c>
      <c r="Q189" s="228">
        <v>0.23799999999999999</v>
      </c>
      <c r="R189" s="228">
        <f>Q189*H189</f>
        <v>62.593999999999994</v>
      </c>
      <c r="S189" s="228">
        <v>0</v>
      </c>
      <c r="T189" s="22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0" t="s">
        <v>162</v>
      </c>
      <c r="AT189" s="230" t="s">
        <v>157</v>
      </c>
      <c r="AU189" s="230" t="s">
        <v>86</v>
      </c>
      <c r="AY189" s="17" t="s">
        <v>155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7" t="s">
        <v>84</v>
      </c>
      <c r="BK189" s="231">
        <f>ROUND(I189*H189,2)</f>
        <v>0</v>
      </c>
      <c r="BL189" s="17" t="s">
        <v>162</v>
      </c>
      <c r="BM189" s="230" t="s">
        <v>685</v>
      </c>
    </row>
    <row r="190" s="13" customFormat="1">
      <c r="A190" s="13"/>
      <c r="B190" s="237"/>
      <c r="C190" s="238"/>
      <c r="D190" s="232" t="s">
        <v>166</v>
      </c>
      <c r="E190" s="239" t="s">
        <v>1</v>
      </c>
      <c r="F190" s="240" t="s">
        <v>362</v>
      </c>
      <c r="G190" s="238"/>
      <c r="H190" s="239" t="s">
        <v>1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166</v>
      </c>
      <c r="AU190" s="246" t="s">
        <v>86</v>
      </c>
      <c r="AV190" s="13" t="s">
        <v>84</v>
      </c>
      <c r="AW190" s="13" t="s">
        <v>32</v>
      </c>
      <c r="AX190" s="13" t="s">
        <v>76</v>
      </c>
      <c r="AY190" s="246" t="s">
        <v>155</v>
      </c>
    </row>
    <row r="191" s="14" customFormat="1">
      <c r="A191" s="14"/>
      <c r="B191" s="247"/>
      <c r="C191" s="248"/>
      <c r="D191" s="232" t="s">
        <v>166</v>
      </c>
      <c r="E191" s="249" t="s">
        <v>1</v>
      </c>
      <c r="F191" s="250" t="s">
        <v>788</v>
      </c>
      <c r="G191" s="248"/>
      <c r="H191" s="251">
        <v>263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166</v>
      </c>
      <c r="AU191" s="257" t="s">
        <v>86</v>
      </c>
      <c r="AV191" s="14" t="s">
        <v>86</v>
      </c>
      <c r="AW191" s="14" t="s">
        <v>32</v>
      </c>
      <c r="AX191" s="14" t="s">
        <v>76</v>
      </c>
      <c r="AY191" s="257" t="s">
        <v>155</v>
      </c>
    </row>
    <row r="192" s="15" customFormat="1">
      <c r="A192" s="15"/>
      <c r="B192" s="258"/>
      <c r="C192" s="259"/>
      <c r="D192" s="232" t="s">
        <v>166</v>
      </c>
      <c r="E192" s="260" t="s">
        <v>1</v>
      </c>
      <c r="F192" s="261" t="s">
        <v>171</v>
      </c>
      <c r="G192" s="259"/>
      <c r="H192" s="262">
        <v>263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8" t="s">
        <v>166</v>
      </c>
      <c r="AU192" s="268" t="s">
        <v>86</v>
      </c>
      <c r="AV192" s="15" t="s">
        <v>162</v>
      </c>
      <c r="AW192" s="15" t="s">
        <v>32</v>
      </c>
      <c r="AX192" s="15" t="s">
        <v>84</v>
      </c>
      <c r="AY192" s="268" t="s">
        <v>155</v>
      </c>
    </row>
    <row r="193" s="12" customFormat="1" ht="22.8" customHeight="1">
      <c r="A193" s="12"/>
      <c r="B193" s="203"/>
      <c r="C193" s="204"/>
      <c r="D193" s="205" t="s">
        <v>75</v>
      </c>
      <c r="E193" s="217" t="s">
        <v>213</v>
      </c>
      <c r="F193" s="217" t="s">
        <v>490</v>
      </c>
      <c r="G193" s="204"/>
      <c r="H193" s="204"/>
      <c r="I193" s="207"/>
      <c r="J193" s="218">
        <f>BK193</f>
        <v>0</v>
      </c>
      <c r="K193" s="204"/>
      <c r="L193" s="209"/>
      <c r="M193" s="210"/>
      <c r="N193" s="211"/>
      <c r="O193" s="211"/>
      <c r="P193" s="212">
        <f>SUM(P194:P214)</f>
        <v>0</v>
      </c>
      <c r="Q193" s="211"/>
      <c r="R193" s="212">
        <f>SUM(R194:R214)</f>
        <v>0.13141</v>
      </c>
      <c r="S193" s="211"/>
      <c r="T193" s="213">
        <f>SUM(T194:T214)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4" t="s">
        <v>84</v>
      </c>
      <c r="AT193" s="215" t="s">
        <v>75</v>
      </c>
      <c r="AU193" s="215" t="s">
        <v>84</v>
      </c>
      <c r="AY193" s="214" t="s">
        <v>155</v>
      </c>
      <c r="BK193" s="216">
        <f>SUM(BK194:BK214)</f>
        <v>0</v>
      </c>
    </row>
    <row r="194" s="2" customFormat="1" ht="24.15" customHeight="1">
      <c r="A194" s="38"/>
      <c r="B194" s="39"/>
      <c r="C194" s="219" t="s">
        <v>275</v>
      </c>
      <c r="D194" s="219" t="s">
        <v>157</v>
      </c>
      <c r="E194" s="220" t="s">
        <v>550</v>
      </c>
      <c r="F194" s="221" t="s">
        <v>551</v>
      </c>
      <c r="G194" s="222" t="s">
        <v>424</v>
      </c>
      <c r="H194" s="223">
        <v>2</v>
      </c>
      <c r="I194" s="224"/>
      <c r="J194" s="225">
        <f>ROUND(I194*H194,2)</f>
        <v>0</v>
      </c>
      <c r="K194" s="221" t="s">
        <v>161</v>
      </c>
      <c r="L194" s="44"/>
      <c r="M194" s="226" t="s">
        <v>1</v>
      </c>
      <c r="N194" s="227" t="s">
        <v>41</v>
      </c>
      <c r="O194" s="91"/>
      <c r="P194" s="228">
        <f>O194*H194</f>
        <v>0</v>
      </c>
      <c r="Q194" s="228">
        <v>0.00069999999999999999</v>
      </c>
      <c r="R194" s="228">
        <f>Q194*H194</f>
        <v>0.0014</v>
      </c>
      <c r="S194" s="228">
        <v>0</v>
      </c>
      <c r="T194" s="22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0" t="s">
        <v>162</v>
      </c>
      <c r="AT194" s="230" t="s">
        <v>157</v>
      </c>
      <c r="AU194" s="230" t="s">
        <v>86</v>
      </c>
      <c r="AY194" s="17" t="s">
        <v>155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7" t="s">
        <v>84</v>
      </c>
      <c r="BK194" s="231">
        <f>ROUND(I194*H194,2)</f>
        <v>0</v>
      </c>
      <c r="BL194" s="17" t="s">
        <v>162</v>
      </c>
      <c r="BM194" s="230" t="s">
        <v>552</v>
      </c>
    </row>
    <row r="195" s="14" customFormat="1">
      <c r="A195" s="14"/>
      <c r="B195" s="247"/>
      <c r="C195" s="248"/>
      <c r="D195" s="232" t="s">
        <v>166</v>
      </c>
      <c r="E195" s="249" t="s">
        <v>1</v>
      </c>
      <c r="F195" s="250" t="s">
        <v>86</v>
      </c>
      <c r="G195" s="248"/>
      <c r="H195" s="251">
        <v>2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7" t="s">
        <v>166</v>
      </c>
      <c r="AU195" s="257" t="s">
        <v>86</v>
      </c>
      <c r="AV195" s="14" t="s">
        <v>86</v>
      </c>
      <c r="AW195" s="14" t="s">
        <v>32</v>
      </c>
      <c r="AX195" s="14" t="s">
        <v>76</v>
      </c>
      <c r="AY195" s="257" t="s">
        <v>155</v>
      </c>
    </row>
    <row r="196" s="15" customFormat="1">
      <c r="A196" s="15"/>
      <c r="B196" s="258"/>
      <c r="C196" s="259"/>
      <c r="D196" s="232" t="s">
        <v>166</v>
      </c>
      <c r="E196" s="260" t="s">
        <v>1</v>
      </c>
      <c r="F196" s="261" t="s">
        <v>171</v>
      </c>
      <c r="G196" s="259"/>
      <c r="H196" s="262">
        <v>2</v>
      </c>
      <c r="I196" s="263"/>
      <c r="J196" s="259"/>
      <c r="K196" s="259"/>
      <c r="L196" s="264"/>
      <c r="M196" s="265"/>
      <c r="N196" s="266"/>
      <c r="O196" s="266"/>
      <c r="P196" s="266"/>
      <c r="Q196" s="266"/>
      <c r="R196" s="266"/>
      <c r="S196" s="266"/>
      <c r="T196" s="267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8" t="s">
        <v>166</v>
      </c>
      <c r="AU196" s="268" t="s">
        <v>86</v>
      </c>
      <c r="AV196" s="15" t="s">
        <v>162</v>
      </c>
      <c r="AW196" s="15" t="s">
        <v>32</v>
      </c>
      <c r="AX196" s="15" t="s">
        <v>84</v>
      </c>
      <c r="AY196" s="268" t="s">
        <v>155</v>
      </c>
    </row>
    <row r="197" s="2" customFormat="1" ht="24.15" customHeight="1">
      <c r="A197" s="38"/>
      <c r="B197" s="39"/>
      <c r="C197" s="219" t="s">
        <v>281</v>
      </c>
      <c r="D197" s="219" t="s">
        <v>157</v>
      </c>
      <c r="E197" s="220" t="s">
        <v>554</v>
      </c>
      <c r="F197" s="221" t="s">
        <v>555</v>
      </c>
      <c r="G197" s="222" t="s">
        <v>424</v>
      </c>
      <c r="H197" s="223">
        <v>1</v>
      </c>
      <c r="I197" s="224"/>
      <c r="J197" s="225">
        <f>ROUND(I197*H197,2)</f>
        <v>0</v>
      </c>
      <c r="K197" s="221" t="s">
        <v>161</v>
      </c>
      <c r="L197" s="44"/>
      <c r="M197" s="226" t="s">
        <v>1</v>
      </c>
      <c r="N197" s="227" t="s">
        <v>41</v>
      </c>
      <c r="O197" s="91"/>
      <c r="P197" s="228">
        <f>O197*H197</f>
        <v>0</v>
      </c>
      <c r="Q197" s="228">
        <v>0.11241</v>
      </c>
      <c r="R197" s="228">
        <f>Q197*H197</f>
        <v>0.11241</v>
      </c>
      <c r="S197" s="228">
        <v>0</v>
      </c>
      <c r="T197" s="22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162</v>
      </c>
      <c r="AT197" s="230" t="s">
        <v>157</v>
      </c>
      <c r="AU197" s="230" t="s">
        <v>86</v>
      </c>
      <c r="AY197" s="17" t="s">
        <v>155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84</v>
      </c>
      <c r="BK197" s="231">
        <f>ROUND(I197*H197,2)</f>
        <v>0</v>
      </c>
      <c r="BL197" s="17" t="s">
        <v>162</v>
      </c>
      <c r="BM197" s="230" t="s">
        <v>556</v>
      </c>
    </row>
    <row r="198" s="14" customFormat="1">
      <c r="A198" s="14"/>
      <c r="B198" s="247"/>
      <c r="C198" s="248"/>
      <c r="D198" s="232" t="s">
        <v>166</v>
      </c>
      <c r="E198" s="249" t="s">
        <v>1</v>
      </c>
      <c r="F198" s="250" t="s">
        <v>84</v>
      </c>
      <c r="G198" s="248"/>
      <c r="H198" s="251">
        <v>1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166</v>
      </c>
      <c r="AU198" s="257" t="s">
        <v>86</v>
      </c>
      <c r="AV198" s="14" t="s">
        <v>86</v>
      </c>
      <c r="AW198" s="14" t="s">
        <v>32</v>
      </c>
      <c r="AX198" s="14" t="s">
        <v>76</v>
      </c>
      <c r="AY198" s="257" t="s">
        <v>155</v>
      </c>
    </row>
    <row r="199" s="15" customFormat="1">
      <c r="A199" s="15"/>
      <c r="B199" s="258"/>
      <c r="C199" s="259"/>
      <c r="D199" s="232" t="s">
        <v>166</v>
      </c>
      <c r="E199" s="260" t="s">
        <v>1</v>
      </c>
      <c r="F199" s="261" t="s">
        <v>171</v>
      </c>
      <c r="G199" s="259"/>
      <c r="H199" s="262">
        <v>1</v>
      </c>
      <c r="I199" s="263"/>
      <c r="J199" s="259"/>
      <c r="K199" s="259"/>
      <c r="L199" s="264"/>
      <c r="M199" s="265"/>
      <c r="N199" s="266"/>
      <c r="O199" s="266"/>
      <c r="P199" s="266"/>
      <c r="Q199" s="266"/>
      <c r="R199" s="266"/>
      <c r="S199" s="266"/>
      <c r="T199" s="26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8" t="s">
        <v>166</v>
      </c>
      <c r="AU199" s="268" t="s">
        <v>86</v>
      </c>
      <c r="AV199" s="15" t="s">
        <v>162</v>
      </c>
      <c r="AW199" s="15" t="s">
        <v>32</v>
      </c>
      <c r="AX199" s="15" t="s">
        <v>84</v>
      </c>
      <c r="AY199" s="268" t="s">
        <v>155</v>
      </c>
    </row>
    <row r="200" s="2" customFormat="1" ht="16.5" customHeight="1">
      <c r="A200" s="38"/>
      <c r="B200" s="39"/>
      <c r="C200" s="269" t="s">
        <v>193</v>
      </c>
      <c r="D200" s="269" t="s">
        <v>245</v>
      </c>
      <c r="E200" s="270" t="s">
        <v>558</v>
      </c>
      <c r="F200" s="271" t="s">
        <v>559</v>
      </c>
      <c r="G200" s="272" t="s">
        <v>424</v>
      </c>
      <c r="H200" s="273">
        <v>2</v>
      </c>
      <c r="I200" s="274"/>
      <c r="J200" s="275">
        <f>ROUND(I200*H200,2)</f>
        <v>0</v>
      </c>
      <c r="K200" s="271" t="s">
        <v>161</v>
      </c>
      <c r="L200" s="276"/>
      <c r="M200" s="277" t="s">
        <v>1</v>
      </c>
      <c r="N200" s="278" t="s">
        <v>41</v>
      </c>
      <c r="O200" s="91"/>
      <c r="P200" s="228">
        <f>O200*H200</f>
        <v>0</v>
      </c>
      <c r="Q200" s="228">
        <v>0.0035000000000000001</v>
      </c>
      <c r="R200" s="228">
        <f>Q200*H200</f>
        <v>0.0070000000000000001</v>
      </c>
      <c r="S200" s="228">
        <v>0</v>
      </c>
      <c r="T200" s="229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0" t="s">
        <v>207</v>
      </c>
      <c r="AT200" s="230" t="s">
        <v>245</v>
      </c>
      <c r="AU200" s="230" t="s">
        <v>86</v>
      </c>
      <c r="AY200" s="17" t="s">
        <v>155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7" t="s">
        <v>84</v>
      </c>
      <c r="BK200" s="231">
        <f>ROUND(I200*H200,2)</f>
        <v>0</v>
      </c>
      <c r="BL200" s="17" t="s">
        <v>162</v>
      </c>
      <c r="BM200" s="230" t="s">
        <v>560</v>
      </c>
    </row>
    <row r="201" s="14" customFormat="1">
      <c r="A201" s="14"/>
      <c r="B201" s="247"/>
      <c r="C201" s="248"/>
      <c r="D201" s="232" t="s">
        <v>166</v>
      </c>
      <c r="E201" s="249" t="s">
        <v>1</v>
      </c>
      <c r="F201" s="250" t="s">
        <v>86</v>
      </c>
      <c r="G201" s="248"/>
      <c r="H201" s="251">
        <v>2</v>
      </c>
      <c r="I201" s="252"/>
      <c r="J201" s="248"/>
      <c r="K201" s="248"/>
      <c r="L201" s="253"/>
      <c r="M201" s="254"/>
      <c r="N201" s="255"/>
      <c r="O201" s="255"/>
      <c r="P201" s="255"/>
      <c r="Q201" s="255"/>
      <c r="R201" s="255"/>
      <c r="S201" s="255"/>
      <c r="T201" s="25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7" t="s">
        <v>166</v>
      </c>
      <c r="AU201" s="257" t="s">
        <v>86</v>
      </c>
      <c r="AV201" s="14" t="s">
        <v>86</v>
      </c>
      <c r="AW201" s="14" t="s">
        <v>32</v>
      </c>
      <c r="AX201" s="14" t="s">
        <v>76</v>
      </c>
      <c r="AY201" s="257" t="s">
        <v>155</v>
      </c>
    </row>
    <row r="202" s="15" customFormat="1">
      <c r="A202" s="15"/>
      <c r="B202" s="258"/>
      <c r="C202" s="259"/>
      <c r="D202" s="232" t="s">
        <v>166</v>
      </c>
      <c r="E202" s="260" t="s">
        <v>1</v>
      </c>
      <c r="F202" s="261" t="s">
        <v>171</v>
      </c>
      <c r="G202" s="259"/>
      <c r="H202" s="262">
        <v>2</v>
      </c>
      <c r="I202" s="263"/>
      <c r="J202" s="259"/>
      <c r="K202" s="259"/>
      <c r="L202" s="264"/>
      <c r="M202" s="265"/>
      <c r="N202" s="266"/>
      <c r="O202" s="266"/>
      <c r="P202" s="266"/>
      <c r="Q202" s="266"/>
      <c r="R202" s="266"/>
      <c r="S202" s="266"/>
      <c r="T202" s="267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8" t="s">
        <v>166</v>
      </c>
      <c r="AU202" s="268" t="s">
        <v>86</v>
      </c>
      <c r="AV202" s="15" t="s">
        <v>162</v>
      </c>
      <c r="AW202" s="15" t="s">
        <v>32</v>
      </c>
      <c r="AX202" s="15" t="s">
        <v>84</v>
      </c>
      <c r="AY202" s="268" t="s">
        <v>155</v>
      </c>
    </row>
    <row r="203" s="2" customFormat="1" ht="21.75" customHeight="1">
      <c r="A203" s="38"/>
      <c r="B203" s="39"/>
      <c r="C203" s="269" t="s">
        <v>7</v>
      </c>
      <c r="D203" s="269" t="s">
        <v>245</v>
      </c>
      <c r="E203" s="270" t="s">
        <v>562</v>
      </c>
      <c r="F203" s="271" t="s">
        <v>563</v>
      </c>
      <c r="G203" s="272" t="s">
        <v>424</v>
      </c>
      <c r="H203" s="273">
        <v>1</v>
      </c>
      <c r="I203" s="274"/>
      <c r="J203" s="275">
        <f>ROUND(I203*H203,2)</f>
        <v>0</v>
      </c>
      <c r="K203" s="271" t="s">
        <v>161</v>
      </c>
      <c r="L203" s="276"/>
      <c r="M203" s="277" t="s">
        <v>1</v>
      </c>
      <c r="N203" s="278" t="s">
        <v>41</v>
      </c>
      <c r="O203" s="91"/>
      <c r="P203" s="228">
        <f>O203*H203</f>
        <v>0</v>
      </c>
      <c r="Q203" s="228">
        <v>0.0061000000000000004</v>
      </c>
      <c r="R203" s="228">
        <f>Q203*H203</f>
        <v>0.0061000000000000004</v>
      </c>
      <c r="S203" s="228">
        <v>0</v>
      </c>
      <c r="T203" s="22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0" t="s">
        <v>207</v>
      </c>
      <c r="AT203" s="230" t="s">
        <v>245</v>
      </c>
      <c r="AU203" s="230" t="s">
        <v>86</v>
      </c>
      <c r="AY203" s="17" t="s">
        <v>155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7" t="s">
        <v>84</v>
      </c>
      <c r="BK203" s="231">
        <f>ROUND(I203*H203,2)</f>
        <v>0</v>
      </c>
      <c r="BL203" s="17" t="s">
        <v>162</v>
      </c>
      <c r="BM203" s="230" t="s">
        <v>564</v>
      </c>
    </row>
    <row r="204" s="14" customFormat="1">
      <c r="A204" s="14"/>
      <c r="B204" s="247"/>
      <c r="C204" s="248"/>
      <c r="D204" s="232" t="s">
        <v>166</v>
      </c>
      <c r="E204" s="249" t="s">
        <v>1</v>
      </c>
      <c r="F204" s="250" t="s">
        <v>84</v>
      </c>
      <c r="G204" s="248"/>
      <c r="H204" s="251">
        <v>1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7" t="s">
        <v>166</v>
      </c>
      <c r="AU204" s="257" t="s">
        <v>86</v>
      </c>
      <c r="AV204" s="14" t="s">
        <v>86</v>
      </c>
      <c r="AW204" s="14" t="s">
        <v>32</v>
      </c>
      <c r="AX204" s="14" t="s">
        <v>76</v>
      </c>
      <c r="AY204" s="257" t="s">
        <v>155</v>
      </c>
    </row>
    <row r="205" s="15" customFormat="1">
      <c r="A205" s="15"/>
      <c r="B205" s="258"/>
      <c r="C205" s="259"/>
      <c r="D205" s="232" t="s">
        <v>166</v>
      </c>
      <c r="E205" s="260" t="s">
        <v>1</v>
      </c>
      <c r="F205" s="261" t="s">
        <v>171</v>
      </c>
      <c r="G205" s="259"/>
      <c r="H205" s="262">
        <v>1</v>
      </c>
      <c r="I205" s="263"/>
      <c r="J205" s="259"/>
      <c r="K205" s="259"/>
      <c r="L205" s="264"/>
      <c r="M205" s="265"/>
      <c r="N205" s="266"/>
      <c r="O205" s="266"/>
      <c r="P205" s="266"/>
      <c r="Q205" s="266"/>
      <c r="R205" s="266"/>
      <c r="S205" s="266"/>
      <c r="T205" s="267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8" t="s">
        <v>166</v>
      </c>
      <c r="AU205" s="268" t="s">
        <v>86</v>
      </c>
      <c r="AV205" s="15" t="s">
        <v>162</v>
      </c>
      <c r="AW205" s="15" t="s">
        <v>32</v>
      </c>
      <c r="AX205" s="15" t="s">
        <v>84</v>
      </c>
      <c r="AY205" s="268" t="s">
        <v>155</v>
      </c>
    </row>
    <row r="206" s="2" customFormat="1" ht="16.5" customHeight="1">
      <c r="A206" s="38"/>
      <c r="B206" s="39"/>
      <c r="C206" s="269" t="s">
        <v>295</v>
      </c>
      <c r="D206" s="269" t="s">
        <v>245</v>
      </c>
      <c r="E206" s="270" t="s">
        <v>566</v>
      </c>
      <c r="F206" s="271" t="s">
        <v>567</v>
      </c>
      <c r="G206" s="272" t="s">
        <v>424</v>
      </c>
      <c r="H206" s="273">
        <v>1</v>
      </c>
      <c r="I206" s="274"/>
      <c r="J206" s="275">
        <f>ROUND(I206*H206,2)</f>
        <v>0</v>
      </c>
      <c r="K206" s="271" t="s">
        <v>161</v>
      </c>
      <c r="L206" s="276"/>
      <c r="M206" s="277" t="s">
        <v>1</v>
      </c>
      <c r="N206" s="278" t="s">
        <v>41</v>
      </c>
      <c r="O206" s="91"/>
      <c r="P206" s="228">
        <f>O206*H206</f>
        <v>0</v>
      </c>
      <c r="Q206" s="228">
        <v>0.0030000000000000001</v>
      </c>
      <c r="R206" s="228">
        <f>Q206*H206</f>
        <v>0.0030000000000000001</v>
      </c>
      <c r="S206" s="228">
        <v>0</v>
      </c>
      <c r="T206" s="229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0" t="s">
        <v>207</v>
      </c>
      <c r="AT206" s="230" t="s">
        <v>245</v>
      </c>
      <c r="AU206" s="230" t="s">
        <v>86</v>
      </c>
      <c r="AY206" s="17" t="s">
        <v>155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7" t="s">
        <v>84</v>
      </c>
      <c r="BK206" s="231">
        <f>ROUND(I206*H206,2)</f>
        <v>0</v>
      </c>
      <c r="BL206" s="17" t="s">
        <v>162</v>
      </c>
      <c r="BM206" s="230" t="s">
        <v>568</v>
      </c>
    </row>
    <row r="207" s="14" customFormat="1">
      <c r="A207" s="14"/>
      <c r="B207" s="247"/>
      <c r="C207" s="248"/>
      <c r="D207" s="232" t="s">
        <v>166</v>
      </c>
      <c r="E207" s="249" t="s">
        <v>1</v>
      </c>
      <c r="F207" s="250" t="s">
        <v>84</v>
      </c>
      <c r="G207" s="248"/>
      <c r="H207" s="251">
        <v>1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166</v>
      </c>
      <c r="AU207" s="257" t="s">
        <v>86</v>
      </c>
      <c r="AV207" s="14" t="s">
        <v>86</v>
      </c>
      <c r="AW207" s="14" t="s">
        <v>32</v>
      </c>
      <c r="AX207" s="14" t="s">
        <v>76</v>
      </c>
      <c r="AY207" s="257" t="s">
        <v>155</v>
      </c>
    </row>
    <row r="208" s="15" customFormat="1">
      <c r="A208" s="15"/>
      <c r="B208" s="258"/>
      <c r="C208" s="259"/>
      <c r="D208" s="232" t="s">
        <v>166</v>
      </c>
      <c r="E208" s="260" t="s">
        <v>1</v>
      </c>
      <c r="F208" s="261" t="s">
        <v>171</v>
      </c>
      <c r="G208" s="259"/>
      <c r="H208" s="262">
        <v>1</v>
      </c>
      <c r="I208" s="263"/>
      <c r="J208" s="259"/>
      <c r="K208" s="259"/>
      <c r="L208" s="264"/>
      <c r="M208" s="265"/>
      <c r="N208" s="266"/>
      <c r="O208" s="266"/>
      <c r="P208" s="266"/>
      <c r="Q208" s="266"/>
      <c r="R208" s="266"/>
      <c r="S208" s="266"/>
      <c r="T208" s="267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8" t="s">
        <v>166</v>
      </c>
      <c r="AU208" s="268" t="s">
        <v>86</v>
      </c>
      <c r="AV208" s="15" t="s">
        <v>162</v>
      </c>
      <c r="AW208" s="15" t="s">
        <v>32</v>
      </c>
      <c r="AX208" s="15" t="s">
        <v>84</v>
      </c>
      <c r="AY208" s="268" t="s">
        <v>155</v>
      </c>
    </row>
    <row r="209" s="2" customFormat="1" ht="21.75" customHeight="1">
      <c r="A209" s="38"/>
      <c r="B209" s="39"/>
      <c r="C209" s="269" t="s">
        <v>306</v>
      </c>
      <c r="D209" s="269" t="s">
        <v>245</v>
      </c>
      <c r="E209" s="270" t="s">
        <v>570</v>
      </c>
      <c r="F209" s="271" t="s">
        <v>571</v>
      </c>
      <c r="G209" s="272" t="s">
        <v>424</v>
      </c>
      <c r="H209" s="273">
        <v>4</v>
      </c>
      <c r="I209" s="274"/>
      <c r="J209" s="275">
        <f>ROUND(I209*H209,2)</f>
        <v>0</v>
      </c>
      <c r="K209" s="271" t="s">
        <v>161</v>
      </c>
      <c r="L209" s="276"/>
      <c r="M209" s="277" t="s">
        <v>1</v>
      </c>
      <c r="N209" s="278" t="s">
        <v>41</v>
      </c>
      <c r="O209" s="91"/>
      <c r="P209" s="228">
        <f>O209*H209</f>
        <v>0</v>
      </c>
      <c r="Q209" s="228">
        <v>0.00035</v>
      </c>
      <c r="R209" s="228">
        <f>Q209*H209</f>
        <v>0.0014</v>
      </c>
      <c r="S209" s="228">
        <v>0</v>
      </c>
      <c r="T209" s="22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0" t="s">
        <v>207</v>
      </c>
      <c r="AT209" s="230" t="s">
        <v>245</v>
      </c>
      <c r="AU209" s="230" t="s">
        <v>86</v>
      </c>
      <c r="AY209" s="17" t="s">
        <v>155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7" t="s">
        <v>84</v>
      </c>
      <c r="BK209" s="231">
        <f>ROUND(I209*H209,2)</f>
        <v>0</v>
      </c>
      <c r="BL209" s="17" t="s">
        <v>162</v>
      </c>
      <c r="BM209" s="230" t="s">
        <v>572</v>
      </c>
    </row>
    <row r="210" s="14" customFormat="1">
      <c r="A210" s="14"/>
      <c r="B210" s="247"/>
      <c r="C210" s="248"/>
      <c r="D210" s="232" t="s">
        <v>166</v>
      </c>
      <c r="E210" s="249" t="s">
        <v>1</v>
      </c>
      <c r="F210" s="250" t="s">
        <v>789</v>
      </c>
      <c r="G210" s="248"/>
      <c r="H210" s="251">
        <v>4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7" t="s">
        <v>166</v>
      </c>
      <c r="AU210" s="257" t="s">
        <v>86</v>
      </c>
      <c r="AV210" s="14" t="s">
        <v>86</v>
      </c>
      <c r="AW210" s="14" t="s">
        <v>32</v>
      </c>
      <c r="AX210" s="14" t="s">
        <v>76</v>
      </c>
      <c r="AY210" s="257" t="s">
        <v>155</v>
      </c>
    </row>
    <row r="211" s="15" customFormat="1">
      <c r="A211" s="15"/>
      <c r="B211" s="258"/>
      <c r="C211" s="259"/>
      <c r="D211" s="232" t="s">
        <v>166</v>
      </c>
      <c r="E211" s="260" t="s">
        <v>1</v>
      </c>
      <c r="F211" s="261" t="s">
        <v>171</v>
      </c>
      <c r="G211" s="259"/>
      <c r="H211" s="262">
        <v>4</v>
      </c>
      <c r="I211" s="263"/>
      <c r="J211" s="259"/>
      <c r="K211" s="259"/>
      <c r="L211" s="264"/>
      <c r="M211" s="265"/>
      <c r="N211" s="266"/>
      <c r="O211" s="266"/>
      <c r="P211" s="266"/>
      <c r="Q211" s="266"/>
      <c r="R211" s="266"/>
      <c r="S211" s="266"/>
      <c r="T211" s="267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8" t="s">
        <v>166</v>
      </c>
      <c r="AU211" s="268" t="s">
        <v>86</v>
      </c>
      <c r="AV211" s="15" t="s">
        <v>162</v>
      </c>
      <c r="AW211" s="15" t="s">
        <v>32</v>
      </c>
      <c r="AX211" s="15" t="s">
        <v>84</v>
      </c>
      <c r="AY211" s="268" t="s">
        <v>155</v>
      </c>
    </row>
    <row r="212" s="2" customFormat="1" ht="16.5" customHeight="1">
      <c r="A212" s="38"/>
      <c r="B212" s="39"/>
      <c r="C212" s="269" t="s">
        <v>313</v>
      </c>
      <c r="D212" s="269" t="s">
        <v>245</v>
      </c>
      <c r="E212" s="270" t="s">
        <v>575</v>
      </c>
      <c r="F212" s="271" t="s">
        <v>576</v>
      </c>
      <c r="G212" s="272" t="s">
        <v>424</v>
      </c>
      <c r="H212" s="273">
        <v>1</v>
      </c>
      <c r="I212" s="274"/>
      <c r="J212" s="275">
        <f>ROUND(I212*H212,2)</f>
        <v>0</v>
      </c>
      <c r="K212" s="271" t="s">
        <v>161</v>
      </c>
      <c r="L212" s="276"/>
      <c r="M212" s="277" t="s">
        <v>1</v>
      </c>
      <c r="N212" s="278" t="s">
        <v>41</v>
      </c>
      <c r="O212" s="91"/>
      <c r="P212" s="228">
        <f>O212*H212</f>
        <v>0</v>
      </c>
      <c r="Q212" s="228">
        <v>0.00010000000000000001</v>
      </c>
      <c r="R212" s="228">
        <f>Q212*H212</f>
        <v>0.00010000000000000001</v>
      </c>
      <c r="S212" s="228">
        <v>0</v>
      </c>
      <c r="T212" s="22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0" t="s">
        <v>207</v>
      </c>
      <c r="AT212" s="230" t="s">
        <v>245</v>
      </c>
      <c r="AU212" s="230" t="s">
        <v>86</v>
      </c>
      <c r="AY212" s="17" t="s">
        <v>155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7" t="s">
        <v>84</v>
      </c>
      <c r="BK212" s="231">
        <f>ROUND(I212*H212,2)</f>
        <v>0</v>
      </c>
      <c r="BL212" s="17" t="s">
        <v>162</v>
      </c>
      <c r="BM212" s="230" t="s">
        <v>577</v>
      </c>
    </row>
    <row r="213" s="14" customFormat="1">
      <c r="A213" s="14"/>
      <c r="B213" s="247"/>
      <c r="C213" s="248"/>
      <c r="D213" s="232" t="s">
        <v>166</v>
      </c>
      <c r="E213" s="249" t="s">
        <v>1</v>
      </c>
      <c r="F213" s="250" t="s">
        <v>84</v>
      </c>
      <c r="G213" s="248"/>
      <c r="H213" s="251">
        <v>1</v>
      </c>
      <c r="I213" s="252"/>
      <c r="J213" s="248"/>
      <c r="K213" s="248"/>
      <c r="L213" s="253"/>
      <c r="M213" s="254"/>
      <c r="N213" s="255"/>
      <c r="O213" s="255"/>
      <c r="P213" s="255"/>
      <c r="Q213" s="255"/>
      <c r="R213" s="255"/>
      <c r="S213" s="255"/>
      <c r="T213" s="25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7" t="s">
        <v>166</v>
      </c>
      <c r="AU213" s="257" t="s">
        <v>86</v>
      </c>
      <c r="AV213" s="14" t="s">
        <v>86</v>
      </c>
      <c r="AW213" s="14" t="s">
        <v>32</v>
      </c>
      <c r="AX213" s="14" t="s">
        <v>76</v>
      </c>
      <c r="AY213" s="257" t="s">
        <v>155</v>
      </c>
    </row>
    <row r="214" s="15" customFormat="1">
      <c r="A214" s="15"/>
      <c r="B214" s="258"/>
      <c r="C214" s="259"/>
      <c r="D214" s="232" t="s">
        <v>166</v>
      </c>
      <c r="E214" s="260" t="s">
        <v>1</v>
      </c>
      <c r="F214" s="261" t="s">
        <v>171</v>
      </c>
      <c r="G214" s="259"/>
      <c r="H214" s="262">
        <v>1</v>
      </c>
      <c r="I214" s="263"/>
      <c r="J214" s="259"/>
      <c r="K214" s="259"/>
      <c r="L214" s="264"/>
      <c r="M214" s="265"/>
      <c r="N214" s="266"/>
      <c r="O214" s="266"/>
      <c r="P214" s="266"/>
      <c r="Q214" s="266"/>
      <c r="R214" s="266"/>
      <c r="S214" s="266"/>
      <c r="T214" s="267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8" t="s">
        <v>166</v>
      </c>
      <c r="AU214" s="268" t="s">
        <v>86</v>
      </c>
      <c r="AV214" s="15" t="s">
        <v>162</v>
      </c>
      <c r="AW214" s="15" t="s">
        <v>32</v>
      </c>
      <c r="AX214" s="15" t="s">
        <v>84</v>
      </c>
      <c r="AY214" s="268" t="s">
        <v>155</v>
      </c>
    </row>
    <row r="215" s="12" customFormat="1" ht="22.8" customHeight="1">
      <c r="A215" s="12"/>
      <c r="B215" s="203"/>
      <c r="C215" s="204"/>
      <c r="D215" s="205" t="s">
        <v>75</v>
      </c>
      <c r="E215" s="217" t="s">
        <v>634</v>
      </c>
      <c r="F215" s="217" t="s">
        <v>635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P216</f>
        <v>0</v>
      </c>
      <c r="Q215" s="211"/>
      <c r="R215" s="212">
        <f>R216</f>
        <v>0</v>
      </c>
      <c r="S215" s="211"/>
      <c r="T215" s="213">
        <f>T216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84</v>
      </c>
      <c r="AT215" s="215" t="s">
        <v>75</v>
      </c>
      <c r="AU215" s="215" t="s">
        <v>84</v>
      </c>
      <c r="AY215" s="214" t="s">
        <v>155</v>
      </c>
      <c r="BK215" s="216">
        <f>BK216</f>
        <v>0</v>
      </c>
    </row>
    <row r="216" s="2" customFormat="1" ht="44.25" customHeight="1">
      <c r="A216" s="38"/>
      <c r="B216" s="39"/>
      <c r="C216" s="219" t="s">
        <v>319</v>
      </c>
      <c r="D216" s="219" t="s">
        <v>157</v>
      </c>
      <c r="E216" s="220" t="s">
        <v>637</v>
      </c>
      <c r="F216" s="221" t="s">
        <v>638</v>
      </c>
      <c r="G216" s="222" t="s">
        <v>248</v>
      </c>
      <c r="H216" s="223">
        <v>240.00299999999999</v>
      </c>
      <c r="I216" s="224"/>
      <c r="J216" s="225">
        <f>ROUND(I216*H216,2)</f>
        <v>0</v>
      </c>
      <c r="K216" s="221" t="s">
        <v>161</v>
      </c>
      <c r="L216" s="44"/>
      <c r="M216" s="279" t="s">
        <v>1</v>
      </c>
      <c r="N216" s="280" t="s">
        <v>41</v>
      </c>
      <c r="O216" s="281"/>
      <c r="P216" s="282">
        <f>O216*H216</f>
        <v>0</v>
      </c>
      <c r="Q216" s="282">
        <v>0</v>
      </c>
      <c r="R216" s="282">
        <f>Q216*H216</f>
        <v>0</v>
      </c>
      <c r="S216" s="282">
        <v>0</v>
      </c>
      <c r="T216" s="28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0" t="s">
        <v>162</v>
      </c>
      <c r="AT216" s="230" t="s">
        <v>157</v>
      </c>
      <c r="AU216" s="230" t="s">
        <v>86</v>
      </c>
      <c r="AY216" s="17" t="s">
        <v>155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7" t="s">
        <v>84</v>
      </c>
      <c r="BK216" s="231">
        <f>ROUND(I216*H216,2)</f>
        <v>0</v>
      </c>
      <c r="BL216" s="17" t="s">
        <v>162</v>
      </c>
      <c r="BM216" s="230" t="s">
        <v>639</v>
      </c>
    </row>
    <row r="217" s="2" customFormat="1" ht="6.96" customHeight="1">
      <c r="A217" s="38"/>
      <c r="B217" s="66"/>
      <c r="C217" s="67"/>
      <c r="D217" s="67"/>
      <c r="E217" s="67"/>
      <c r="F217" s="67"/>
      <c r="G217" s="67"/>
      <c r="H217" s="67"/>
      <c r="I217" s="67"/>
      <c r="J217" s="67"/>
      <c r="K217" s="67"/>
      <c r="L217" s="44"/>
      <c r="M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</row>
  </sheetData>
  <sheetProtection sheet="1" autoFilter="0" formatColumns="0" formatRows="0" objects="1" scenarios="1" spinCount="100000" saltValue="yC1xMgJbQoXvqIt/5Tz1hmm5sCSl7REsBkRdmpciYC0Fz1OHYleLXT2ScjJxHkIp15PMeEpxWscSfcz2L/Nj3g==" hashValue="DamfUbO6sI0AvNLPWfX8ErMY5oslU5ejqzRnOJNiY6TaWn4yQlAftMqoVmL0hx11gSGUYw+arQtNwweancUrtQ==" algorithmName="SHA-512" password="CC35"/>
  <autoFilter ref="C121:K21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115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STEZKA U SILNICE II/191 CHALOUPKY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790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791</v>
      </c>
      <c r="G12" s="38"/>
      <c r="H12" s="38"/>
      <c r="I12" s="141" t="s">
        <v>22</v>
      </c>
      <c r="J12" s="145" t="str">
        <f>'Rekapitulace stavby'!AN8</f>
        <v>9. 12. 2024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MACÁN 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>Žižkovský Petr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ROUND((SUM(BE127:BE254)),  2)</f>
        <v>0</v>
      </c>
      <c r="G33" s="38"/>
      <c r="H33" s="38"/>
      <c r="I33" s="156">
        <v>0.20999999999999999</v>
      </c>
      <c r="J33" s="155">
        <f>ROUND(((SUM(BE127:BE254))*I33),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ROUND((SUM(BF127:BF254)),  2)</f>
        <v>0</v>
      </c>
      <c r="G34" s="38"/>
      <c r="H34" s="38"/>
      <c r="I34" s="156">
        <v>0.12</v>
      </c>
      <c r="J34" s="155">
        <f>ROUND(((SUM(BF127:BF254))*I34),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ROUND((SUM(BG127:BG254)),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ROUND((SUM(BH127:BH254)),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ROUND((SUM(BI127:BI254)),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STEZKA U SILNICE II/191 CHALOUPKY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301 - ODVODNĚNÍ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9. 12. 2024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133</v>
      </c>
      <c r="E99" s="189"/>
      <c r="F99" s="189"/>
      <c r="G99" s="189"/>
      <c r="H99" s="189"/>
      <c r="I99" s="189"/>
      <c r="J99" s="190">
        <f>J173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792</v>
      </c>
      <c r="E100" s="189"/>
      <c r="F100" s="189"/>
      <c r="G100" s="189"/>
      <c r="H100" s="189"/>
      <c r="I100" s="189"/>
      <c r="J100" s="190">
        <f>J177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134</v>
      </c>
      <c r="E101" s="189"/>
      <c r="F101" s="189"/>
      <c r="G101" s="189"/>
      <c r="H101" s="189"/>
      <c r="I101" s="189"/>
      <c r="J101" s="190">
        <f>J181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136</v>
      </c>
      <c r="E102" s="189"/>
      <c r="F102" s="189"/>
      <c r="G102" s="189"/>
      <c r="H102" s="189"/>
      <c r="I102" s="189"/>
      <c r="J102" s="190">
        <f>J197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139</v>
      </c>
      <c r="E103" s="189"/>
      <c r="F103" s="189"/>
      <c r="G103" s="189"/>
      <c r="H103" s="189"/>
      <c r="I103" s="189"/>
      <c r="J103" s="190">
        <f>J244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793</v>
      </c>
      <c r="E104" s="183"/>
      <c r="F104" s="183"/>
      <c r="G104" s="183"/>
      <c r="H104" s="183"/>
      <c r="I104" s="183"/>
      <c r="J104" s="184">
        <f>J246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794</v>
      </c>
      <c r="E105" s="189"/>
      <c r="F105" s="189"/>
      <c r="G105" s="189"/>
      <c r="H105" s="189"/>
      <c r="I105" s="189"/>
      <c r="J105" s="190">
        <f>J247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795</v>
      </c>
      <c r="E106" s="189"/>
      <c r="F106" s="189"/>
      <c r="G106" s="189"/>
      <c r="H106" s="189"/>
      <c r="I106" s="189"/>
      <c r="J106" s="190">
        <f>J250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796</v>
      </c>
      <c r="E107" s="189"/>
      <c r="F107" s="189"/>
      <c r="G107" s="189"/>
      <c r="H107" s="189"/>
      <c r="I107" s="189"/>
      <c r="J107" s="190">
        <f>J252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5" t="str">
        <f>E7</f>
        <v>STEZKA U SILNICE II/191 CHALOUPKY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124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301 - ODVODNĚNÍ KOMUNIKACE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9. 12. 2024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E15</f>
        <v>Město Klatovy</v>
      </c>
      <c r="G123" s="40"/>
      <c r="H123" s="40"/>
      <c r="I123" s="32" t="s">
        <v>30</v>
      </c>
      <c r="J123" s="36" t="str">
        <f>E21</f>
        <v>MACÁN PROJEKCE DS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>Žižkovský Petr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2"/>
      <c r="B126" s="193"/>
      <c r="C126" s="194" t="s">
        <v>141</v>
      </c>
      <c r="D126" s="195" t="s">
        <v>61</v>
      </c>
      <c r="E126" s="195" t="s">
        <v>57</v>
      </c>
      <c r="F126" s="195" t="s">
        <v>58</v>
      </c>
      <c r="G126" s="195" t="s">
        <v>142</v>
      </c>
      <c r="H126" s="195" t="s">
        <v>143</v>
      </c>
      <c r="I126" s="195" t="s">
        <v>144</v>
      </c>
      <c r="J126" s="195" t="s">
        <v>128</v>
      </c>
      <c r="K126" s="196" t="s">
        <v>145</v>
      </c>
      <c r="L126" s="197"/>
      <c r="M126" s="100" t="s">
        <v>1</v>
      </c>
      <c r="N126" s="101" t="s">
        <v>40</v>
      </c>
      <c r="O126" s="101" t="s">
        <v>146</v>
      </c>
      <c r="P126" s="101" t="s">
        <v>147</v>
      </c>
      <c r="Q126" s="101" t="s">
        <v>148</v>
      </c>
      <c r="R126" s="101" t="s">
        <v>149</v>
      </c>
      <c r="S126" s="101" t="s">
        <v>150</v>
      </c>
      <c r="T126" s="102" t="s">
        <v>151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8"/>
      <c r="B127" s="39"/>
      <c r="C127" s="107" t="s">
        <v>152</v>
      </c>
      <c r="D127" s="40"/>
      <c r="E127" s="40"/>
      <c r="F127" s="40"/>
      <c r="G127" s="40"/>
      <c r="H127" s="40"/>
      <c r="I127" s="40"/>
      <c r="J127" s="198">
        <f>BK127</f>
        <v>0</v>
      </c>
      <c r="K127" s="40"/>
      <c r="L127" s="44"/>
      <c r="M127" s="103"/>
      <c r="N127" s="199"/>
      <c r="O127" s="104"/>
      <c r="P127" s="200">
        <f>P128+P246</f>
        <v>0</v>
      </c>
      <c r="Q127" s="104"/>
      <c r="R127" s="200">
        <f>R128+R246</f>
        <v>0</v>
      </c>
      <c r="S127" s="104"/>
      <c r="T127" s="201">
        <f>T128+T246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130</v>
      </c>
      <c r="BK127" s="202">
        <f>BK128+BK246</f>
        <v>0</v>
      </c>
    </row>
    <row r="128" s="12" customFormat="1" ht="25.92" customHeight="1">
      <c r="A128" s="12"/>
      <c r="B128" s="203"/>
      <c r="C128" s="204"/>
      <c r="D128" s="205" t="s">
        <v>75</v>
      </c>
      <c r="E128" s="206" t="s">
        <v>153</v>
      </c>
      <c r="F128" s="206" t="s">
        <v>154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P129+P173+P177+P181+P197+P244</f>
        <v>0</v>
      </c>
      <c r="Q128" s="211"/>
      <c r="R128" s="212">
        <f>R129+R173+R177+R181+R197+R244</f>
        <v>0</v>
      </c>
      <c r="S128" s="211"/>
      <c r="T128" s="213">
        <f>T129+T173+T177+T181+T197+T244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84</v>
      </c>
      <c r="AT128" s="215" t="s">
        <v>75</v>
      </c>
      <c r="AU128" s="215" t="s">
        <v>76</v>
      </c>
      <c r="AY128" s="214" t="s">
        <v>155</v>
      </c>
      <c r="BK128" s="216">
        <f>BK129+BK173+BK177+BK181+BK197+BK244</f>
        <v>0</v>
      </c>
    </row>
    <row r="129" s="12" customFormat="1" ht="22.8" customHeight="1">
      <c r="A129" s="12"/>
      <c r="B129" s="203"/>
      <c r="C129" s="204"/>
      <c r="D129" s="205" t="s">
        <v>75</v>
      </c>
      <c r="E129" s="217" t="s">
        <v>84</v>
      </c>
      <c r="F129" s="217" t="s">
        <v>156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SUM(P130:P172)</f>
        <v>0</v>
      </c>
      <c r="Q129" s="211"/>
      <c r="R129" s="212">
        <f>SUM(R130:R172)</f>
        <v>0</v>
      </c>
      <c r="S129" s="211"/>
      <c r="T129" s="213">
        <f>SUM(T130:T172)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84</v>
      </c>
      <c r="AY129" s="214" t="s">
        <v>155</v>
      </c>
      <c r="BK129" s="216">
        <f>SUM(BK130:BK172)</f>
        <v>0</v>
      </c>
    </row>
    <row r="130" s="2" customFormat="1" ht="24.15" customHeight="1">
      <c r="A130" s="38"/>
      <c r="B130" s="39"/>
      <c r="C130" s="219" t="s">
        <v>84</v>
      </c>
      <c r="D130" s="219" t="s">
        <v>157</v>
      </c>
      <c r="E130" s="220" t="s">
        <v>797</v>
      </c>
      <c r="F130" s="221" t="s">
        <v>798</v>
      </c>
      <c r="G130" s="222" t="s">
        <v>799</v>
      </c>
      <c r="H130" s="223">
        <v>80</v>
      </c>
      <c r="I130" s="224"/>
      <c r="J130" s="225">
        <f>ROUND(I130*H130,2)</f>
        <v>0</v>
      </c>
      <c r="K130" s="221" t="s">
        <v>1</v>
      </c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162</v>
      </c>
      <c r="AT130" s="230" t="s">
        <v>157</v>
      </c>
      <c r="AU130" s="230" t="s">
        <v>86</v>
      </c>
      <c r="AY130" s="17" t="s">
        <v>155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162</v>
      </c>
      <c r="BM130" s="230" t="s">
        <v>86</v>
      </c>
    </row>
    <row r="131" s="14" customFormat="1">
      <c r="A131" s="14"/>
      <c r="B131" s="247"/>
      <c r="C131" s="248"/>
      <c r="D131" s="232" t="s">
        <v>166</v>
      </c>
      <c r="E131" s="249" t="s">
        <v>1</v>
      </c>
      <c r="F131" s="250" t="s">
        <v>800</v>
      </c>
      <c r="G131" s="248"/>
      <c r="H131" s="251">
        <v>80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166</v>
      </c>
      <c r="AU131" s="257" t="s">
        <v>86</v>
      </c>
      <c r="AV131" s="14" t="s">
        <v>86</v>
      </c>
      <c r="AW131" s="14" t="s">
        <v>32</v>
      </c>
      <c r="AX131" s="14" t="s">
        <v>76</v>
      </c>
      <c r="AY131" s="257" t="s">
        <v>155</v>
      </c>
    </row>
    <row r="132" s="15" customFormat="1">
      <c r="A132" s="15"/>
      <c r="B132" s="258"/>
      <c r="C132" s="259"/>
      <c r="D132" s="232" t="s">
        <v>166</v>
      </c>
      <c r="E132" s="260" t="s">
        <v>1</v>
      </c>
      <c r="F132" s="261" t="s">
        <v>171</v>
      </c>
      <c r="G132" s="259"/>
      <c r="H132" s="262">
        <v>80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8" t="s">
        <v>166</v>
      </c>
      <c r="AU132" s="268" t="s">
        <v>86</v>
      </c>
      <c r="AV132" s="15" t="s">
        <v>162</v>
      </c>
      <c r="AW132" s="15" t="s">
        <v>32</v>
      </c>
      <c r="AX132" s="15" t="s">
        <v>84</v>
      </c>
      <c r="AY132" s="268" t="s">
        <v>155</v>
      </c>
    </row>
    <row r="133" s="2" customFormat="1" ht="37.8" customHeight="1">
      <c r="A133" s="38"/>
      <c r="B133" s="39"/>
      <c r="C133" s="219" t="s">
        <v>86</v>
      </c>
      <c r="D133" s="219" t="s">
        <v>157</v>
      </c>
      <c r="E133" s="220" t="s">
        <v>801</v>
      </c>
      <c r="F133" s="221" t="s">
        <v>802</v>
      </c>
      <c r="G133" s="222" t="s">
        <v>803</v>
      </c>
      <c r="H133" s="223">
        <v>20</v>
      </c>
      <c r="I133" s="224"/>
      <c r="J133" s="225">
        <f>ROUND(I133*H133,2)</f>
        <v>0</v>
      </c>
      <c r="K133" s="221" t="s">
        <v>1</v>
      </c>
      <c r="L133" s="44"/>
      <c r="M133" s="226" t="s">
        <v>1</v>
      </c>
      <c r="N133" s="227" t="s">
        <v>41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162</v>
      </c>
      <c r="AT133" s="230" t="s">
        <v>157</v>
      </c>
      <c r="AU133" s="230" t="s">
        <v>86</v>
      </c>
      <c r="AY133" s="17" t="s">
        <v>155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162</v>
      </c>
      <c r="BM133" s="230" t="s">
        <v>162</v>
      </c>
    </row>
    <row r="134" s="2" customFormat="1" ht="90" customHeight="1">
      <c r="A134" s="38"/>
      <c r="B134" s="39"/>
      <c r="C134" s="219" t="s">
        <v>178</v>
      </c>
      <c r="D134" s="219" t="s">
        <v>157</v>
      </c>
      <c r="E134" s="220" t="s">
        <v>804</v>
      </c>
      <c r="F134" s="221" t="s">
        <v>805</v>
      </c>
      <c r="G134" s="222" t="s">
        <v>197</v>
      </c>
      <c r="H134" s="223">
        <v>1.3999999999999999</v>
      </c>
      <c r="I134" s="224"/>
      <c r="J134" s="225">
        <f>ROUND(I134*H134,2)</f>
        <v>0</v>
      </c>
      <c r="K134" s="221" t="s">
        <v>1</v>
      </c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162</v>
      </c>
      <c r="AT134" s="230" t="s">
        <v>157</v>
      </c>
      <c r="AU134" s="230" t="s">
        <v>86</v>
      </c>
      <c r="AY134" s="17" t="s">
        <v>155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162</v>
      </c>
      <c r="BM134" s="230" t="s">
        <v>194</v>
      </c>
    </row>
    <row r="135" s="14" customFormat="1">
      <c r="A135" s="14"/>
      <c r="B135" s="247"/>
      <c r="C135" s="248"/>
      <c r="D135" s="232" t="s">
        <v>166</v>
      </c>
      <c r="E135" s="249" t="s">
        <v>1</v>
      </c>
      <c r="F135" s="250" t="s">
        <v>806</v>
      </c>
      <c r="G135" s="248"/>
      <c r="H135" s="251">
        <v>1.3999999999999999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7" t="s">
        <v>166</v>
      </c>
      <c r="AU135" s="257" t="s">
        <v>86</v>
      </c>
      <c r="AV135" s="14" t="s">
        <v>86</v>
      </c>
      <c r="AW135" s="14" t="s">
        <v>32</v>
      </c>
      <c r="AX135" s="14" t="s">
        <v>76</v>
      </c>
      <c r="AY135" s="257" t="s">
        <v>155</v>
      </c>
    </row>
    <row r="136" s="15" customFormat="1">
      <c r="A136" s="15"/>
      <c r="B136" s="258"/>
      <c r="C136" s="259"/>
      <c r="D136" s="232" t="s">
        <v>166</v>
      </c>
      <c r="E136" s="260" t="s">
        <v>1</v>
      </c>
      <c r="F136" s="261" t="s">
        <v>171</v>
      </c>
      <c r="G136" s="259"/>
      <c r="H136" s="262">
        <v>1.3999999999999999</v>
      </c>
      <c r="I136" s="263"/>
      <c r="J136" s="259"/>
      <c r="K136" s="259"/>
      <c r="L136" s="264"/>
      <c r="M136" s="265"/>
      <c r="N136" s="266"/>
      <c r="O136" s="266"/>
      <c r="P136" s="266"/>
      <c r="Q136" s="266"/>
      <c r="R136" s="266"/>
      <c r="S136" s="266"/>
      <c r="T136" s="267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8" t="s">
        <v>166</v>
      </c>
      <c r="AU136" s="268" t="s">
        <v>86</v>
      </c>
      <c r="AV136" s="15" t="s">
        <v>162</v>
      </c>
      <c r="AW136" s="15" t="s">
        <v>32</v>
      </c>
      <c r="AX136" s="15" t="s">
        <v>84</v>
      </c>
      <c r="AY136" s="268" t="s">
        <v>155</v>
      </c>
    </row>
    <row r="137" s="2" customFormat="1" ht="90" customHeight="1">
      <c r="A137" s="38"/>
      <c r="B137" s="39"/>
      <c r="C137" s="219" t="s">
        <v>162</v>
      </c>
      <c r="D137" s="219" t="s">
        <v>157</v>
      </c>
      <c r="E137" s="220" t="s">
        <v>807</v>
      </c>
      <c r="F137" s="221" t="s">
        <v>808</v>
      </c>
      <c r="G137" s="222" t="s">
        <v>197</v>
      </c>
      <c r="H137" s="223">
        <v>1.3999999999999999</v>
      </c>
      <c r="I137" s="224"/>
      <c r="J137" s="225">
        <f>ROUND(I137*H137,2)</f>
        <v>0</v>
      </c>
      <c r="K137" s="221" t="s">
        <v>1</v>
      </c>
      <c r="L137" s="44"/>
      <c r="M137" s="226" t="s">
        <v>1</v>
      </c>
      <c r="N137" s="227" t="s">
        <v>41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162</v>
      </c>
      <c r="AT137" s="230" t="s">
        <v>157</v>
      </c>
      <c r="AU137" s="230" t="s">
        <v>86</v>
      </c>
      <c r="AY137" s="17" t="s">
        <v>155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84</v>
      </c>
      <c r="BK137" s="231">
        <f>ROUND(I137*H137,2)</f>
        <v>0</v>
      </c>
      <c r="BL137" s="17" t="s">
        <v>162</v>
      </c>
      <c r="BM137" s="230" t="s">
        <v>207</v>
      </c>
    </row>
    <row r="138" s="14" customFormat="1">
      <c r="A138" s="14"/>
      <c r="B138" s="247"/>
      <c r="C138" s="248"/>
      <c r="D138" s="232" t="s">
        <v>166</v>
      </c>
      <c r="E138" s="249" t="s">
        <v>1</v>
      </c>
      <c r="F138" s="250" t="s">
        <v>809</v>
      </c>
      <c r="G138" s="248"/>
      <c r="H138" s="251">
        <v>1.3999999999999999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166</v>
      </c>
      <c r="AU138" s="257" t="s">
        <v>86</v>
      </c>
      <c r="AV138" s="14" t="s">
        <v>86</v>
      </c>
      <c r="AW138" s="14" t="s">
        <v>32</v>
      </c>
      <c r="AX138" s="14" t="s">
        <v>76</v>
      </c>
      <c r="AY138" s="257" t="s">
        <v>155</v>
      </c>
    </row>
    <row r="139" s="15" customFormat="1">
      <c r="A139" s="15"/>
      <c r="B139" s="258"/>
      <c r="C139" s="259"/>
      <c r="D139" s="232" t="s">
        <v>166</v>
      </c>
      <c r="E139" s="260" t="s">
        <v>1</v>
      </c>
      <c r="F139" s="261" t="s">
        <v>171</v>
      </c>
      <c r="G139" s="259"/>
      <c r="H139" s="262">
        <v>1.3999999999999999</v>
      </c>
      <c r="I139" s="263"/>
      <c r="J139" s="259"/>
      <c r="K139" s="259"/>
      <c r="L139" s="264"/>
      <c r="M139" s="265"/>
      <c r="N139" s="266"/>
      <c r="O139" s="266"/>
      <c r="P139" s="266"/>
      <c r="Q139" s="266"/>
      <c r="R139" s="266"/>
      <c r="S139" s="266"/>
      <c r="T139" s="26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8" t="s">
        <v>166</v>
      </c>
      <c r="AU139" s="268" t="s">
        <v>86</v>
      </c>
      <c r="AV139" s="15" t="s">
        <v>162</v>
      </c>
      <c r="AW139" s="15" t="s">
        <v>32</v>
      </c>
      <c r="AX139" s="15" t="s">
        <v>84</v>
      </c>
      <c r="AY139" s="268" t="s">
        <v>155</v>
      </c>
    </row>
    <row r="140" s="2" customFormat="1" ht="90" customHeight="1">
      <c r="A140" s="38"/>
      <c r="B140" s="39"/>
      <c r="C140" s="219" t="s">
        <v>188</v>
      </c>
      <c r="D140" s="219" t="s">
        <v>157</v>
      </c>
      <c r="E140" s="220" t="s">
        <v>810</v>
      </c>
      <c r="F140" s="221" t="s">
        <v>811</v>
      </c>
      <c r="G140" s="222" t="s">
        <v>197</v>
      </c>
      <c r="H140" s="223">
        <v>30</v>
      </c>
      <c r="I140" s="224"/>
      <c r="J140" s="225">
        <f>ROUND(I140*H140,2)</f>
        <v>0</v>
      </c>
      <c r="K140" s="221" t="s">
        <v>1</v>
      </c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162</v>
      </c>
      <c r="AT140" s="230" t="s">
        <v>157</v>
      </c>
      <c r="AU140" s="230" t="s">
        <v>86</v>
      </c>
      <c r="AY140" s="17" t="s">
        <v>155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162</v>
      </c>
      <c r="BM140" s="230" t="s">
        <v>225</v>
      </c>
    </row>
    <row r="141" s="14" customFormat="1">
      <c r="A141" s="14"/>
      <c r="B141" s="247"/>
      <c r="C141" s="248"/>
      <c r="D141" s="232" t="s">
        <v>166</v>
      </c>
      <c r="E141" s="249" t="s">
        <v>1</v>
      </c>
      <c r="F141" s="250" t="s">
        <v>812</v>
      </c>
      <c r="G141" s="248"/>
      <c r="H141" s="251">
        <v>30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7" t="s">
        <v>166</v>
      </c>
      <c r="AU141" s="257" t="s">
        <v>86</v>
      </c>
      <c r="AV141" s="14" t="s">
        <v>86</v>
      </c>
      <c r="AW141" s="14" t="s">
        <v>32</v>
      </c>
      <c r="AX141" s="14" t="s">
        <v>76</v>
      </c>
      <c r="AY141" s="257" t="s">
        <v>155</v>
      </c>
    </row>
    <row r="142" s="15" customFormat="1">
      <c r="A142" s="15"/>
      <c r="B142" s="258"/>
      <c r="C142" s="259"/>
      <c r="D142" s="232" t="s">
        <v>166</v>
      </c>
      <c r="E142" s="260" t="s">
        <v>1</v>
      </c>
      <c r="F142" s="261" t="s">
        <v>171</v>
      </c>
      <c r="G142" s="259"/>
      <c r="H142" s="262">
        <v>30</v>
      </c>
      <c r="I142" s="263"/>
      <c r="J142" s="259"/>
      <c r="K142" s="259"/>
      <c r="L142" s="264"/>
      <c r="M142" s="265"/>
      <c r="N142" s="266"/>
      <c r="O142" s="266"/>
      <c r="P142" s="266"/>
      <c r="Q142" s="266"/>
      <c r="R142" s="266"/>
      <c r="S142" s="266"/>
      <c r="T142" s="26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8" t="s">
        <v>166</v>
      </c>
      <c r="AU142" s="268" t="s">
        <v>86</v>
      </c>
      <c r="AV142" s="15" t="s">
        <v>162</v>
      </c>
      <c r="AW142" s="15" t="s">
        <v>32</v>
      </c>
      <c r="AX142" s="15" t="s">
        <v>84</v>
      </c>
      <c r="AY142" s="268" t="s">
        <v>155</v>
      </c>
    </row>
    <row r="143" s="2" customFormat="1" ht="49.05" customHeight="1">
      <c r="A143" s="38"/>
      <c r="B143" s="39"/>
      <c r="C143" s="219" t="s">
        <v>194</v>
      </c>
      <c r="D143" s="219" t="s">
        <v>157</v>
      </c>
      <c r="E143" s="220" t="s">
        <v>813</v>
      </c>
      <c r="F143" s="221" t="s">
        <v>814</v>
      </c>
      <c r="G143" s="222" t="s">
        <v>110</v>
      </c>
      <c r="H143" s="223">
        <v>400.86900000000003</v>
      </c>
      <c r="I143" s="224"/>
      <c r="J143" s="225">
        <f>ROUND(I143*H143,2)</f>
        <v>0</v>
      </c>
      <c r="K143" s="221" t="s">
        <v>1</v>
      </c>
      <c r="L143" s="44"/>
      <c r="M143" s="226" t="s">
        <v>1</v>
      </c>
      <c r="N143" s="227" t="s">
        <v>41</v>
      </c>
      <c r="O143" s="91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162</v>
      </c>
      <c r="AT143" s="230" t="s">
        <v>157</v>
      </c>
      <c r="AU143" s="230" t="s">
        <v>86</v>
      </c>
      <c r="AY143" s="17" t="s">
        <v>155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162</v>
      </c>
      <c r="BM143" s="230" t="s">
        <v>8</v>
      </c>
    </row>
    <row r="144" s="2" customFormat="1" ht="49.05" customHeight="1">
      <c r="A144" s="38"/>
      <c r="B144" s="39"/>
      <c r="C144" s="219" t="s">
        <v>201</v>
      </c>
      <c r="D144" s="219" t="s">
        <v>157</v>
      </c>
      <c r="E144" s="220" t="s">
        <v>815</v>
      </c>
      <c r="F144" s="221" t="s">
        <v>816</v>
      </c>
      <c r="G144" s="222" t="s">
        <v>110</v>
      </c>
      <c r="H144" s="223">
        <v>171.80099999999999</v>
      </c>
      <c r="I144" s="224"/>
      <c r="J144" s="225">
        <f>ROUND(I144*H144,2)</f>
        <v>0</v>
      </c>
      <c r="K144" s="221" t="s">
        <v>1</v>
      </c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162</v>
      </c>
      <c r="AT144" s="230" t="s">
        <v>157</v>
      </c>
      <c r="AU144" s="230" t="s">
        <v>86</v>
      </c>
      <c r="AY144" s="17" t="s">
        <v>155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162</v>
      </c>
      <c r="BM144" s="230" t="s">
        <v>251</v>
      </c>
    </row>
    <row r="145" s="2" customFormat="1" ht="37.8" customHeight="1">
      <c r="A145" s="38"/>
      <c r="B145" s="39"/>
      <c r="C145" s="219" t="s">
        <v>207</v>
      </c>
      <c r="D145" s="219" t="s">
        <v>157</v>
      </c>
      <c r="E145" s="220" t="s">
        <v>817</v>
      </c>
      <c r="F145" s="221" t="s">
        <v>818</v>
      </c>
      <c r="G145" s="222" t="s">
        <v>110</v>
      </c>
      <c r="H145" s="223">
        <v>48</v>
      </c>
      <c r="I145" s="224"/>
      <c r="J145" s="225">
        <f>ROUND(I145*H145,2)</f>
        <v>0</v>
      </c>
      <c r="K145" s="221" t="s">
        <v>1</v>
      </c>
      <c r="L145" s="44"/>
      <c r="M145" s="226" t="s">
        <v>1</v>
      </c>
      <c r="N145" s="227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162</v>
      </c>
      <c r="AT145" s="230" t="s">
        <v>157</v>
      </c>
      <c r="AU145" s="230" t="s">
        <v>86</v>
      </c>
      <c r="AY145" s="17" t="s">
        <v>155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162</v>
      </c>
      <c r="BM145" s="230" t="s">
        <v>262</v>
      </c>
    </row>
    <row r="146" s="14" customFormat="1">
      <c r="A146" s="14"/>
      <c r="B146" s="247"/>
      <c r="C146" s="248"/>
      <c r="D146" s="232" t="s">
        <v>166</v>
      </c>
      <c r="E146" s="249" t="s">
        <v>1</v>
      </c>
      <c r="F146" s="250" t="s">
        <v>819</v>
      </c>
      <c r="G146" s="248"/>
      <c r="H146" s="251">
        <v>45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166</v>
      </c>
      <c r="AU146" s="257" t="s">
        <v>86</v>
      </c>
      <c r="AV146" s="14" t="s">
        <v>86</v>
      </c>
      <c r="AW146" s="14" t="s">
        <v>32</v>
      </c>
      <c r="AX146" s="14" t="s">
        <v>76</v>
      </c>
      <c r="AY146" s="257" t="s">
        <v>155</v>
      </c>
    </row>
    <row r="147" s="14" customFormat="1">
      <c r="A147" s="14"/>
      <c r="B147" s="247"/>
      <c r="C147" s="248"/>
      <c r="D147" s="232" t="s">
        <v>166</v>
      </c>
      <c r="E147" s="249" t="s">
        <v>1</v>
      </c>
      <c r="F147" s="250" t="s">
        <v>820</v>
      </c>
      <c r="G147" s="248"/>
      <c r="H147" s="251">
        <v>1.5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166</v>
      </c>
      <c r="AU147" s="257" t="s">
        <v>86</v>
      </c>
      <c r="AV147" s="14" t="s">
        <v>86</v>
      </c>
      <c r="AW147" s="14" t="s">
        <v>32</v>
      </c>
      <c r="AX147" s="14" t="s">
        <v>76</v>
      </c>
      <c r="AY147" s="257" t="s">
        <v>155</v>
      </c>
    </row>
    <row r="148" s="14" customFormat="1">
      <c r="A148" s="14"/>
      <c r="B148" s="247"/>
      <c r="C148" s="248"/>
      <c r="D148" s="232" t="s">
        <v>166</v>
      </c>
      <c r="E148" s="249" t="s">
        <v>1</v>
      </c>
      <c r="F148" s="250" t="s">
        <v>821</v>
      </c>
      <c r="G148" s="248"/>
      <c r="H148" s="251">
        <v>1.5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166</v>
      </c>
      <c r="AU148" s="257" t="s">
        <v>86</v>
      </c>
      <c r="AV148" s="14" t="s">
        <v>86</v>
      </c>
      <c r="AW148" s="14" t="s">
        <v>32</v>
      </c>
      <c r="AX148" s="14" t="s">
        <v>76</v>
      </c>
      <c r="AY148" s="257" t="s">
        <v>155</v>
      </c>
    </row>
    <row r="149" s="15" customFormat="1">
      <c r="A149" s="15"/>
      <c r="B149" s="258"/>
      <c r="C149" s="259"/>
      <c r="D149" s="232" t="s">
        <v>166</v>
      </c>
      <c r="E149" s="260" t="s">
        <v>1</v>
      </c>
      <c r="F149" s="261" t="s">
        <v>171</v>
      </c>
      <c r="G149" s="259"/>
      <c r="H149" s="262">
        <v>48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8" t="s">
        <v>166</v>
      </c>
      <c r="AU149" s="268" t="s">
        <v>86</v>
      </c>
      <c r="AV149" s="15" t="s">
        <v>162</v>
      </c>
      <c r="AW149" s="15" t="s">
        <v>32</v>
      </c>
      <c r="AX149" s="15" t="s">
        <v>84</v>
      </c>
      <c r="AY149" s="268" t="s">
        <v>155</v>
      </c>
    </row>
    <row r="150" s="2" customFormat="1" ht="37.8" customHeight="1">
      <c r="A150" s="38"/>
      <c r="B150" s="39"/>
      <c r="C150" s="219" t="s">
        <v>213</v>
      </c>
      <c r="D150" s="219" t="s">
        <v>157</v>
      </c>
      <c r="E150" s="220" t="s">
        <v>822</v>
      </c>
      <c r="F150" s="221" t="s">
        <v>823</v>
      </c>
      <c r="G150" s="222" t="s">
        <v>160</v>
      </c>
      <c r="H150" s="223">
        <v>970.79999999999995</v>
      </c>
      <c r="I150" s="224"/>
      <c r="J150" s="225">
        <f>ROUND(I150*H150,2)</f>
        <v>0</v>
      </c>
      <c r="K150" s="221" t="s">
        <v>1</v>
      </c>
      <c r="L150" s="44"/>
      <c r="M150" s="226" t="s">
        <v>1</v>
      </c>
      <c r="N150" s="227" t="s">
        <v>41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162</v>
      </c>
      <c r="AT150" s="230" t="s">
        <v>157</v>
      </c>
      <c r="AU150" s="230" t="s">
        <v>86</v>
      </c>
      <c r="AY150" s="17" t="s">
        <v>155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162</v>
      </c>
      <c r="BM150" s="230" t="s">
        <v>275</v>
      </c>
    </row>
    <row r="151" s="14" customFormat="1">
      <c r="A151" s="14"/>
      <c r="B151" s="247"/>
      <c r="C151" s="248"/>
      <c r="D151" s="232" t="s">
        <v>166</v>
      </c>
      <c r="E151" s="249" t="s">
        <v>1</v>
      </c>
      <c r="F151" s="250" t="s">
        <v>824</v>
      </c>
      <c r="G151" s="248"/>
      <c r="H151" s="251">
        <v>475.80000000000001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166</v>
      </c>
      <c r="AU151" s="257" t="s">
        <v>86</v>
      </c>
      <c r="AV151" s="14" t="s">
        <v>86</v>
      </c>
      <c r="AW151" s="14" t="s">
        <v>32</v>
      </c>
      <c r="AX151" s="14" t="s">
        <v>76</v>
      </c>
      <c r="AY151" s="257" t="s">
        <v>155</v>
      </c>
    </row>
    <row r="152" s="14" customFormat="1">
      <c r="A152" s="14"/>
      <c r="B152" s="247"/>
      <c r="C152" s="248"/>
      <c r="D152" s="232" t="s">
        <v>166</v>
      </c>
      <c r="E152" s="249" t="s">
        <v>1</v>
      </c>
      <c r="F152" s="250" t="s">
        <v>825</v>
      </c>
      <c r="G152" s="248"/>
      <c r="H152" s="251">
        <v>420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166</v>
      </c>
      <c r="AU152" s="257" t="s">
        <v>86</v>
      </c>
      <c r="AV152" s="14" t="s">
        <v>86</v>
      </c>
      <c r="AW152" s="14" t="s">
        <v>32</v>
      </c>
      <c r="AX152" s="14" t="s">
        <v>76</v>
      </c>
      <c r="AY152" s="257" t="s">
        <v>155</v>
      </c>
    </row>
    <row r="153" s="14" customFormat="1">
      <c r="A153" s="14"/>
      <c r="B153" s="247"/>
      <c r="C153" s="248"/>
      <c r="D153" s="232" t="s">
        <v>166</v>
      </c>
      <c r="E153" s="249" t="s">
        <v>1</v>
      </c>
      <c r="F153" s="250" t="s">
        <v>826</v>
      </c>
      <c r="G153" s="248"/>
      <c r="H153" s="251">
        <v>75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166</v>
      </c>
      <c r="AU153" s="257" t="s">
        <v>86</v>
      </c>
      <c r="AV153" s="14" t="s">
        <v>86</v>
      </c>
      <c r="AW153" s="14" t="s">
        <v>32</v>
      </c>
      <c r="AX153" s="14" t="s">
        <v>76</v>
      </c>
      <c r="AY153" s="257" t="s">
        <v>155</v>
      </c>
    </row>
    <row r="154" s="15" customFormat="1">
      <c r="A154" s="15"/>
      <c r="B154" s="258"/>
      <c r="C154" s="259"/>
      <c r="D154" s="232" t="s">
        <v>166</v>
      </c>
      <c r="E154" s="260" t="s">
        <v>1</v>
      </c>
      <c r="F154" s="261" t="s">
        <v>171</v>
      </c>
      <c r="G154" s="259"/>
      <c r="H154" s="262">
        <v>970.79999999999995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8" t="s">
        <v>166</v>
      </c>
      <c r="AU154" s="268" t="s">
        <v>86</v>
      </c>
      <c r="AV154" s="15" t="s">
        <v>162</v>
      </c>
      <c r="AW154" s="15" t="s">
        <v>32</v>
      </c>
      <c r="AX154" s="15" t="s">
        <v>84</v>
      </c>
      <c r="AY154" s="268" t="s">
        <v>155</v>
      </c>
    </row>
    <row r="155" s="2" customFormat="1" ht="44.25" customHeight="1">
      <c r="A155" s="38"/>
      <c r="B155" s="39"/>
      <c r="C155" s="219" t="s">
        <v>225</v>
      </c>
      <c r="D155" s="219" t="s">
        <v>157</v>
      </c>
      <c r="E155" s="220" t="s">
        <v>827</v>
      </c>
      <c r="F155" s="221" t="s">
        <v>828</v>
      </c>
      <c r="G155" s="222" t="s">
        <v>160</v>
      </c>
      <c r="H155" s="223">
        <v>970.79999999999995</v>
      </c>
      <c r="I155" s="224"/>
      <c r="J155" s="225">
        <f>ROUND(I155*H155,2)</f>
        <v>0</v>
      </c>
      <c r="K155" s="221" t="s">
        <v>1</v>
      </c>
      <c r="L155" s="44"/>
      <c r="M155" s="226" t="s">
        <v>1</v>
      </c>
      <c r="N155" s="227" t="s">
        <v>41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162</v>
      </c>
      <c r="AT155" s="230" t="s">
        <v>157</v>
      </c>
      <c r="AU155" s="230" t="s">
        <v>86</v>
      </c>
      <c r="AY155" s="17" t="s">
        <v>155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84</v>
      </c>
      <c r="BK155" s="231">
        <f>ROUND(I155*H155,2)</f>
        <v>0</v>
      </c>
      <c r="BL155" s="17" t="s">
        <v>162</v>
      </c>
      <c r="BM155" s="230" t="s">
        <v>193</v>
      </c>
    </row>
    <row r="156" s="14" customFormat="1">
      <c r="A156" s="14"/>
      <c r="B156" s="247"/>
      <c r="C156" s="248"/>
      <c r="D156" s="232" t="s">
        <v>166</v>
      </c>
      <c r="E156" s="249" t="s">
        <v>1</v>
      </c>
      <c r="F156" s="250" t="s">
        <v>829</v>
      </c>
      <c r="G156" s="248"/>
      <c r="H156" s="251">
        <v>970.79999999999995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166</v>
      </c>
      <c r="AU156" s="257" t="s">
        <v>86</v>
      </c>
      <c r="AV156" s="14" t="s">
        <v>86</v>
      </c>
      <c r="AW156" s="14" t="s">
        <v>32</v>
      </c>
      <c r="AX156" s="14" t="s">
        <v>76</v>
      </c>
      <c r="AY156" s="257" t="s">
        <v>155</v>
      </c>
    </row>
    <row r="157" s="15" customFormat="1">
      <c r="A157" s="15"/>
      <c r="B157" s="258"/>
      <c r="C157" s="259"/>
      <c r="D157" s="232" t="s">
        <v>166</v>
      </c>
      <c r="E157" s="260" t="s">
        <v>1</v>
      </c>
      <c r="F157" s="261" t="s">
        <v>171</v>
      </c>
      <c r="G157" s="259"/>
      <c r="H157" s="262">
        <v>970.79999999999995</v>
      </c>
      <c r="I157" s="263"/>
      <c r="J157" s="259"/>
      <c r="K157" s="259"/>
      <c r="L157" s="264"/>
      <c r="M157" s="265"/>
      <c r="N157" s="266"/>
      <c r="O157" s="266"/>
      <c r="P157" s="266"/>
      <c r="Q157" s="266"/>
      <c r="R157" s="266"/>
      <c r="S157" s="266"/>
      <c r="T157" s="267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8" t="s">
        <v>166</v>
      </c>
      <c r="AU157" s="268" t="s">
        <v>86</v>
      </c>
      <c r="AV157" s="15" t="s">
        <v>162</v>
      </c>
      <c r="AW157" s="15" t="s">
        <v>32</v>
      </c>
      <c r="AX157" s="15" t="s">
        <v>84</v>
      </c>
      <c r="AY157" s="268" t="s">
        <v>155</v>
      </c>
    </row>
    <row r="158" s="2" customFormat="1" ht="62.7" customHeight="1">
      <c r="A158" s="38"/>
      <c r="B158" s="39"/>
      <c r="C158" s="219" t="s">
        <v>235</v>
      </c>
      <c r="D158" s="219" t="s">
        <v>157</v>
      </c>
      <c r="E158" s="220" t="s">
        <v>830</v>
      </c>
      <c r="F158" s="221" t="s">
        <v>831</v>
      </c>
      <c r="G158" s="222" t="s">
        <v>110</v>
      </c>
      <c r="H158" s="223">
        <v>481.71899999999999</v>
      </c>
      <c r="I158" s="224"/>
      <c r="J158" s="225">
        <f>ROUND(I158*H158,2)</f>
        <v>0</v>
      </c>
      <c r="K158" s="221" t="s">
        <v>1</v>
      </c>
      <c r="L158" s="44"/>
      <c r="M158" s="226" t="s">
        <v>1</v>
      </c>
      <c r="N158" s="227" t="s">
        <v>41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162</v>
      </c>
      <c r="AT158" s="230" t="s">
        <v>157</v>
      </c>
      <c r="AU158" s="230" t="s">
        <v>86</v>
      </c>
      <c r="AY158" s="17" t="s">
        <v>155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162</v>
      </c>
      <c r="BM158" s="230" t="s">
        <v>295</v>
      </c>
    </row>
    <row r="159" s="2" customFormat="1" ht="62.7" customHeight="1">
      <c r="A159" s="38"/>
      <c r="B159" s="39"/>
      <c r="C159" s="219" t="s">
        <v>8</v>
      </c>
      <c r="D159" s="219" t="s">
        <v>157</v>
      </c>
      <c r="E159" s="220" t="s">
        <v>832</v>
      </c>
      <c r="F159" s="221" t="s">
        <v>833</v>
      </c>
      <c r="G159" s="222" t="s">
        <v>110</v>
      </c>
      <c r="H159" s="223">
        <v>206.45099999999999</v>
      </c>
      <c r="I159" s="224"/>
      <c r="J159" s="225">
        <f>ROUND(I159*H159,2)</f>
        <v>0</v>
      </c>
      <c r="K159" s="221" t="s">
        <v>1</v>
      </c>
      <c r="L159" s="44"/>
      <c r="M159" s="226" t="s">
        <v>1</v>
      </c>
      <c r="N159" s="227" t="s">
        <v>41</v>
      </c>
      <c r="O159" s="91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0" t="s">
        <v>162</v>
      </c>
      <c r="AT159" s="230" t="s">
        <v>157</v>
      </c>
      <c r="AU159" s="230" t="s">
        <v>86</v>
      </c>
      <c r="AY159" s="17" t="s">
        <v>155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7" t="s">
        <v>84</v>
      </c>
      <c r="BK159" s="231">
        <f>ROUND(I159*H159,2)</f>
        <v>0</v>
      </c>
      <c r="BL159" s="17" t="s">
        <v>162</v>
      </c>
      <c r="BM159" s="230" t="s">
        <v>313</v>
      </c>
    </row>
    <row r="160" s="2" customFormat="1" ht="44.25" customHeight="1">
      <c r="A160" s="38"/>
      <c r="B160" s="39"/>
      <c r="C160" s="219" t="s">
        <v>244</v>
      </c>
      <c r="D160" s="219" t="s">
        <v>157</v>
      </c>
      <c r="E160" s="220" t="s">
        <v>834</v>
      </c>
      <c r="F160" s="221" t="s">
        <v>835</v>
      </c>
      <c r="G160" s="222" t="s">
        <v>110</v>
      </c>
      <c r="H160" s="223">
        <v>400.86900000000003</v>
      </c>
      <c r="I160" s="224"/>
      <c r="J160" s="225">
        <f>ROUND(I160*H160,2)</f>
        <v>0</v>
      </c>
      <c r="K160" s="221" t="s">
        <v>1</v>
      </c>
      <c r="L160" s="44"/>
      <c r="M160" s="226" t="s">
        <v>1</v>
      </c>
      <c r="N160" s="227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162</v>
      </c>
      <c r="AT160" s="230" t="s">
        <v>157</v>
      </c>
      <c r="AU160" s="230" t="s">
        <v>86</v>
      </c>
      <c r="AY160" s="17" t="s">
        <v>155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162</v>
      </c>
      <c r="BM160" s="230" t="s">
        <v>324</v>
      </c>
    </row>
    <row r="161" s="2" customFormat="1" ht="44.25" customHeight="1">
      <c r="A161" s="38"/>
      <c r="B161" s="39"/>
      <c r="C161" s="219" t="s">
        <v>251</v>
      </c>
      <c r="D161" s="219" t="s">
        <v>157</v>
      </c>
      <c r="E161" s="220" t="s">
        <v>836</v>
      </c>
      <c r="F161" s="221" t="s">
        <v>837</v>
      </c>
      <c r="G161" s="222" t="s">
        <v>110</v>
      </c>
      <c r="H161" s="223">
        <v>171.80099999999999</v>
      </c>
      <c r="I161" s="224"/>
      <c r="J161" s="225">
        <f>ROUND(I161*H161,2)</f>
        <v>0</v>
      </c>
      <c r="K161" s="221" t="s">
        <v>1</v>
      </c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162</v>
      </c>
      <c r="AT161" s="230" t="s">
        <v>157</v>
      </c>
      <c r="AU161" s="230" t="s">
        <v>86</v>
      </c>
      <c r="AY161" s="17" t="s">
        <v>155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162</v>
      </c>
      <c r="BM161" s="230" t="s">
        <v>336</v>
      </c>
    </row>
    <row r="162" s="2" customFormat="1" ht="44.25" customHeight="1">
      <c r="A162" s="38"/>
      <c r="B162" s="39"/>
      <c r="C162" s="219" t="s">
        <v>256</v>
      </c>
      <c r="D162" s="219" t="s">
        <v>157</v>
      </c>
      <c r="E162" s="220" t="s">
        <v>838</v>
      </c>
      <c r="F162" s="221" t="s">
        <v>839</v>
      </c>
      <c r="G162" s="222" t="s">
        <v>248</v>
      </c>
      <c r="H162" s="223">
        <v>822.90599999999995</v>
      </c>
      <c r="I162" s="224"/>
      <c r="J162" s="225">
        <f>ROUND(I162*H162,2)</f>
        <v>0</v>
      </c>
      <c r="K162" s="221" t="s">
        <v>1</v>
      </c>
      <c r="L162" s="44"/>
      <c r="M162" s="226" t="s">
        <v>1</v>
      </c>
      <c r="N162" s="227" t="s">
        <v>41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162</v>
      </c>
      <c r="AT162" s="230" t="s">
        <v>157</v>
      </c>
      <c r="AU162" s="230" t="s">
        <v>86</v>
      </c>
      <c r="AY162" s="17" t="s">
        <v>155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162</v>
      </c>
      <c r="BM162" s="230" t="s">
        <v>346</v>
      </c>
    </row>
    <row r="163" s="2" customFormat="1" ht="44.25" customHeight="1">
      <c r="A163" s="38"/>
      <c r="B163" s="39"/>
      <c r="C163" s="219" t="s">
        <v>262</v>
      </c>
      <c r="D163" s="219" t="s">
        <v>157</v>
      </c>
      <c r="E163" s="220" t="s">
        <v>263</v>
      </c>
      <c r="F163" s="221" t="s">
        <v>264</v>
      </c>
      <c r="G163" s="222" t="s">
        <v>110</v>
      </c>
      <c r="H163" s="223">
        <v>115.5</v>
      </c>
      <c r="I163" s="224"/>
      <c r="J163" s="225">
        <f>ROUND(I163*H163,2)</f>
        <v>0</v>
      </c>
      <c r="K163" s="221" t="s">
        <v>1</v>
      </c>
      <c r="L163" s="44"/>
      <c r="M163" s="226" t="s">
        <v>1</v>
      </c>
      <c r="N163" s="227" t="s">
        <v>41</v>
      </c>
      <c r="O163" s="91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162</v>
      </c>
      <c r="AT163" s="230" t="s">
        <v>157</v>
      </c>
      <c r="AU163" s="230" t="s">
        <v>86</v>
      </c>
      <c r="AY163" s="17" t="s">
        <v>155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162</v>
      </c>
      <c r="BM163" s="230" t="s">
        <v>354</v>
      </c>
    </row>
    <row r="164" s="14" customFormat="1">
      <c r="A164" s="14"/>
      <c r="B164" s="247"/>
      <c r="C164" s="248"/>
      <c r="D164" s="232" t="s">
        <v>166</v>
      </c>
      <c r="E164" s="249" t="s">
        <v>1</v>
      </c>
      <c r="F164" s="250" t="s">
        <v>840</v>
      </c>
      <c r="G164" s="248"/>
      <c r="H164" s="251">
        <v>115.5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166</v>
      </c>
      <c r="AU164" s="257" t="s">
        <v>86</v>
      </c>
      <c r="AV164" s="14" t="s">
        <v>86</v>
      </c>
      <c r="AW164" s="14" t="s">
        <v>32</v>
      </c>
      <c r="AX164" s="14" t="s">
        <v>76</v>
      </c>
      <c r="AY164" s="257" t="s">
        <v>155</v>
      </c>
    </row>
    <row r="165" s="15" customFormat="1">
      <c r="A165" s="15"/>
      <c r="B165" s="258"/>
      <c r="C165" s="259"/>
      <c r="D165" s="232" t="s">
        <v>166</v>
      </c>
      <c r="E165" s="260" t="s">
        <v>1</v>
      </c>
      <c r="F165" s="261" t="s">
        <v>171</v>
      </c>
      <c r="G165" s="259"/>
      <c r="H165" s="262">
        <v>115.5</v>
      </c>
      <c r="I165" s="263"/>
      <c r="J165" s="259"/>
      <c r="K165" s="259"/>
      <c r="L165" s="264"/>
      <c r="M165" s="265"/>
      <c r="N165" s="266"/>
      <c r="O165" s="266"/>
      <c r="P165" s="266"/>
      <c r="Q165" s="266"/>
      <c r="R165" s="266"/>
      <c r="S165" s="266"/>
      <c r="T165" s="26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8" t="s">
        <v>166</v>
      </c>
      <c r="AU165" s="268" t="s">
        <v>86</v>
      </c>
      <c r="AV165" s="15" t="s">
        <v>162</v>
      </c>
      <c r="AW165" s="15" t="s">
        <v>32</v>
      </c>
      <c r="AX165" s="15" t="s">
        <v>84</v>
      </c>
      <c r="AY165" s="268" t="s">
        <v>155</v>
      </c>
    </row>
    <row r="166" s="2" customFormat="1" ht="66.75" customHeight="1">
      <c r="A166" s="38"/>
      <c r="B166" s="39"/>
      <c r="C166" s="219" t="s">
        <v>270</v>
      </c>
      <c r="D166" s="219" t="s">
        <v>157</v>
      </c>
      <c r="E166" s="220" t="s">
        <v>252</v>
      </c>
      <c r="F166" s="221" t="s">
        <v>841</v>
      </c>
      <c r="G166" s="222" t="s">
        <v>110</v>
      </c>
      <c r="H166" s="223">
        <v>243.821</v>
      </c>
      <c r="I166" s="224"/>
      <c r="J166" s="225">
        <f>ROUND(I166*H166,2)</f>
        <v>0</v>
      </c>
      <c r="K166" s="221" t="s">
        <v>1</v>
      </c>
      <c r="L166" s="44"/>
      <c r="M166" s="226" t="s">
        <v>1</v>
      </c>
      <c r="N166" s="227" t="s">
        <v>41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162</v>
      </c>
      <c r="AT166" s="230" t="s">
        <v>157</v>
      </c>
      <c r="AU166" s="230" t="s">
        <v>86</v>
      </c>
      <c r="AY166" s="17" t="s">
        <v>155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162</v>
      </c>
      <c r="BM166" s="230" t="s">
        <v>364</v>
      </c>
    </row>
    <row r="167" s="14" customFormat="1">
      <c r="A167" s="14"/>
      <c r="B167" s="247"/>
      <c r="C167" s="248"/>
      <c r="D167" s="232" t="s">
        <v>166</v>
      </c>
      <c r="E167" s="249" t="s">
        <v>1</v>
      </c>
      <c r="F167" s="250" t="s">
        <v>842</v>
      </c>
      <c r="G167" s="248"/>
      <c r="H167" s="251">
        <v>204.96000000000001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166</v>
      </c>
      <c r="AU167" s="257" t="s">
        <v>86</v>
      </c>
      <c r="AV167" s="14" t="s">
        <v>86</v>
      </c>
      <c r="AW167" s="14" t="s">
        <v>32</v>
      </c>
      <c r="AX167" s="14" t="s">
        <v>76</v>
      </c>
      <c r="AY167" s="257" t="s">
        <v>155</v>
      </c>
    </row>
    <row r="168" s="14" customFormat="1">
      <c r="A168" s="14"/>
      <c r="B168" s="247"/>
      <c r="C168" s="248"/>
      <c r="D168" s="232" t="s">
        <v>166</v>
      </c>
      <c r="E168" s="249" t="s">
        <v>1</v>
      </c>
      <c r="F168" s="250" t="s">
        <v>843</v>
      </c>
      <c r="G168" s="248"/>
      <c r="H168" s="251">
        <v>63.524999999999999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166</v>
      </c>
      <c r="AU168" s="257" t="s">
        <v>86</v>
      </c>
      <c r="AV168" s="14" t="s">
        <v>86</v>
      </c>
      <c r="AW168" s="14" t="s">
        <v>32</v>
      </c>
      <c r="AX168" s="14" t="s">
        <v>76</v>
      </c>
      <c r="AY168" s="257" t="s">
        <v>155</v>
      </c>
    </row>
    <row r="169" s="14" customFormat="1">
      <c r="A169" s="14"/>
      <c r="B169" s="247"/>
      <c r="C169" s="248"/>
      <c r="D169" s="232" t="s">
        <v>166</v>
      </c>
      <c r="E169" s="249" t="s">
        <v>1</v>
      </c>
      <c r="F169" s="250" t="s">
        <v>844</v>
      </c>
      <c r="G169" s="248"/>
      <c r="H169" s="251">
        <v>11.25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166</v>
      </c>
      <c r="AU169" s="257" t="s">
        <v>86</v>
      </c>
      <c r="AV169" s="14" t="s">
        <v>86</v>
      </c>
      <c r="AW169" s="14" t="s">
        <v>32</v>
      </c>
      <c r="AX169" s="14" t="s">
        <v>76</v>
      </c>
      <c r="AY169" s="257" t="s">
        <v>155</v>
      </c>
    </row>
    <row r="170" s="14" customFormat="1">
      <c r="A170" s="14"/>
      <c r="B170" s="247"/>
      <c r="C170" s="248"/>
      <c r="D170" s="232" t="s">
        <v>166</v>
      </c>
      <c r="E170" s="249" t="s">
        <v>1</v>
      </c>
      <c r="F170" s="250" t="s">
        <v>845</v>
      </c>
      <c r="G170" s="248"/>
      <c r="H170" s="251">
        <v>-35.914000000000001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166</v>
      </c>
      <c r="AU170" s="257" t="s">
        <v>86</v>
      </c>
      <c r="AV170" s="14" t="s">
        <v>86</v>
      </c>
      <c r="AW170" s="14" t="s">
        <v>32</v>
      </c>
      <c r="AX170" s="14" t="s">
        <v>76</v>
      </c>
      <c r="AY170" s="257" t="s">
        <v>155</v>
      </c>
    </row>
    <row r="171" s="15" customFormat="1">
      <c r="A171" s="15"/>
      <c r="B171" s="258"/>
      <c r="C171" s="259"/>
      <c r="D171" s="232" t="s">
        <v>166</v>
      </c>
      <c r="E171" s="260" t="s">
        <v>1</v>
      </c>
      <c r="F171" s="261" t="s">
        <v>171</v>
      </c>
      <c r="G171" s="259"/>
      <c r="H171" s="262">
        <v>243.82100000000003</v>
      </c>
      <c r="I171" s="263"/>
      <c r="J171" s="259"/>
      <c r="K171" s="259"/>
      <c r="L171" s="264"/>
      <c r="M171" s="265"/>
      <c r="N171" s="266"/>
      <c r="O171" s="266"/>
      <c r="P171" s="266"/>
      <c r="Q171" s="266"/>
      <c r="R171" s="266"/>
      <c r="S171" s="266"/>
      <c r="T171" s="267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8" t="s">
        <v>166</v>
      </c>
      <c r="AU171" s="268" t="s">
        <v>86</v>
      </c>
      <c r="AV171" s="15" t="s">
        <v>162</v>
      </c>
      <c r="AW171" s="15" t="s">
        <v>32</v>
      </c>
      <c r="AX171" s="15" t="s">
        <v>84</v>
      </c>
      <c r="AY171" s="268" t="s">
        <v>155</v>
      </c>
    </row>
    <row r="172" s="2" customFormat="1" ht="16.5" customHeight="1">
      <c r="A172" s="38"/>
      <c r="B172" s="39"/>
      <c r="C172" s="269" t="s">
        <v>275</v>
      </c>
      <c r="D172" s="269" t="s">
        <v>245</v>
      </c>
      <c r="E172" s="270" t="s">
        <v>846</v>
      </c>
      <c r="F172" s="271" t="s">
        <v>847</v>
      </c>
      <c r="G172" s="272" t="s">
        <v>248</v>
      </c>
      <c r="H172" s="273">
        <v>438.87799999999999</v>
      </c>
      <c r="I172" s="274"/>
      <c r="J172" s="275">
        <f>ROUND(I172*H172,2)</f>
        <v>0</v>
      </c>
      <c r="K172" s="271" t="s">
        <v>1</v>
      </c>
      <c r="L172" s="276"/>
      <c r="M172" s="277" t="s">
        <v>1</v>
      </c>
      <c r="N172" s="278" t="s">
        <v>41</v>
      </c>
      <c r="O172" s="91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0" t="s">
        <v>207</v>
      </c>
      <c r="AT172" s="230" t="s">
        <v>245</v>
      </c>
      <c r="AU172" s="230" t="s">
        <v>86</v>
      </c>
      <c r="AY172" s="17" t="s">
        <v>155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7" t="s">
        <v>84</v>
      </c>
      <c r="BK172" s="231">
        <f>ROUND(I172*H172,2)</f>
        <v>0</v>
      </c>
      <c r="BL172" s="17" t="s">
        <v>162</v>
      </c>
      <c r="BM172" s="230" t="s">
        <v>376</v>
      </c>
    </row>
    <row r="173" s="12" customFormat="1" ht="22.8" customHeight="1">
      <c r="A173" s="12"/>
      <c r="B173" s="203"/>
      <c r="C173" s="204"/>
      <c r="D173" s="205" t="s">
        <v>75</v>
      </c>
      <c r="E173" s="217" t="s">
        <v>86</v>
      </c>
      <c r="F173" s="217" t="s">
        <v>305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SUM(P174:P176)</f>
        <v>0</v>
      </c>
      <c r="Q173" s="211"/>
      <c r="R173" s="212">
        <f>SUM(R174:R176)</f>
        <v>0</v>
      </c>
      <c r="S173" s="211"/>
      <c r="T173" s="213">
        <f>SUM(T174:T176)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84</v>
      </c>
      <c r="AT173" s="215" t="s">
        <v>75</v>
      </c>
      <c r="AU173" s="215" t="s">
        <v>84</v>
      </c>
      <c r="AY173" s="214" t="s">
        <v>155</v>
      </c>
      <c r="BK173" s="216">
        <f>SUM(BK174:BK176)</f>
        <v>0</v>
      </c>
    </row>
    <row r="174" s="2" customFormat="1" ht="66.75" customHeight="1">
      <c r="A174" s="38"/>
      <c r="B174" s="39"/>
      <c r="C174" s="219" t="s">
        <v>281</v>
      </c>
      <c r="D174" s="219" t="s">
        <v>157</v>
      </c>
      <c r="E174" s="220" t="s">
        <v>848</v>
      </c>
      <c r="F174" s="221" t="s">
        <v>849</v>
      </c>
      <c r="G174" s="222" t="s">
        <v>197</v>
      </c>
      <c r="H174" s="223">
        <v>288</v>
      </c>
      <c r="I174" s="224"/>
      <c r="J174" s="225">
        <f>ROUND(I174*H174,2)</f>
        <v>0</v>
      </c>
      <c r="K174" s="221" t="s">
        <v>1</v>
      </c>
      <c r="L174" s="44"/>
      <c r="M174" s="226" t="s">
        <v>1</v>
      </c>
      <c r="N174" s="227" t="s">
        <v>41</v>
      </c>
      <c r="O174" s="91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0" t="s">
        <v>162</v>
      </c>
      <c r="AT174" s="230" t="s">
        <v>157</v>
      </c>
      <c r="AU174" s="230" t="s">
        <v>86</v>
      </c>
      <c r="AY174" s="17" t="s">
        <v>155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7" t="s">
        <v>84</v>
      </c>
      <c r="BK174" s="231">
        <f>ROUND(I174*H174,2)</f>
        <v>0</v>
      </c>
      <c r="BL174" s="17" t="s">
        <v>162</v>
      </c>
      <c r="BM174" s="230" t="s">
        <v>388</v>
      </c>
    </row>
    <row r="175" s="14" customFormat="1">
      <c r="A175" s="14"/>
      <c r="B175" s="247"/>
      <c r="C175" s="248"/>
      <c r="D175" s="232" t="s">
        <v>166</v>
      </c>
      <c r="E175" s="249" t="s">
        <v>1</v>
      </c>
      <c r="F175" s="250" t="s">
        <v>850</v>
      </c>
      <c r="G175" s="248"/>
      <c r="H175" s="251">
        <v>288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166</v>
      </c>
      <c r="AU175" s="257" t="s">
        <v>86</v>
      </c>
      <c r="AV175" s="14" t="s">
        <v>86</v>
      </c>
      <c r="AW175" s="14" t="s">
        <v>32</v>
      </c>
      <c r="AX175" s="14" t="s">
        <v>76</v>
      </c>
      <c r="AY175" s="257" t="s">
        <v>155</v>
      </c>
    </row>
    <row r="176" s="15" customFormat="1">
      <c r="A176" s="15"/>
      <c r="B176" s="258"/>
      <c r="C176" s="259"/>
      <c r="D176" s="232" t="s">
        <v>166</v>
      </c>
      <c r="E176" s="260" t="s">
        <v>1</v>
      </c>
      <c r="F176" s="261" t="s">
        <v>171</v>
      </c>
      <c r="G176" s="259"/>
      <c r="H176" s="262">
        <v>288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8" t="s">
        <v>166</v>
      </c>
      <c r="AU176" s="268" t="s">
        <v>86</v>
      </c>
      <c r="AV176" s="15" t="s">
        <v>162</v>
      </c>
      <c r="AW176" s="15" t="s">
        <v>32</v>
      </c>
      <c r="AX176" s="15" t="s">
        <v>84</v>
      </c>
      <c r="AY176" s="268" t="s">
        <v>155</v>
      </c>
    </row>
    <row r="177" s="12" customFormat="1" ht="22.8" customHeight="1">
      <c r="A177" s="12"/>
      <c r="B177" s="203"/>
      <c r="C177" s="204"/>
      <c r="D177" s="205" t="s">
        <v>75</v>
      </c>
      <c r="E177" s="217" t="s">
        <v>178</v>
      </c>
      <c r="F177" s="217" t="s">
        <v>851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SUM(P178:P180)</f>
        <v>0</v>
      </c>
      <c r="Q177" s="211"/>
      <c r="R177" s="212">
        <f>SUM(R178:R180)</f>
        <v>0</v>
      </c>
      <c r="S177" s="211"/>
      <c r="T177" s="213">
        <f>SUM(T178:T180)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84</v>
      </c>
      <c r="AT177" s="215" t="s">
        <v>75</v>
      </c>
      <c r="AU177" s="215" t="s">
        <v>84</v>
      </c>
      <c r="AY177" s="214" t="s">
        <v>155</v>
      </c>
      <c r="BK177" s="216">
        <f>SUM(BK178:BK180)</f>
        <v>0</v>
      </c>
    </row>
    <row r="178" s="2" customFormat="1" ht="24.15" customHeight="1">
      <c r="A178" s="38"/>
      <c r="B178" s="39"/>
      <c r="C178" s="219" t="s">
        <v>193</v>
      </c>
      <c r="D178" s="219" t="s">
        <v>157</v>
      </c>
      <c r="E178" s="220" t="s">
        <v>852</v>
      </c>
      <c r="F178" s="221" t="s">
        <v>853</v>
      </c>
      <c r="G178" s="222" t="s">
        <v>197</v>
      </c>
      <c r="H178" s="223">
        <v>288</v>
      </c>
      <c r="I178" s="224"/>
      <c r="J178" s="225">
        <f>ROUND(I178*H178,2)</f>
        <v>0</v>
      </c>
      <c r="K178" s="221" t="s">
        <v>1</v>
      </c>
      <c r="L178" s="44"/>
      <c r="M178" s="226" t="s">
        <v>1</v>
      </c>
      <c r="N178" s="227" t="s">
        <v>41</v>
      </c>
      <c r="O178" s="91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162</v>
      </c>
      <c r="AT178" s="230" t="s">
        <v>157</v>
      </c>
      <c r="AU178" s="230" t="s">
        <v>86</v>
      </c>
      <c r="AY178" s="17" t="s">
        <v>155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84</v>
      </c>
      <c r="BK178" s="231">
        <f>ROUND(I178*H178,2)</f>
        <v>0</v>
      </c>
      <c r="BL178" s="17" t="s">
        <v>162</v>
      </c>
      <c r="BM178" s="230" t="s">
        <v>400</v>
      </c>
    </row>
    <row r="179" s="14" customFormat="1">
      <c r="A179" s="14"/>
      <c r="B179" s="247"/>
      <c r="C179" s="248"/>
      <c r="D179" s="232" t="s">
        <v>166</v>
      </c>
      <c r="E179" s="249" t="s">
        <v>1</v>
      </c>
      <c r="F179" s="250" t="s">
        <v>850</v>
      </c>
      <c r="G179" s="248"/>
      <c r="H179" s="251">
        <v>288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166</v>
      </c>
      <c r="AU179" s="257" t="s">
        <v>86</v>
      </c>
      <c r="AV179" s="14" t="s">
        <v>86</v>
      </c>
      <c r="AW179" s="14" t="s">
        <v>32</v>
      </c>
      <c r="AX179" s="14" t="s">
        <v>76</v>
      </c>
      <c r="AY179" s="257" t="s">
        <v>155</v>
      </c>
    </row>
    <row r="180" s="15" customFormat="1">
      <c r="A180" s="15"/>
      <c r="B180" s="258"/>
      <c r="C180" s="259"/>
      <c r="D180" s="232" t="s">
        <v>166</v>
      </c>
      <c r="E180" s="260" t="s">
        <v>1</v>
      </c>
      <c r="F180" s="261" t="s">
        <v>171</v>
      </c>
      <c r="G180" s="259"/>
      <c r="H180" s="262">
        <v>288</v>
      </c>
      <c r="I180" s="263"/>
      <c r="J180" s="259"/>
      <c r="K180" s="259"/>
      <c r="L180" s="264"/>
      <c r="M180" s="265"/>
      <c r="N180" s="266"/>
      <c r="O180" s="266"/>
      <c r="P180" s="266"/>
      <c r="Q180" s="266"/>
      <c r="R180" s="266"/>
      <c r="S180" s="266"/>
      <c r="T180" s="267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8" t="s">
        <v>166</v>
      </c>
      <c r="AU180" s="268" t="s">
        <v>86</v>
      </c>
      <c r="AV180" s="15" t="s">
        <v>162</v>
      </c>
      <c r="AW180" s="15" t="s">
        <v>32</v>
      </c>
      <c r="AX180" s="15" t="s">
        <v>84</v>
      </c>
      <c r="AY180" s="268" t="s">
        <v>155</v>
      </c>
    </row>
    <row r="181" s="12" customFormat="1" ht="22.8" customHeight="1">
      <c r="A181" s="12"/>
      <c r="B181" s="203"/>
      <c r="C181" s="204"/>
      <c r="D181" s="205" t="s">
        <v>75</v>
      </c>
      <c r="E181" s="217" t="s">
        <v>162</v>
      </c>
      <c r="F181" s="217" t="s">
        <v>312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SUM(P182:P196)</f>
        <v>0</v>
      </c>
      <c r="Q181" s="211"/>
      <c r="R181" s="212">
        <f>SUM(R182:R196)</f>
        <v>0</v>
      </c>
      <c r="S181" s="211"/>
      <c r="T181" s="213">
        <f>SUM(T182:T196)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84</v>
      </c>
      <c r="AT181" s="215" t="s">
        <v>75</v>
      </c>
      <c r="AU181" s="215" t="s">
        <v>84</v>
      </c>
      <c r="AY181" s="214" t="s">
        <v>155</v>
      </c>
      <c r="BK181" s="216">
        <f>SUM(BK182:BK196)</f>
        <v>0</v>
      </c>
    </row>
    <row r="182" s="2" customFormat="1" ht="33" customHeight="1">
      <c r="A182" s="38"/>
      <c r="B182" s="39"/>
      <c r="C182" s="219" t="s">
        <v>7</v>
      </c>
      <c r="D182" s="219" t="s">
        <v>157</v>
      </c>
      <c r="E182" s="220" t="s">
        <v>854</v>
      </c>
      <c r="F182" s="221" t="s">
        <v>855</v>
      </c>
      <c r="G182" s="222" t="s">
        <v>110</v>
      </c>
      <c r="H182" s="223">
        <v>4.2000000000000002</v>
      </c>
      <c r="I182" s="224"/>
      <c r="J182" s="225">
        <f>ROUND(I182*H182,2)</f>
        <v>0</v>
      </c>
      <c r="K182" s="221" t="s">
        <v>1</v>
      </c>
      <c r="L182" s="44"/>
      <c r="M182" s="226" t="s">
        <v>1</v>
      </c>
      <c r="N182" s="227" t="s">
        <v>41</v>
      </c>
      <c r="O182" s="91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0" t="s">
        <v>162</v>
      </c>
      <c r="AT182" s="230" t="s">
        <v>157</v>
      </c>
      <c r="AU182" s="230" t="s">
        <v>86</v>
      </c>
      <c r="AY182" s="17" t="s">
        <v>155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7" t="s">
        <v>84</v>
      </c>
      <c r="BK182" s="231">
        <f>ROUND(I182*H182,2)</f>
        <v>0</v>
      </c>
      <c r="BL182" s="17" t="s">
        <v>162</v>
      </c>
      <c r="BM182" s="230" t="s">
        <v>411</v>
      </c>
    </row>
    <row r="183" s="14" customFormat="1">
      <c r="A183" s="14"/>
      <c r="B183" s="247"/>
      <c r="C183" s="248"/>
      <c r="D183" s="232" t="s">
        <v>166</v>
      </c>
      <c r="E183" s="249" t="s">
        <v>1</v>
      </c>
      <c r="F183" s="250" t="s">
        <v>856</v>
      </c>
      <c r="G183" s="248"/>
      <c r="H183" s="251">
        <v>4.2000000000000002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166</v>
      </c>
      <c r="AU183" s="257" t="s">
        <v>86</v>
      </c>
      <c r="AV183" s="14" t="s">
        <v>86</v>
      </c>
      <c r="AW183" s="14" t="s">
        <v>32</v>
      </c>
      <c r="AX183" s="14" t="s">
        <v>76</v>
      </c>
      <c r="AY183" s="257" t="s">
        <v>155</v>
      </c>
    </row>
    <row r="184" s="15" customFormat="1">
      <c r="A184" s="15"/>
      <c r="B184" s="258"/>
      <c r="C184" s="259"/>
      <c r="D184" s="232" t="s">
        <v>166</v>
      </c>
      <c r="E184" s="260" t="s">
        <v>1</v>
      </c>
      <c r="F184" s="261" t="s">
        <v>171</v>
      </c>
      <c r="G184" s="259"/>
      <c r="H184" s="262">
        <v>4.2000000000000002</v>
      </c>
      <c r="I184" s="263"/>
      <c r="J184" s="259"/>
      <c r="K184" s="259"/>
      <c r="L184" s="264"/>
      <c r="M184" s="265"/>
      <c r="N184" s="266"/>
      <c r="O184" s="266"/>
      <c r="P184" s="266"/>
      <c r="Q184" s="266"/>
      <c r="R184" s="266"/>
      <c r="S184" s="266"/>
      <c r="T184" s="26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8" t="s">
        <v>166</v>
      </c>
      <c r="AU184" s="268" t="s">
        <v>86</v>
      </c>
      <c r="AV184" s="15" t="s">
        <v>162</v>
      </c>
      <c r="AW184" s="15" t="s">
        <v>32</v>
      </c>
      <c r="AX184" s="15" t="s">
        <v>84</v>
      </c>
      <c r="AY184" s="268" t="s">
        <v>155</v>
      </c>
    </row>
    <row r="185" s="2" customFormat="1" ht="33" customHeight="1">
      <c r="A185" s="38"/>
      <c r="B185" s="39"/>
      <c r="C185" s="219" t="s">
        <v>295</v>
      </c>
      <c r="D185" s="219" t="s">
        <v>157</v>
      </c>
      <c r="E185" s="220" t="s">
        <v>314</v>
      </c>
      <c r="F185" s="221" t="s">
        <v>857</v>
      </c>
      <c r="G185" s="222" t="s">
        <v>110</v>
      </c>
      <c r="H185" s="223">
        <v>40.149999999999999</v>
      </c>
      <c r="I185" s="224"/>
      <c r="J185" s="225">
        <f>ROUND(I185*H185,2)</f>
        <v>0</v>
      </c>
      <c r="K185" s="221" t="s">
        <v>1</v>
      </c>
      <c r="L185" s="44"/>
      <c r="M185" s="226" t="s">
        <v>1</v>
      </c>
      <c r="N185" s="227" t="s">
        <v>41</v>
      </c>
      <c r="O185" s="91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162</v>
      </c>
      <c r="AT185" s="230" t="s">
        <v>157</v>
      </c>
      <c r="AU185" s="230" t="s">
        <v>86</v>
      </c>
      <c r="AY185" s="17" t="s">
        <v>155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162</v>
      </c>
      <c r="BM185" s="230" t="s">
        <v>369</v>
      </c>
    </row>
    <row r="186" s="14" customFormat="1">
      <c r="A186" s="14"/>
      <c r="B186" s="247"/>
      <c r="C186" s="248"/>
      <c r="D186" s="232" t="s">
        <v>166</v>
      </c>
      <c r="E186" s="249" t="s">
        <v>1</v>
      </c>
      <c r="F186" s="250" t="s">
        <v>858</v>
      </c>
      <c r="G186" s="248"/>
      <c r="H186" s="251">
        <v>25.620000000000001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166</v>
      </c>
      <c r="AU186" s="257" t="s">
        <v>86</v>
      </c>
      <c r="AV186" s="14" t="s">
        <v>86</v>
      </c>
      <c r="AW186" s="14" t="s">
        <v>32</v>
      </c>
      <c r="AX186" s="14" t="s">
        <v>76</v>
      </c>
      <c r="AY186" s="257" t="s">
        <v>155</v>
      </c>
    </row>
    <row r="187" s="14" customFormat="1">
      <c r="A187" s="14"/>
      <c r="B187" s="247"/>
      <c r="C187" s="248"/>
      <c r="D187" s="232" t="s">
        <v>166</v>
      </c>
      <c r="E187" s="249" t="s">
        <v>1</v>
      </c>
      <c r="F187" s="250" t="s">
        <v>859</v>
      </c>
      <c r="G187" s="248"/>
      <c r="H187" s="251">
        <v>11.550000000000001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7" t="s">
        <v>166</v>
      </c>
      <c r="AU187" s="257" t="s">
        <v>86</v>
      </c>
      <c r="AV187" s="14" t="s">
        <v>86</v>
      </c>
      <c r="AW187" s="14" t="s">
        <v>32</v>
      </c>
      <c r="AX187" s="14" t="s">
        <v>76</v>
      </c>
      <c r="AY187" s="257" t="s">
        <v>155</v>
      </c>
    </row>
    <row r="188" s="14" customFormat="1">
      <c r="A188" s="14"/>
      <c r="B188" s="247"/>
      <c r="C188" s="248"/>
      <c r="D188" s="232" t="s">
        <v>166</v>
      </c>
      <c r="E188" s="249" t="s">
        <v>1</v>
      </c>
      <c r="F188" s="250" t="s">
        <v>860</v>
      </c>
      <c r="G188" s="248"/>
      <c r="H188" s="251">
        <v>2.5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166</v>
      </c>
      <c r="AU188" s="257" t="s">
        <v>86</v>
      </c>
      <c r="AV188" s="14" t="s">
        <v>86</v>
      </c>
      <c r="AW188" s="14" t="s">
        <v>32</v>
      </c>
      <c r="AX188" s="14" t="s">
        <v>76</v>
      </c>
      <c r="AY188" s="257" t="s">
        <v>155</v>
      </c>
    </row>
    <row r="189" s="14" customFormat="1">
      <c r="A189" s="14"/>
      <c r="B189" s="247"/>
      <c r="C189" s="248"/>
      <c r="D189" s="232" t="s">
        <v>166</v>
      </c>
      <c r="E189" s="249" t="s">
        <v>1</v>
      </c>
      <c r="F189" s="250" t="s">
        <v>861</v>
      </c>
      <c r="G189" s="248"/>
      <c r="H189" s="251">
        <v>0.47999999999999998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166</v>
      </c>
      <c r="AU189" s="257" t="s">
        <v>86</v>
      </c>
      <c r="AV189" s="14" t="s">
        <v>86</v>
      </c>
      <c r="AW189" s="14" t="s">
        <v>32</v>
      </c>
      <c r="AX189" s="14" t="s">
        <v>76</v>
      </c>
      <c r="AY189" s="257" t="s">
        <v>155</v>
      </c>
    </row>
    <row r="190" s="15" customFormat="1">
      <c r="A190" s="15"/>
      <c r="B190" s="258"/>
      <c r="C190" s="259"/>
      <c r="D190" s="232" t="s">
        <v>166</v>
      </c>
      <c r="E190" s="260" t="s">
        <v>1</v>
      </c>
      <c r="F190" s="261" t="s">
        <v>171</v>
      </c>
      <c r="G190" s="259"/>
      <c r="H190" s="262">
        <v>40.149999999999999</v>
      </c>
      <c r="I190" s="263"/>
      <c r="J190" s="259"/>
      <c r="K190" s="259"/>
      <c r="L190" s="264"/>
      <c r="M190" s="265"/>
      <c r="N190" s="266"/>
      <c r="O190" s="266"/>
      <c r="P190" s="266"/>
      <c r="Q190" s="266"/>
      <c r="R190" s="266"/>
      <c r="S190" s="266"/>
      <c r="T190" s="267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8" t="s">
        <v>166</v>
      </c>
      <c r="AU190" s="268" t="s">
        <v>86</v>
      </c>
      <c r="AV190" s="15" t="s">
        <v>162</v>
      </c>
      <c r="AW190" s="15" t="s">
        <v>32</v>
      </c>
      <c r="AX190" s="15" t="s">
        <v>84</v>
      </c>
      <c r="AY190" s="268" t="s">
        <v>155</v>
      </c>
    </row>
    <row r="191" s="2" customFormat="1" ht="24.15" customHeight="1">
      <c r="A191" s="38"/>
      <c r="B191" s="39"/>
      <c r="C191" s="219" t="s">
        <v>306</v>
      </c>
      <c r="D191" s="219" t="s">
        <v>157</v>
      </c>
      <c r="E191" s="220" t="s">
        <v>862</v>
      </c>
      <c r="F191" s="221" t="s">
        <v>863</v>
      </c>
      <c r="G191" s="222" t="s">
        <v>424</v>
      </c>
      <c r="H191" s="223">
        <v>7</v>
      </c>
      <c r="I191" s="224"/>
      <c r="J191" s="225">
        <f>ROUND(I191*H191,2)</f>
        <v>0</v>
      </c>
      <c r="K191" s="221" t="s">
        <v>1</v>
      </c>
      <c r="L191" s="44"/>
      <c r="M191" s="226" t="s">
        <v>1</v>
      </c>
      <c r="N191" s="227" t="s">
        <v>41</v>
      </c>
      <c r="O191" s="91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0" t="s">
        <v>162</v>
      </c>
      <c r="AT191" s="230" t="s">
        <v>157</v>
      </c>
      <c r="AU191" s="230" t="s">
        <v>86</v>
      </c>
      <c r="AY191" s="17" t="s">
        <v>155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7" t="s">
        <v>84</v>
      </c>
      <c r="BK191" s="231">
        <f>ROUND(I191*H191,2)</f>
        <v>0</v>
      </c>
      <c r="BL191" s="17" t="s">
        <v>162</v>
      </c>
      <c r="BM191" s="230" t="s">
        <v>416</v>
      </c>
    </row>
    <row r="192" s="2" customFormat="1" ht="24.15" customHeight="1">
      <c r="A192" s="38"/>
      <c r="B192" s="39"/>
      <c r="C192" s="269" t="s">
        <v>313</v>
      </c>
      <c r="D192" s="269" t="s">
        <v>245</v>
      </c>
      <c r="E192" s="270" t="s">
        <v>864</v>
      </c>
      <c r="F192" s="271" t="s">
        <v>865</v>
      </c>
      <c r="G192" s="272" t="s">
        <v>424</v>
      </c>
      <c r="H192" s="273">
        <v>1</v>
      </c>
      <c r="I192" s="274"/>
      <c r="J192" s="275">
        <f>ROUND(I192*H192,2)</f>
        <v>0</v>
      </c>
      <c r="K192" s="271" t="s">
        <v>1</v>
      </c>
      <c r="L192" s="276"/>
      <c r="M192" s="277" t="s">
        <v>1</v>
      </c>
      <c r="N192" s="278" t="s">
        <v>41</v>
      </c>
      <c r="O192" s="91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0" t="s">
        <v>207</v>
      </c>
      <c r="AT192" s="230" t="s">
        <v>245</v>
      </c>
      <c r="AU192" s="230" t="s">
        <v>86</v>
      </c>
      <c r="AY192" s="17" t="s">
        <v>155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7" t="s">
        <v>84</v>
      </c>
      <c r="BK192" s="231">
        <f>ROUND(I192*H192,2)</f>
        <v>0</v>
      </c>
      <c r="BL192" s="17" t="s">
        <v>162</v>
      </c>
      <c r="BM192" s="230" t="s">
        <v>440</v>
      </c>
    </row>
    <row r="193" s="2" customFormat="1" ht="24.15" customHeight="1">
      <c r="A193" s="38"/>
      <c r="B193" s="39"/>
      <c r="C193" s="269" t="s">
        <v>319</v>
      </c>
      <c r="D193" s="269" t="s">
        <v>245</v>
      </c>
      <c r="E193" s="270" t="s">
        <v>866</v>
      </c>
      <c r="F193" s="271" t="s">
        <v>867</v>
      </c>
      <c r="G193" s="272" t="s">
        <v>424</v>
      </c>
      <c r="H193" s="273">
        <v>2</v>
      </c>
      <c r="I193" s="274"/>
      <c r="J193" s="275">
        <f>ROUND(I193*H193,2)</f>
        <v>0</v>
      </c>
      <c r="K193" s="271" t="s">
        <v>1</v>
      </c>
      <c r="L193" s="276"/>
      <c r="M193" s="277" t="s">
        <v>1</v>
      </c>
      <c r="N193" s="278" t="s">
        <v>41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207</v>
      </c>
      <c r="AT193" s="230" t="s">
        <v>245</v>
      </c>
      <c r="AU193" s="230" t="s">
        <v>86</v>
      </c>
      <c r="AY193" s="17" t="s">
        <v>155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84</v>
      </c>
      <c r="BK193" s="231">
        <f>ROUND(I193*H193,2)</f>
        <v>0</v>
      </c>
      <c r="BL193" s="17" t="s">
        <v>162</v>
      </c>
      <c r="BM193" s="230" t="s">
        <v>448</v>
      </c>
    </row>
    <row r="194" s="2" customFormat="1" ht="24.15" customHeight="1">
      <c r="A194" s="38"/>
      <c r="B194" s="39"/>
      <c r="C194" s="269" t="s">
        <v>324</v>
      </c>
      <c r="D194" s="269" t="s">
        <v>245</v>
      </c>
      <c r="E194" s="270" t="s">
        <v>868</v>
      </c>
      <c r="F194" s="271" t="s">
        <v>869</v>
      </c>
      <c r="G194" s="272" t="s">
        <v>424</v>
      </c>
      <c r="H194" s="273">
        <v>2</v>
      </c>
      <c r="I194" s="274"/>
      <c r="J194" s="275">
        <f>ROUND(I194*H194,2)</f>
        <v>0</v>
      </c>
      <c r="K194" s="271" t="s">
        <v>1</v>
      </c>
      <c r="L194" s="276"/>
      <c r="M194" s="277" t="s">
        <v>1</v>
      </c>
      <c r="N194" s="278" t="s">
        <v>41</v>
      </c>
      <c r="O194" s="91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0" t="s">
        <v>207</v>
      </c>
      <c r="AT194" s="230" t="s">
        <v>245</v>
      </c>
      <c r="AU194" s="230" t="s">
        <v>86</v>
      </c>
      <c r="AY194" s="17" t="s">
        <v>155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7" t="s">
        <v>84</v>
      </c>
      <c r="BK194" s="231">
        <f>ROUND(I194*H194,2)</f>
        <v>0</v>
      </c>
      <c r="BL194" s="17" t="s">
        <v>162</v>
      </c>
      <c r="BM194" s="230" t="s">
        <v>456</v>
      </c>
    </row>
    <row r="195" s="2" customFormat="1" ht="24.15" customHeight="1">
      <c r="A195" s="38"/>
      <c r="B195" s="39"/>
      <c r="C195" s="269" t="s">
        <v>330</v>
      </c>
      <c r="D195" s="269" t="s">
        <v>245</v>
      </c>
      <c r="E195" s="270" t="s">
        <v>870</v>
      </c>
      <c r="F195" s="271" t="s">
        <v>871</v>
      </c>
      <c r="G195" s="272" t="s">
        <v>424</v>
      </c>
      <c r="H195" s="273">
        <v>1</v>
      </c>
      <c r="I195" s="274"/>
      <c r="J195" s="275">
        <f>ROUND(I195*H195,2)</f>
        <v>0</v>
      </c>
      <c r="K195" s="271" t="s">
        <v>1</v>
      </c>
      <c r="L195" s="276"/>
      <c r="M195" s="277" t="s">
        <v>1</v>
      </c>
      <c r="N195" s="278" t="s">
        <v>41</v>
      </c>
      <c r="O195" s="91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0" t="s">
        <v>207</v>
      </c>
      <c r="AT195" s="230" t="s">
        <v>245</v>
      </c>
      <c r="AU195" s="230" t="s">
        <v>86</v>
      </c>
      <c r="AY195" s="17" t="s">
        <v>155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7" t="s">
        <v>84</v>
      </c>
      <c r="BK195" s="231">
        <f>ROUND(I195*H195,2)</f>
        <v>0</v>
      </c>
      <c r="BL195" s="17" t="s">
        <v>162</v>
      </c>
      <c r="BM195" s="230" t="s">
        <v>464</v>
      </c>
    </row>
    <row r="196" s="2" customFormat="1" ht="24.15" customHeight="1">
      <c r="A196" s="38"/>
      <c r="B196" s="39"/>
      <c r="C196" s="269" t="s">
        <v>336</v>
      </c>
      <c r="D196" s="269" t="s">
        <v>245</v>
      </c>
      <c r="E196" s="270" t="s">
        <v>872</v>
      </c>
      <c r="F196" s="271" t="s">
        <v>873</v>
      </c>
      <c r="G196" s="272" t="s">
        <v>424</v>
      </c>
      <c r="H196" s="273">
        <v>1</v>
      </c>
      <c r="I196" s="274"/>
      <c r="J196" s="275">
        <f>ROUND(I196*H196,2)</f>
        <v>0</v>
      </c>
      <c r="K196" s="271" t="s">
        <v>1</v>
      </c>
      <c r="L196" s="276"/>
      <c r="M196" s="277" t="s">
        <v>1</v>
      </c>
      <c r="N196" s="278" t="s">
        <v>41</v>
      </c>
      <c r="O196" s="91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0" t="s">
        <v>207</v>
      </c>
      <c r="AT196" s="230" t="s">
        <v>245</v>
      </c>
      <c r="AU196" s="230" t="s">
        <v>86</v>
      </c>
      <c r="AY196" s="17" t="s">
        <v>155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7" t="s">
        <v>84</v>
      </c>
      <c r="BK196" s="231">
        <f>ROUND(I196*H196,2)</f>
        <v>0</v>
      </c>
      <c r="BL196" s="17" t="s">
        <v>162</v>
      </c>
      <c r="BM196" s="230" t="s">
        <v>472</v>
      </c>
    </row>
    <row r="197" s="12" customFormat="1" ht="22.8" customHeight="1">
      <c r="A197" s="12"/>
      <c r="B197" s="203"/>
      <c r="C197" s="204"/>
      <c r="D197" s="205" t="s">
        <v>75</v>
      </c>
      <c r="E197" s="217" t="s">
        <v>207</v>
      </c>
      <c r="F197" s="217" t="s">
        <v>405</v>
      </c>
      <c r="G197" s="204"/>
      <c r="H197" s="204"/>
      <c r="I197" s="207"/>
      <c r="J197" s="218">
        <f>BK197</f>
        <v>0</v>
      </c>
      <c r="K197" s="204"/>
      <c r="L197" s="209"/>
      <c r="M197" s="210"/>
      <c r="N197" s="211"/>
      <c r="O197" s="211"/>
      <c r="P197" s="212">
        <f>SUM(P198:P243)</f>
        <v>0</v>
      </c>
      <c r="Q197" s="211"/>
      <c r="R197" s="212">
        <f>SUM(R198:R243)</f>
        <v>0</v>
      </c>
      <c r="S197" s="211"/>
      <c r="T197" s="213">
        <f>SUM(T198:T243)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4" t="s">
        <v>84</v>
      </c>
      <c r="AT197" s="215" t="s">
        <v>75</v>
      </c>
      <c r="AU197" s="215" t="s">
        <v>84</v>
      </c>
      <c r="AY197" s="214" t="s">
        <v>155</v>
      </c>
      <c r="BK197" s="216">
        <f>SUM(BK198:BK243)</f>
        <v>0</v>
      </c>
    </row>
    <row r="198" s="2" customFormat="1" ht="24.15" customHeight="1">
      <c r="A198" s="38"/>
      <c r="B198" s="39"/>
      <c r="C198" s="219" t="s">
        <v>341</v>
      </c>
      <c r="D198" s="219" t="s">
        <v>157</v>
      </c>
      <c r="E198" s="220" t="s">
        <v>412</v>
      </c>
      <c r="F198" s="221" t="s">
        <v>413</v>
      </c>
      <c r="G198" s="222" t="s">
        <v>197</v>
      </c>
      <c r="H198" s="223">
        <v>25</v>
      </c>
      <c r="I198" s="224"/>
      <c r="J198" s="225">
        <f>ROUND(I198*H198,2)</f>
        <v>0</v>
      </c>
      <c r="K198" s="221" t="s">
        <v>1</v>
      </c>
      <c r="L198" s="44"/>
      <c r="M198" s="226" t="s">
        <v>1</v>
      </c>
      <c r="N198" s="227" t="s">
        <v>41</v>
      </c>
      <c r="O198" s="91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0" t="s">
        <v>162</v>
      </c>
      <c r="AT198" s="230" t="s">
        <v>157</v>
      </c>
      <c r="AU198" s="230" t="s">
        <v>86</v>
      </c>
      <c r="AY198" s="17" t="s">
        <v>155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7" t="s">
        <v>84</v>
      </c>
      <c r="BK198" s="231">
        <f>ROUND(I198*H198,2)</f>
        <v>0</v>
      </c>
      <c r="BL198" s="17" t="s">
        <v>162</v>
      </c>
      <c r="BM198" s="230" t="s">
        <v>480</v>
      </c>
    </row>
    <row r="199" s="2" customFormat="1" ht="24.15" customHeight="1">
      <c r="A199" s="38"/>
      <c r="B199" s="39"/>
      <c r="C199" s="269" t="s">
        <v>346</v>
      </c>
      <c r="D199" s="269" t="s">
        <v>245</v>
      </c>
      <c r="E199" s="270" t="s">
        <v>418</v>
      </c>
      <c r="F199" s="271" t="s">
        <v>419</v>
      </c>
      <c r="G199" s="272" t="s">
        <v>197</v>
      </c>
      <c r="H199" s="273">
        <v>25.75</v>
      </c>
      <c r="I199" s="274"/>
      <c r="J199" s="275">
        <f>ROUND(I199*H199,2)</f>
        <v>0</v>
      </c>
      <c r="K199" s="271" t="s">
        <v>1</v>
      </c>
      <c r="L199" s="276"/>
      <c r="M199" s="277" t="s">
        <v>1</v>
      </c>
      <c r="N199" s="278" t="s">
        <v>41</v>
      </c>
      <c r="O199" s="91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0" t="s">
        <v>207</v>
      </c>
      <c r="AT199" s="230" t="s">
        <v>245</v>
      </c>
      <c r="AU199" s="230" t="s">
        <v>86</v>
      </c>
      <c r="AY199" s="17" t="s">
        <v>155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7" t="s">
        <v>84</v>
      </c>
      <c r="BK199" s="231">
        <f>ROUND(I199*H199,2)</f>
        <v>0</v>
      </c>
      <c r="BL199" s="17" t="s">
        <v>162</v>
      </c>
      <c r="BM199" s="230" t="s">
        <v>491</v>
      </c>
    </row>
    <row r="200" s="14" customFormat="1">
      <c r="A200" s="14"/>
      <c r="B200" s="247"/>
      <c r="C200" s="248"/>
      <c r="D200" s="232" t="s">
        <v>166</v>
      </c>
      <c r="E200" s="249" t="s">
        <v>1</v>
      </c>
      <c r="F200" s="250" t="s">
        <v>874</v>
      </c>
      <c r="G200" s="248"/>
      <c r="H200" s="251">
        <v>25.75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166</v>
      </c>
      <c r="AU200" s="257" t="s">
        <v>86</v>
      </c>
      <c r="AV200" s="14" t="s">
        <v>86</v>
      </c>
      <c r="AW200" s="14" t="s">
        <v>32</v>
      </c>
      <c r="AX200" s="14" t="s">
        <v>76</v>
      </c>
      <c r="AY200" s="257" t="s">
        <v>155</v>
      </c>
    </row>
    <row r="201" s="15" customFormat="1">
      <c r="A201" s="15"/>
      <c r="B201" s="258"/>
      <c r="C201" s="259"/>
      <c r="D201" s="232" t="s">
        <v>166</v>
      </c>
      <c r="E201" s="260" t="s">
        <v>1</v>
      </c>
      <c r="F201" s="261" t="s">
        <v>171</v>
      </c>
      <c r="G201" s="259"/>
      <c r="H201" s="262">
        <v>25.75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8" t="s">
        <v>166</v>
      </c>
      <c r="AU201" s="268" t="s">
        <v>86</v>
      </c>
      <c r="AV201" s="15" t="s">
        <v>162</v>
      </c>
      <c r="AW201" s="15" t="s">
        <v>32</v>
      </c>
      <c r="AX201" s="15" t="s">
        <v>84</v>
      </c>
      <c r="AY201" s="268" t="s">
        <v>155</v>
      </c>
    </row>
    <row r="202" s="2" customFormat="1" ht="24.15" customHeight="1">
      <c r="A202" s="38"/>
      <c r="B202" s="39"/>
      <c r="C202" s="219" t="s">
        <v>350</v>
      </c>
      <c r="D202" s="219" t="s">
        <v>157</v>
      </c>
      <c r="E202" s="220" t="s">
        <v>875</v>
      </c>
      <c r="F202" s="221" t="s">
        <v>876</v>
      </c>
      <c r="G202" s="222" t="s">
        <v>197</v>
      </c>
      <c r="H202" s="223">
        <v>105</v>
      </c>
      <c r="I202" s="224"/>
      <c r="J202" s="225">
        <f>ROUND(I202*H202,2)</f>
        <v>0</v>
      </c>
      <c r="K202" s="221" t="s">
        <v>1</v>
      </c>
      <c r="L202" s="44"/>
      <c r="M202" s="226" t="s">
        <v>1</v>
      </c>
      <c r="N202" s="227" t="s">
        <v>41</v>
      </c>
      <c r="O202" s="91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0" t="s">
        <v>162</v>
      </c>
      <c r="AT202" s="230" t="s">
        <v>157</v>
      </c>
      <c r="AU202" s="230" t="s">
        <v>86</v>
      </c>
      <c r="AY202" s="17" t="s">
        <v>155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7" t="s">
        <v>84</v>
      </c>
      <c r="BK202" s="231">
        <f>ROUND(I202*H202,2)</f>
        <v>0</v>
      </c>
      <c r="BL202" s="17" t="s">
        <v>162</v>
      </c>
      <c r="BM202" s="230" t="s">
        <v>500</v>
      </c>
    </row>
    <row r="203" s="2" customFormat="1" ht="24.15" customHeight="1">
      <c r="A203" s="38"/>
      <c r="B203" s="39"/>
      <c r="C203" s="269" t="s">
        <v>354</v>
      </c>
      <c r="D203" s="269" t="s">
        <v>245</v>
      </c>
      <c r="E203" s="270" t="s">
        <v>877</v>
      </c>
      <c r="F203" s="271" t="s">
        <v>878</v>
      </c>
      <c r="G203" s="272" t="s">
        <v>197</v>
      </c>
      <c r="H203" s="273">
        <v>108.15000000000001</v>
      </c>
      <c r="I203" s="274"/>
      <c r="J203" s="275">
        <f>ROUND(I203*H203,2)</f>
        <v>0</v>
      </c>
      <c r="K203" s="271" t="s">
        <v>1</v>
      </c>
      <c r="L203" s="276"/>
      <c r="M203" s="277" t="s">
        <v>1</v>
      </c>
      <c r="N203" s="278" t="s">
        <v>41</v>
      </c>
      <c r="O203" s="91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0" t="s">
        <v>207</v>
      </c>
      <c r="AT203" s="230" t="s">
        <v>245</v>
      </c>
      <c r="AU203" s="230" t="s">
        <v>86</v>
      </c>
      <c r="AY203" s="17" t="s">
        <v>155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7" t="s">
        <v>84</v>
      </c>
      <c r="BK203" s="231">
        <f>ROUND(I203*H203,2)</f>
        <v>0</v>
      </c>
      <c r="BL203" s="17" t="s">
        <v>162</v>
      </c>
      <c r="BM203" s="230" t="s">
        <v>510</v>
      </c>
    </row>
    <row r="204" s="14" customFormat="1">
      <c r="A204" s="14"/>
      <c r="B204" s="247"/>
      <c r="C204" s="248"/>
      <c r="D204" s="232" t="s">
        <v>166</v>
      </c>
      <c r="E204" s="249" t="s">
        <v>1</v>
      </c>
      <c r="F204" s="250" t="s">
        <v>879</v>
      </c>
      <c r="G204" s="248"/>
      <c r="H204" s="251">
        <v>108.15000000000001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7" t="s">
        <v>166</v>
      </c>
      <c r="AU204" s="257" t="s">
        <v>86</v>
      </c>
      <c r="AV204" s="14" t="s">
        <v>86</v>
      </c>
      <c r="AW204" s="14" t="s">
        <v>32</v>
      </c>
      <c r="AX204" s="14" t="s">
        <v>76</v>
      </c>
      <c r="AY204" s="257" t="s">
        <v>155</v>
      </c>
    </row>
    <row r="205" s="15" customFormat="1">
      <c r="A205" s="15"/>
      <c r="B205" s="258"/>
      <c r="C205" s="259"/>
      <c r="D205" s="232" t="s">
        <v>166</v>
      </c>
      <c r="E205" s="260" t="s">
        <v>1</v>
      </c>
      <c r="F205" s="261" t="s">
        <v>171</v>
      </c>
      <c r="G205" s="259"/>
      <c r="H205" s="262">
        <v>108.15000000000001</v>
      </c>
      <c r="I205" s="263"/>
      <c r="J205" s="259"/>
      <c r="K205" s="259"/>
      <c r="L205" s="264"/>
      <c r="M205" s="265"/>
      <c r="N205" s="266"/>
      <c r="O205" s="266"/>
      <c r="P205" s="266"/>
      <c r="Q205" s="266"/>
      <c r="R205" s="266"/>
      <c r="S205" s="266"/>
      <c r="T205" s="267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8" t="s">
        <v>166</v>
      </c>
      <c r="AU205" s="268" t="s">
        <v>86</v>
      </c>
      <c r="AV205" s="15" t="s">
        <v>162</v>
      </c>
      <c r="AW205" s="15" t="s">
        <v>32</v>
      </c>
      <c r="AX205" s="15" t="s">
        <v>84</v>
      </c>
      <c r="AY205" s="268" t="s">
        <v>155</v>
      </c>
    </row>
    <row r="206" s="2" customFormat="1" ht="24.15" customHeight="1">
      <c r="A206" s="38"/>
      <c r="B206" s="39"/>
      <c r="C206" s="219" t="s">
        <v>358</v>
      </c>
      <c r="D206" s="219" t="s">
        <v>157</v>
      </c>
      <c r="E206" s="220" t="s">
        <v>880</v>
      </c>
      <c r="F206" s="221" t="s">
        <v>881</v>
      </c>
      <c r="G206" s="222" t="s">
        <v>197</v>
      </c>
      <c r="H206" s="223">
        <v>183</v>
      </c>
      <c r="I206" s="224"/>
      <c r="J206" s="225">
        <f>ROUND(I206*H206,2)</f>
        <v>0</v>
      </c>
      <c r="K206" s="221" t="s">
        <v>1</v>
      </c>
      <c r="L206" s="44"/>
      <c r="M206" s="226" t="s">
        <v>1</v>
      </c>
      <c r="N206" s="227" t="s">
        <v>41</v>
      </c>
      <c r="O206" s="91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0" t="s">
        <v>162</v>
      </c>
      <c r="AT206" s="230" t="s">
        <v>157</v>
      </c>
      <c r="AU206" s="230" t="s">
        <v>86</v>
      </c>
      <c r="AY206" s="17" t="s">
        <v>155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7" t="s">
        <v>84</v>
      </c>
      <c r="BK206" s="231">
        <f>ROUND(I206*H206,2)</f>
        <v>0</v>
      </c>
      <c r="BL206" s="17" t="s">
        <v>162</v>
      </c>
      <c r="BM206" s="230" t="s">
        <v>520</v>
      </c>
    </row>
    <row r="207" s="2" customFormat="1" ht="24.15" customHeight="1">
      <c r="A207" s="38"/>
      <c r="B207" s="39"/>
      <c r="C207" s="269" t="s">
        <v>364</v>
      </c>
      <c r="D207" s="269" t="s">
        <v>245</v>
      </c>
      <c r="E207" s="270" t="s">
        <v>882</v>
      </c>
      <c r="F207" s="271" t="s">
        <v>883</v>
      </c>
      <c r="G207" s="272" t="s">
        <v>197</v>
      </c>
      <c r="H207" s="273">
        <v>188.49000000000001</v>
      </c>
      <c r="I207" s="274"/>
      <c r="J207" s="275">
        <f>ROUND(I207*H207,2)</f>
        <v>0</v>
      </c>
      <c r="K207" s="271" t="s">
        <v>1</v>
      </c>
      <c r="L207" s="276"/>
      <c r="M207" s="277" t="s">
        <v>1</v>
      </c>
      <c r="N207" s="278" t="s">
        <v>41</v>
      </c>
      <c r="O207" s="91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0" t="s">
        <v>207</v>
      </c>
      <c r="AT207" s="230" t="s">
        <v>245</v>
      </c>
      <c r="AU207" s="230" t="s">
        <v>86</v>
      </c>
      <c r="AY207" s="17" t="s">
        <v>155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7" t="s">
        <v>84</v>
      </c>
      <c r="BK207" s="231">
        <f>ROUND(I207*H207,2)</f>
        <v>0</v>
      </c>
      <c r="BL207" s="17" t="s">
        <v>162</v>
      </c>
      <c r="BM207" s="230" t="s">
        <v>531</v>
      </c>
    </row>
    <row r="208" s="14" customFormat="1">
      <c r="A208" s="14"/>
      <c r="B208" s="247"/>
      <c r="C208" s="248"/>
      <c r="D208" s="232" t="s">
        <v>166</v>
      </c>
      <c r="E208" s="249" t="s">
        <v>1</v>
      </c>
      <c r="F208" s="250" t="s">
        <v>884</v>
      </c>
      <c r="G208" s="248"/>
      <c r="H208" s="251">
        <v>188.49000000000001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166</v>
      </c>
      <c r="AU208" s="257" t="s">
        <v>86</v>
      </c>
      <c r="AV208" s="14" t="s">
        <v>86</v>
      </c>
      <c r="AW208" s="14" t="s">
        <v>32</v>
      </c>
      <c r="AX208" s="14" t="s">
        <v>76</v>
      </c>
      <c r="AY208" s="257" t="s">
        <v>155</v>
      </c>
    </row>
    <row r="209" s="15" customFormat="1">
      <c r="A209" s="15"/>
      <c r="B209" s="258"/>
      <c r="C209" s="259"/>
      <c r="D209" s="232" t="s">
        <v>166</v>
      </c>
      <c r="E209" s="260" t="s">
        <v>1</v>
      </c>
      <c r="F209" s="261" t="s">
        <v>171</v>
      </c>
      <c r="G209" s="259"/>
      <c r="H209" s="262">
        <v>188.49000000000001</v>
      </c>
      <c r="I209" s="263"/>
      <c r="J209" s="259"/>
      <c r="K209" s="259"/>
      <c r="L209" s="264"/>
      <c r="M209" s="265"/>
      <c r="N209" s="266"/>
      <c r="O209" s="266"/>
      <c r="P209" s="266"/>
      <c r="Q209" s="266"/>
      <c r="R209" s="266"/>
      <c r="S209" s="266"/>
      <c r="T209" s="26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8" t="s">
        <v>166</v>
      </c>
      <c r="AU209" s="268" t="s">
        <v>86</v>
      </c>
      <c r="AV209" s="15" t="s">
        <v>162</v>
      </c>
      <c r="AW209" s="15" t="s">
        <v>32</v>
      </c>
      <c r="AX209" s="15" t="s">
        <v>84</v>
      </c>
      <c r="AY209" s="268" t="s">
        <v>155</v>
      </c>
    </row>
    <row r="210" s="2" customFormat="1" ht="44.25" customHeight="1">
      <c r="A210" s="38"/>
      <c r="B210" s="39"/>
      <c r="C210" s="219" t="s">
        <v>371</v>
      </c>
      <c r="D210" s="219" t="s">
        <v>157</v>
      </c>
      <c r="E210" s="220" t="s">
        <v>422</v>
      </c>
      <c r="F210" s="221" t="s">
        <v>885</v>
      </c>
      <c r="G210" s="222" t="s">
        <v>424</v>
      </c>
      <c r="H210" s="223">
        <v>19</v>
      </c>
      <c r="I210" s="224"/>
      <c r="J210" s="225">
        <f>ROUND(I210*H210,2)</f>
        <v>0</v>
      </c>
      <c r="K210" s="221" t="s">
        <v>1</v>
      </c>
      <c r="L210" s="44"/>
      <c r="M210" s="226" t="s">
        <v>1</v>
      </c>
      <c r="N210" s="227" t="s">
        <v>41</v>
      </c>
      <c r="O210" s="91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0" t="s">
        <v>162</v>
      </c>
      <c r="AT210" s="230" t="s">
        <v>157</v>
      </c>
      <c r="AU210" s="230" t="s">
        <v>86</v>
      </c>
      <c r="AY210" s="17" t="s">
        <v>155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7" t="s">
        <v>84</v>
      </c>
      <c r="BK210" s="231">
        <f>ROUND(I210*H210,2)</f>
        <v>0</v>
      </c>
      <c r="BL210" s="17" t="s">
        <v>162</v>
      </c>
      <c r="BM210" s="230" t="s">
        <v>541</v>
      </c>
    </row>
    <row r="211" s="2" customFormat="1" ht="16.5" customHeight="1">
      <c r="A211" s="38"/>
      <c r="B211" s="39"/>
      <c r="C211" s="269" t="s">
        <v>376</v>
      </c>
      <c r="D211" s="269" t="s">
        <v>245</v>
      </c>
      <c r="E211" s="270" t="s">
        <v>429</v>
      </c>
      <c r="F211" s="271" t="s">
        <v>430</v>
      </c>
      <c r="G211" s="272" t="s">
        <v>424</v>
      </c>
      <c r="H211" s="273">
        <v>6</v>
      </c>
      <c r="I211" s="274"/>
      <c r="J211" s="275">
        <f>ROUND(I211*H211,2)</f>
        <v>0</v>
      </c>
      <c r="K211" s="271" t="s">
        <v>1</v>
      </c>
      <c r="L211" s="276"/>
      <c r="M211" s="277" t="s">
        <v>1</v>
      </c>
      <c r="N211" s="278" t="s">
        <v>41</v>
      </c>
      <c r="O211" s="91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0" t="s">
        <v>207</v>
      </c>
      <c r="AT211" s="230" t="s">
        <v>245</v>
      </c>
      <c r="AU211" s="230" t="s">
        <v>86</v>
      </c>
      <c r="AY211" s="17" t="s">
        <v>155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7" t="s">
        <v>84</v>
      </c>
      <c r="BK211" s="231">
        <f>ROUND(I211*H211,2)</f>
        <v>0</v>
      </c>
      <c r="BL211" s="17" t="s">
        <v>162</v>
      </c>
      <c r="BM211" s="230" t="s">
        <v>549</v>
      </c>
    </row>
    <row r="212" s="2" customFormat="1" ht="16.5" customHeight="1">
      <c r="A212" s="38"/>
      <c r="B212" s="39"/>
      <c r="C212" s="269" t="s">
        <v>381</v>
      </c>
      <c r="D212" s="269" t="s">
        <v>245</v>
      </c>
      <c r="E212" s="270" t="s">
        <v>886</v>
      </c>
      <c r="F212" s="271" t="s">
        <v>887</v>
      </c>
      <c r="G212" s="272" t="s">
        <v>424</v>
      </c>
      <c r="H212" s="273">
        <v>13</v>
      </c>
      <c r="I212" s="274"/>
      <c r="J212" s="275">
        <f>ROUND(I212*H212,2)</f>
        <v>0</v>
      </c>
      <c r="K212" s="271" t="s">
        <v>1</v>
      </c>
      <c r="L212" s="276"/>
      <c r="M212" s="277" t="s">
        <v>1</v>
      </c>
      <c r="N212" s="278" t="s">
        <v>41</v>
      </c>
      <c r="O212" s="91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0" t="s">
        <v>207</v>
      </c>
      <c r="AT212" s="230" t="s">
        <v>245</v>
      </c>
      <c r="AU212" s="230" t="s">
        <v>86</v>
      </c>
      <c r="AY212" s="17" t="s">
        <v>155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7" t="s">
        <v>84</v>
      </c>
      <c r="BK212" s="231">
        <f>ROUND(I212*H212,2)</f>
        <v>0</v>
      </c>
      <c r="BL212" s="17" t="s">
        <v>162</v>
      </c>
      <c r="BM212" s="230" t="s">
        <v>557</v>
      </c>
    </row>
    <row r="213" s="2" customFormat="1" ht="37.8" customHeight="1">
      <c r="A213" s="38"/>
      <c r="B213" s="39"/>
      <c r="C213" s="219" t="s">
        <v>388</v>
      </c>
      <c r="D213" s="219" t="s">
        <v>157</v>
      </c>
      <c r="E213" s="220" t="s">
        <v>888</v>
      </c>
      <c r="F213" s="221" t="s">
        <v>889</v>
      </c>
      <c r="G213" s="222" t="s">
        <v>424</v>
      </c>
      <c r="H213" s="223">
        <v>6</v>
      </c>
      <c r="I213" s="224"/>
      <c r="J213" s="225">
        <f>ROUND(I213*H213,2)</f>
        <v>0</v>
      </c>
      <c r="K213" s="221" t="s">
        <v>1</v>
      </c>
      <c r="L213" s="44"/>
      <c r="M213" s="226" t="s">
        <v>1</v>
      </c>
      <c r="N213" s="227" t="s">
        <v>41</v>
      </c>
      <c r="O213" s="91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0" t="s">
        <v>162</v>
      </c>
      <c r="AT213" s="230" t="s">
        <v>157</v>
      </c>
      <c r="AU213" s="230" t="s">
        <v>86</v>
      </c>
      <c r="AY213" s="17" t="s">
        <v>155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7" t="s">
        <v>84</v>
      </c>
      <c r="BK213" s="231">
        <f>ROUND(I213*H213,2)</f>
        <v>0</v>
      </c>
      <c r="BL213" s="17" t="s">
        <v>162</v>
      </c>
      <c r="BM213" s="230" t="s">
        <v>565</v>
      </c>
    </row>
    <row r="214" s="2" customFormat="1" ht="24.15" customHeight="1">
      <c r="A214" s="38"/>
      <c r="B214" s="39"/>
      <c r="C214" s="269" t="s">
        <v>393</v>
      </c>
      <c r="D214" s="269" t="s">
        <v>245</v>
      </c>
      <c r="E214" s="270" t="s">
        <v>890</v>
      </c>
      <c r="F214" s="271" t="s">
        <v>891</v>
      </c>
      <c r="G214" s="272" t="s">
        <v>424</v>
      </c>
      <c r="H214" s="273">
        <v>6</v>
      </c>
      <c r="I214" s="274"/>
      <c r="J214" s="275">
        <f>ROUND(I214*H214,2)</f>
        <v>0</v>
      </c>
      <c r="K214" s="271" t="s">
        <v>1</v>
      </c>
      <c r="L214" s="276"/>
      <c r="M214" s="277" t="s">
        <v>1</v>
      </c>
      <c r="N214" s="278" t="s">
        <v>41</v>
      </c>
      <c r="O214" s="91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0" t="s">
        <v>207</v>
      </c>
      <c r="AT214" s="230" t="s">
        <v>245</v>
      </c>
      <c r="AU214" s="230" t="s">
        <v>86</v>
      </c>
      <c r="AY214" s="17" t="s">
        <v>155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7" t="s">
        <v>84</v>
      </c>
      <c r="BK214" s="231">
        <f>ROUND(I214*H214,2)</f>
        <v>0</v>
      </c>
      <c r="BL214" s="17" t="s">
        <v>162</v>
      </c>
      <c r="BM214" s="230" t="s">
        <v>574</v>
      </c>
    </row>
    <row r="215" s="2" customFormat="1" ht="37.8" customHeight="1">
      <c r="A215" s="38"/>
      <c r="B215" s="39"/>
      <c r="C215" s="219" t="s">
        <v>400</v>
      </c>
      <c r="D215" s="219" t="s">
        <v>157</v>
      </c>
      <c r="E215" s="220" t="s">
        <v>892</v>
      </c>
      <c r="F215" s="221" t="s">
        <v>893</v>
      </c>
      <c r="G215" s="222" t="s">
        <v>424</v>
      </c>
      <c r="H215" s="223">
        <v>6</v>
      </c>
      <c r="I215" s="224"/>
      <c r="J215" s="225">
        <f>ROUND(I215*H215,2)</f>
        <v>0</v>
      </c>
      <c r="K215" s="221" t="s">
        <v>1</v>
      </c>
      <c r="L215" s="44"/>
      <c r="M215" s="226" t="s">
        <v>1</v>
      </c>
      <c r="N215" s="227" t="s">
        <v>41</v>
      </c>
      <c r="O215" s="91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0" t="s">
        <v>162</v>
      </c>
      <c r="AT215" s="230" t="s">
        <v>157</v>
      </c>
      <c r="AU215" s="230" t="s">
        <v>86</v>
      </c>
      <c r="AY215" s="17" t="s">
        <v>155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7" t="s">
        <v>84</v>
      </c>
      <c r="BK215" s="231">
        <f>ROUND(I215*H215,2)</f>
        <v>0</v>
      </c>
      <c r="BL215" s="17" t="s">
        <v>162</v>
      </c>
      <c r="BM215" s="230" t="s">
        <v>583</v>
      </c>
    </row>
    <row r="216" s="2" customFormat="1" ht="24.15" customHeight="1">
      <c r="A216" s="38"/>
      <c r="B216" s="39"/>
      <c r="C216" s="269" t="s">
        <v>406</v>
      </c>
      <c r="D216" s="269" t="s">
        <v>245</v>
      </c>
      <c r="E216" s="270" t="s">
        <v>894</v>
      </c>
      <c r="F216" s="271" t="s">
        <v>895</v>
      </c>
      <c r="G216" s="272" t="s">
        <v>424</v>
      </c>
      <c r="H216" s="273">
        <v>6</v>
      </c>
      <c r="I216" s="274"/>
      <c r="J216" s="275">
        <f>ROUND(I216*H216,2)</f>
        <v>0</v>
      </c>
      <c r="K216" s="271" t="s">
        <v>1</v>
      </c>
      <c r="L216" s="276"/>
      <c r="M216" s="277" t="s">
        <v>1</v>
      </c>
      <c r="N216" s="278" t="s">
        <v>41</v>
      </c>
      <c r="O216" s="91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0" t="s">
        <v>207</v>
      </c>
      <c r="AT216" s="230" t="s">
        <v>245</v>
      </c>
      <c r="AU216" s="230" t="s">
        <v>86</v>
      </c>
      <c r="AY216" s="17" t="s">
        <v>155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7" t="s">
        <v>84</v>
      </c>
      <c r="BK216" s="231">
        <f>ROUND(I216*H216,2)</f>
        <v>0</v>
      </c>
      <c r="BL216" s="17" t="s">
        <v>162</v>
      </c>
      <c r="BM216" s="230" t="s">
        <v>592</v>
      </c>
    </row>
    <row r="217" s="2" customFormat="1" ht="24.15" customHeight="1">
      <c r="A217" s="38"/>
      <c r="B217" s="39"/>
      <c r="C217" s="219" t="s">
        <v>411</v>
      </c>
      <c r="D217" s="219" t="s">
        <v>157</v>
      </c>
      <c r="E217" s="220" t="s">
        <v>896</v>
      </c>
      <c r="F217" s="221" t="s">
        <v>897</v>
      </c>
      <c r="G217" s="222" t="s">
        <v>898</v>
      </c>
      <c r="H217" s="223">
        <v>2</v>
      </c>
      <c r="I217" s="224"/>
      <c r="J217" s="225">
        <f>ROUND(I217*H217,2)</f>
        <v>0</v>
      </c>
      <c r="K217" s="221" t="s">
        <v>1</v>
      </c>
      <c r="L217" s="44"/>
      <c r="M217" s="226" t="s">
        <v>1</v>
      </c>
      <c r="N217" s="227" t="s">
        <v>41</v>
      </c>
      <c r="O217" s="91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0" t="s">
        <v>162</v>
      </c>
      <c r="AT217" s="230" t="s">
        <v>157</v>
      </c>
      <c r="AU217" s="230" t="s">
        <v>86</v>
      </c>
      <c r="AY217" s="17" t="s">
        <v>155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7" t="s">
        <v>84</v>
      </c>
      <c r="BK217" s="231">
        <f>ROUND(I217*H217,2)</f>
        <v>0</v>
      </c>
      <c r="BL217" s="17" t="s">
        <v>162</v>
      </c>
      <c r="BM217" s="230" t="s">
        <v>600</v>
      </c>
    </row>
    <row r="218" s="2" customFormat="1" ht="24.15" customHeight="1">
      <c r="A218" s="38"/>
      <c r="B218" s="39"/>
      <c r="C218" s="219" t="s">
        <v>417</v>
      </c>
      <c r="D218" s="219" t="s">
        <v>157</v>
      </c>
      <c r="E218" s="220" t="s">
        <v>899</v>
      </c>
      <c r="F218" s="221" t="s">
        <v>900</v>
      </c>
      <c r="G218" s="222" t="s">
        <v>898</v>
      </c>
      <c r="H218" s="223">
        <v>3</v>
      </c>
      <c r="I218" s="224"/>
      <c r="J218" s="225">
        <f>ROUND(I218*H218,2)</f>
        <v>0</v>
      </c>
      <c r="K218" s="221" t="s">
        <v>1</v>
      </c>
      <c r="L218" s="44"/>
      <c r="M218" s="226" t="s">
        <v>1</v>
      </c>
      <c r="N218" s="227" t="s">
        <v>41</v>
      </c>
      <c r="O218" s="91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0" t="s">
        <v>162</v>
      </c>
      <c r="AT218" s="230" t="s">
        <v>157</v>
      </c>
      <c r="AU218" s="230" t="s">
        <v>86</v>
      </c>
      <c r="AY218" s="17" t="s">
        <v>155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7" t="s">
        <v>84</v>
      </c>
      <c r="BK218" s="231">
        <f>ROUND(I218*H218,2)</f>
        <v>0</v>
      </c>
      <c r="BL218" s="17" t="s">
        <v>162</v>
      </c>
      <c r="BM218" s="230" t="s">
        <v>612</v>
      </c>
    </row>
    <row r="219" s="2" customFormat="1" ht="24.15" customHeight="1">
      <c r="A219" s="38"/>
      <c r="B219" s="39"/>
      <c r="C219" s="219" t="s">
        <v>369</v>
      </c>
      <c r="D219" s="219" t="s">
        <v>157</v>
      </c>
      <c r="E219" s="220" t="s">
        <v>901</v>
      </c>
      <c r="F219" s="221" t="s">
        <v>902</v>
      </c>
      <c r="G219" s="222" t="s">
        <v>424</v>
      </c>
      <c r="H219" s="223">
        <v>2</v>
      </c>
      <c r="I219" s="224"/>
      <c r="J219" s="225">
        <f>ROUND(I219*H219,2)</f>
        <v>0</v>
      </c>
      <c r="K219" s="221" t="s">
        <v>1</v>
      </c>
      <c r="L219" s="44"/>
      <c r="M219" s="226" t="s">
        <v>1</v>
      </c>
      <c r="N219" s="227" t="s">
        <v>41</v>
      </c>
      <c r="O219" s="91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0" t="s">
        <v>162</v>
      </c>
      <c r="AT219" s="230" t="s">
        <v>157</v>
      </c>
      <c r="AU219" s="230" t="s">
        <v>86</v>
      </c>
      <c r="AY219" s="17" t="s">
        <v>155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7" t="s">
        <v>84</v>
      </c>
      <c r="BK219" s="231">
        <f>ROUND(I219*H219,2)</f>
        <v>0</v>
      </c>
      <c r="BL219" s="17" t="s">
        <v>162</v>
      </c>
      <c r="BM219" s="230" t="s">
        <v>621</v>
      </c>
    </row>
    <row r="220" s="2" customFormat="1" ht="21.75" customHeight="1">
      <c r="A220" s="38"/>
      <c r="B220" s="39"/>
      <c r="C220" s="269" t="s">
        <v>428</v>
      </c>
      <c r="D220" s="269" t="s">
        <v>245</v>
      </c>
      <c r="E220" s="270" t="s">
        <v>903</v>
      </c>
      <c r="F220" s="271" t="s">
        <v>904</v>
      </c>
      <c r="G220" s="272" t="s">
        <v>424</v>
      </c>
      <c r="H220" s="273">
        <v>2</v>
      </c>
      <c r="I220" s="274"/>
      <c r="J220" s="275">
        <f>ROUND(I220*H220,2)</f>
        <v>0</v>
      </c>
      <c r="K220" s="271" t="s">
        <v>1</v>
      </c>
      <c r="L220" s="276"/>
      <c r="M220" s="277" t="s">
        <v>1</v>
      </c>
      <c r="N220" s="278" t="s">
        <v>41</v>
      </c>
      <c r="O220" s="91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0" t="s">
        <v>207</v>
      </c>
      <c r="AT220" s="230" t="s">
        <v>245</v>
      </c>
      <c r="AU220" s="230" t="s">
        <v>86</v>
      </c>
      <c r="AY220" s="17" t="s">
        <v>155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7" t="s">
        <v>84</v>
      </c>
      <c r="BK220" s="231">
        <f>ROUND(I220*H220,2)</f>
        <v>0</v>
      </c>
      <c r="BL220" s="17" t="s">
        <v>162</v>
      </c>
      <c r="BM220" s="230" t="s">
        <v>636</v>
      </c>
    </row>
    <row r="221" s="2" customFormat="1" ht="24.15" customHeight="1">
      <c r="A221" s="38"/>
      <c r="B221" s="39"/>
      <c r="C221" s="219" t="s">
        <v>416</v>
      </c>
      <c r="D221" s="219" t="s">
        <v>157</v>
      </c>
      <c r="E221" s="220" t="s">
        <v>905</v>
      </c>
      <c r="F221" s="221" t="s">
        <v>906</v>
      </c>
      <c r="G221" s="222" t="s">
        <v>424</v>
      </c>
      <c r="H221" s="223">
        <v>3</v>
      </c>
      <c r="I221" s="224"/>
      <c r="J221" s="225">
        <f>ROUND(I221*H221,2)</f>
        <v>0</v>
      </c>
      <c r="K221" s="221" t="s">
        <v>1</v>
      </c>
      <c r="L221" s="44"/>
      <c r="M221" s="226" t="s">
        <v>1</v>
      </c>
      <c r="N221" s="227" t="s">
        <v>41</v>
      </c>
      <c r="O221" s="91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0" t="s">
        <v>162</v>
      </c>
      <c r="AT221" s="230" t="s">
        <v>157</v>
      </c>
      <c r="AU221" s="230" t="s">
        <v>86</v>
      </c>
      <c r="AY221" s="17" t="s">
        <v>155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7" t="s">
        <v>84</v>
      </c>
      <c r="BK221" s="231">
        <f>ROUND(I221*H221,2)</f>
        <v>0</v>
      </c>
      <c r="BL221" s="17" t="s">
        <v>162</v>
      </c>
      <c r="BM221" s="230" t="s">
        <v>907</v>
      </c>
    </row>
    <row r="222" s="2" customFormat="1" ht="21.75" customHeight="1">
      <c r="A222" s="38"/>
      <c r="B222" s="39"/>
      <c r="C222" s="269" t="s">
        <v>436</v>
      </c>
      <c r="D222" s="269" t="s">
        <v>245</v>
      </c>
      <c r="E222" s="270" t="s">
        <v>908</v>
      </c>
      <c r="F222" s="271" t="s">
        <v>909</v>
      </c>
      <c r="G222" s="272" t="s">
        <v>424</v>
      </c>
      <c r="H222" s="273">
        <v>3</v>
      </c>
      <c r="I222" s="274"/>
      <c r="J222" s="275">
        <f>ROUND(I222*H222,2)</f>
        <v>0</v>
      </c>
      <c r="K222" s="271" t="s">
        <v>1</v>
      </c>
      <c r="L222" s="276"/>
      <c r="M222" s="277" t="s">
        <v>1</v>
      </c>
      <c r="N222" s="278" t="s">
        <v>41</v>
      </c>
      <c r="O222" s="91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0" t="s">
        <v>207</v>
      </c>
      <c r="AT222" s="230" t="s">
        <v>245</v>
      </c>
      <c r="AU222" s="230" t="s">
        <v>86</v>
      </c>
      <c r="AY222" s="17" t="s">
        <v>155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7" t="s">
        <v>84</v>
      </c>
      <c r="BK222" s="231">
        <f>ROUND(I222*H222,2)</f>
        <v>0</v>
      </c>
      <c r="BL222" s="17" t="s">
        <v>162</v>
      </c>
      <c r="BM222" s="230" t="s">
        <v>910</v>
      </c>
    </row>
    <row r="223" s="2" customFormat="1" ht="24.15" customHeight="1">
      <c r="A223" s="38"/>
      <c r="B223" s="39"/>
      <c r="C223" s="219" t="s">
        <v>440</v>
      </c>
      <c r="D223" s="219" t="s">
        <v>157</v>
      </c>
      <c r="E223" s="220" t="s">
        <v>911</v>
      </c>
      <c r="F223" s="221" t="s">
        <v>912</v>
      </c>
      <c r="G223" s="222" t="s">
        <v>424</v>
      </c>
      <c r="H223" s="223">
        <v>1</v>
      </c>
      <c r="I223" s="224"/>
      <c r="J223" s="225">
        <f>ROUND(I223*H223,2)</f>
        <v>0</v>
      </c>
      <c r="K223" s="221" t="s">
        <v>1</v>
      </c>
      <c r="L223" s="44"/>
      <c r="M223" s="226" t="s">
        <v>1</v>
      </c>
      <c r="N223" s="227" t="s">
        <v>41</v>
      </c>
      <c r="O223" s="91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0" t="s">
        <v>162</v>
      </c>
      <c r="AT223" s="230" t="s">
        <v>157</v>
      </c>
      <c r="AU223" s="230" t="s">
        <v>86</v>
      </c>
      <c r="AY223" s="17" t="s">
        <v>155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7" t="s">
        <v>84</v>
      </c>
      <c r="BK223" s="231">
        <f>ROUND(I223*H223,2)</f>
        <v>0</v>
      </c>
      <c r="BL223" s="17" t="s">
        <v>162</v>
      </c>
      <c r="BM223" s="230" t="s">
        <v>913</v>
      </c>
    </row>
    <row r="224" s="2" customFormat="1" ht="21.75" customHeight="1">
      <c r="A224" s="38"/>
      <c r="B224" s="39"/>
      <c r="C224" s="269" t="s">
        <v>444</v>
      </c>
      <c r="D224" s="269" t="s">
        <v>245</v>
      </c>
      <c r="E224" s="270" t="s">
        <v>914</v>
      </c>
      <c r="F224" s="271" t="s">
        <v>915</v>
      </c>
      <c r="G224" s="272" t="s">
        <v>424</v>
      </c>
      <c r="H224" s="273">
        <v>1</v>
      </c>
      <c r="I224" s="274"/>
      <c r="J224" s="275">
        <f>ROUND(I224*H224,2)</f>
        <v>0</v>
      </c>
      <c r="K224" s="271" t="s">
        <v>1</v>
      </c>
      <c r="L224" s="276"/>
      <c r="M224" s="277" t="s">
        <v>1</v>
      </c>
      <c r="N224" s="278" t="s">
        <v>41</v>
      </c>
      <c r="O224" s="91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0" t="s">
        <v>207</v>
      </c>
      <c r="AT224" s="230" t="s">
        <v>245</v>
      </c>
      <c r="AU224" s="230" t="s">
        <v>86</v>
      </c>
      <c r="AY224" s="17" t="s">
        <v>155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7" t="s">
        <v>84</v>
      </c>
      <c r="BK224" s="231">
        <f>ROUND(I224*H224,2)</f>
        <v>0</v>
      </c>
      <c r="BL224" s="17" t="s">
        <v>162</v>
      </c>
      <c r="BM224" s="230" t="s">
        <v>916</v>
      </c>
    </row>
    <row r="225" s="2" customFormat="1" ht="24.15" customHeight="1">
      <c r="A225" s="38"/>
      <c r="B225" s="39"/>
      <c r="C225" s="219" t="s">
        <v>448</v>
      </c>
      <c r="D225" s="219" t="s">
        <v>157</v>
      </c>
      <c r="E225" s="220" t="s">
        <v>917</v>
      </c>
      <c r="F225" s="221" t="s">
        <v>918</v>
      </c>
      <c r="G225" s="222" t="s">
        <v>424</v>
      </c>
      <c r="H225" s="223">
        <v>4</v>
      </c>
      <c r="I225" s="224"/>
      <c r="J225" s="225">
        <f>ROUND(I225*H225,2)</f>
        <v>0</v>
      </c>
      <c r="K225" s="221" t="s">
        <v>1</v>
      </c>
      <c r="L225" s="44"/>
      <c r="M225" s="226" t="s">
        <v>1</v>
      </c>
      <c r="N225" s="227" t="s">
        <v>41</v>
      </c>
      <c r="O225" s="91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0" t="s">
        <v>162</v>
      </c>
      <c r="AT225" s="230" t="s">
        <v>157</v>
      </c>
      <c r="AU225" s="230" t="s">
        <v>86</v>
      </c>
      <c r="AY225" s="17" t="s">
        <v>155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7" t="s">
        <v>84</v>
      </c>
      <c r="BK225" s="231">
        <f>ROUND(I225*H225,2)</f>
        <v>0</v>
      </c>
      <c r="BL225" s="17" t="s">
        <v>162</v>
      </c>
      <c r="BM225" s="230" t="s">
        <v>919</v>
      </c>
    </row>
    <row r="226" s="2" customFormat="1" ht="16.5" customHeight="1">
      <c r="A226" s="38"/>
      <c r="B226" s="39"/>
      <c r="C226" s="269" t="s">
        <v>452</v>
      </c>
      <c r="D226" s="269" t="s">
        <v>245</v>
      </c>
      <c r="E226" s="270" t="s">
        <v>920</v>
      </c>
      <c r="F226" s="271" t="s">
        <v>921</v>
      </c>
      <c r="G226" s="272" t="s">
        <v>424</v>
      </c>
      <c r="H226" s="273">
        <v>4</v>
      </c>
      <c r="I226" s="274"/>
      <c r="J226" s="275">
        <f>ROUND(I226*H226,2)</f>
        <v>0</v>
      </c>
      <c r="K226" s="271" t="s">
        <v>1</v>
      </c>
      <c r="L226" s="276"/>
      <c r="M226" s="277" t="s">
        <v>1</v>
      </c>
      <c r="N226" s="278" t="s">
        <v>41</v>
      </c>
      <c r="O226" s="91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0" t="s">
        <v>207</v>
      </c>
      <c r="AT226" s="230" t="s">
        <v>245</v>
      </c>
      <c r="AU226" s="230" t="s">
        <v>86</v>
      </c>
      <c r="AY226" s="17" t="s">
        <v>155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7" t="s">
        <v>84</v>
      </c>
      <c r="BK226" s="231">
        <f>ROUND(I226*H226,2)</f>
        <v>0</v>
      </c>
      <c r="BL226" s="17" t="s">
        <v>162</v>
      </c>
      <c r="BM226" s="230" t="s">
        <v>922</v>
      </c>
    </row>
    <row r="227" s="2" customFormat="1" ht="24.15" customHeight="1">
      <c r="A227" s="38"/>
      <c r="B227" s="39"/>
      <c r="C227" s="219" t="s">
        <v>456</v>
      </c>
      <c r="D227" s="219" t="s">
        <v>157</v>
      </c>
      <c r="E227" s="220" t="s">
        <v>923</v>
      </c>
      <c r="F227" s="221" t="s">
        <v>924</v>
      </c>
      <c r="G227" s="222" t="s">
        <v>424</v>
      </c>
      <c r="H227" s="223">
        <v>3</v>
      </c>
      <c r="I227" s="224"/>
      <c r="J227" s="225">
        <f>ROUND(I227*H227,2)</f>
        <v>0</v>
      </c>
      <c r="K227" s="221" t="s">
        <v>1</v>
      </c>
      <c r="L227" s="44"/>
      <c r="M227" s="226" t="s">
        <v>1</v>
      </c>
      <c r="N227" s="227" t="s">
        <v>41</v>
      </c>
      <c r="O227" s="91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0" t="s">
        <v>162</v>
      </c>
      <c r="AT227" s="230" t="s">
        <v>157</v>
      </c>
      <c r="AU227" s="230" t="s">
        <v>86</v>
      </c>
      <c r="AY227" s="17" t="s">
        <v>155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7" t="s">
        <v>84</v>
      </c>
      <c r="BK227" s="231">
        <f>ROUND(I227*H227,2)</f>
        <v>0</v>
      </c>
      <c r="BL227" s="17" t="s">
        <v>162</v>
      </c>
      <c r="BM227" s="230" t="s">
        <v>925</v>
      </c>
    </row>
    <row r="228" s="2" customFormat="1" ht="16.5" customHeight="1">
      <c r="A228" s="38"/>
      <c r="B228" s="39"/>
      <c r="C228" s="269" t="s">
        <v>460</v>
      </c>
      <c r="D228" s="269" t="s">
        <v>245</v>
      </c>
      <c r="E228" s="270" t="s">
        <v>926</v>
      </c>
      <c r="F228" s="271" t="s">
        <v>927</v>
      </c>
      <c r="G228" s="272" t="s">
        <v>424</v>
      </c>
      <c r="H228" s="273">
        <v>3</v>
      </c>
      <c r="I228" s="274"/>
      <c r="J228" s="275">
        <f>ROUND(I228*H228,2)</f>
        <v>0</v>
      </c>
      <c r="K228" s="271" t="s">
        <v>1</v>
      </c>
      <c r="L228" s="276"/>
      <c r="M228" s="277" t="s">
        <v>1</v>
      </c>
      <c r="N228" s="278" t="s">
        <v>41</v>
      </c>
      <c r="O228" s="91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0" t="s">
        <v>207</v>
      </c>
      <c r="AT228" s="230" t="s">
        <v>245</v>
      </c>
      <c r="AU228" s="230" t="s">
        <v>86</v>
      </c>
      <c r="AY228" s="17" t="s">
        <v>155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7" t="s">
        <v>84</v>
      </c>
      <c r="BK228" s="231">
        <f>ROUND(I228*H228,2)</f>
        <v>0</v>
      </c>
      <c r="BL228" s="17" t="s">
        <v>162</v>
      </c>
      <c r="BM228" s="230" t="s">
        <v>928</v>
      </c>
    </row>
    <row r="229" s="2" customFormat="1" ht="24.15" customHeight="1">
      <c r="A229" s="38"/>
      <c r="B229" s="39"/>
      <c r="C229" s="219" t="s">
        <v>464</v>
      </c>
      <c r="D229" s="219" t="s">
        <v>157</v>
      </c>
      <c r="E229" s="220" t="s">
        <v>929</v>
      </c>
      <c r="F229" s="221" t="s">
        <v>930</v>
      </c>
      <c r="G229" s="222" t="s">
        <v>424</v>
      </c>
      <c r="H229" s="223">
        <v>4</v>
      </c>
      <c r="I229" s="224"/>
      <c r="J229" s="225">
        <f>ROUND(I229*H229,2)</f>
        <v>0</v>
      </c>
      <c r="K229" s="221" t="s">
        <v>1</v>
      </c>
      <c r="L229" s="44"/>
      <c r="M229" s="226" t="s">
        <v>1</v>
      </c>
      <c r="N229" s="227" t="s">
        <v>41</v>
      </c>
      <c r="O229" s="91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0" t="s">
        <v>162</v>
      </c>
      <c r="AT229" s="230" t="s">
        <v>157</v>
      </c>
      <c r="AU229" s="230" t="s">
        <v>86</v>
      </c>
      <c r="AY229" s="17" t="s">
        <v>155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7" t="s">
        <v>84</v>
      </c>
      <c r="BK229" s="231">
        <f>ROUND(I229*H229,2)</f>
        <v>0</v>
      </c>
      <c r="BL229" s="17" t="s">
        <v>162</v>
      </c>
      <c r="BM229" s="230" t="s">
        <v>931</v>
      </c>
    </row>
    <row r="230" s="2" customFormat="1" ht="24.15" customHeight="1">
      <c r="A230" s="38"/>
      <c r="B230" s="39"/>
      <c r="C230" s="269" t="s">
        <v>468</v>
      </c>
      <c r="D230" s="269" t="s">
        <v>245</v>
      </c>
      <c r="E230" s="270" t="s">
        <v>932</v>
      </c>
      <c r="F230" s="271" t="s">
        <v>933</v>
      </c>
      <c r="G230" s="272" t="s">
        <v>424</v>
      </c>
      <c r="H230" s="273">
        <v>4</v>
      </c>
      <c r="I230" s="274"/>
      <c r="J230" s="275">
        <f>ROUND(I230*H230,2)</f>
        <v>0</v>
      </c>
      <c r="K230" s="271" t="s">
        <v>1</v>
      </c>
      <c r="L230" s="276"/>
      <c r="M230" s="277" t="s">
        <v>1</v>
      </c>
      <c r="N230" s="278" t="s">
        <v>41</v>
      </c>
      <c r="O230" s="91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0" t="s">
        <v>207</v>
      </c>
      <c r="AT230" s="230" t="s">
        <v>245</v>
      </c>
      <c r="AU230" s="230" t="s">
        <v>86</v>
      </c>
      <c r="AY230" s="17" t="s">
        <v>155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7" t="s">
        <v>84</v>
      </c>
      <c r="BK230" s="231">
        <f>ROUND(I230*H230,2)</f>
        <v>0</v>
      </c>
      <c r="BL230" s="17" t="s">
        <v>162</v>
      </c>
      <c r="BM230" s="230" t="s">
        <v>934</v>
      </c>
    </row>
    <row r="231" s="2" customFormat="1" ht="24.15" customHeight="1">
      <c r="A231" s="38"/>
      <c r="B231" s="39"/>
      <c r="C231" s="269" t="s">
        <v>472</v>
      </c>
      <c r="D231" s="269" t="s">
        <v>245</v>
      </c>
      <c r="E231" s="270" t="s">
        <v>935</v>
      </c>
      <c r="F231" s="271" t="s">
        <v>936</v>
      </c>
      <c r="G231" s="272" t="s">
        <v>424</v>
      </c>
      <c r="H231" s="273">
        <v>13</v>
      </c>
      <c r="I231" s="274"/>
      <c r="J231" s="275">
        <f>ROUND(I231*H231,2)</f>
        <v>0</v>
      </c>
      <c r="K231" s="271" t="s">
        <v>1</v>
      </c>
      <c r="L231" s="276"/>
      <c r="M231" s="277" t="s">
        <v>1</v>
      </c>
      <c r="N231" s="278" t="s">
        <v>41</v>
      </c>
      <c r="O231" s="91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0" t="s">
        <v>207</v>
      </c>
      <c r="AT231" s="230" t="s">
        <v>245</v>
      </c>
      <c r="AU231" s="230" t="s">
        <v>86</v>
      </c>
      <c r="AY231" s="17" t="s">
        <v>155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7" t="s">
        <v>84</v>
      </c>
      <c r="BK231" s="231">
        <f>ROUND(I231*H231,2)</f>
        <v>0</v>
      </c>
      <c r="BL231" s="17" t="s">
        <v>162</v>
      </c>
      <c r="BM231" s="230" t="s">
        <v>937</v>
      </c>
    </row>
    <row r="232" s="2" customFormat="1" ht="24.15" customHeight="1">
      <c r="A232" s="38"/>
      <c r="B232" s="39"/>
      <c r="C232" s="219" t="s">
        <v>476</v>
      </c>
      <c r="D232" s="219" t="s">
        <v>157</v>
      </c>
      <c r="E232" s="220" t="s">
        <v>938</v>
      </c>
      <c r="F232" s="221" t="s">
        <v>939</v>
      </c>
      <c r="G232" s="222" t="s">
        <v>424</v>
      </c>
      <c r="H232" s="223">
        <v>2</v>
      </c>
      <c r="I232" s="224"/>
      <c r="J232" s="225">
        <f>ROUND(I232*H232,2)</f>
        <v>0</v>
      </c>
      <c r="K232" s="221" t="s">
        <v>1</v>
      </c>
      <c r="L232" s="44"/>
      <c r="M232" s="226" t="s">
        <v>1</v>
      </c>
      <c r="N232" s="227" t="s">
        <v>41</v>
      </c>
      <c r="O232" s="91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0" t="s">
        <v>162</v>
      </c>
      <c r="AT232" s="230" t="s">
        <v>157</v>
      </c>
      <c r="AU232" s="230" t="s">
        <v>86</v>
      </c>
      <c r="AY232" s="17" t="s">
        <v>155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7" t="s">
        <v>84</v>
      </c>
      <c r="BK232" s="231">
        <f>ROUND(I232*H232,2)</f>
        <v>0</v>
      </c>
      <c r="BL232" s="17" t="s">
        <v>162</v>
      </c>
      <c r="BM232" s="230" t="s">
        <v>940</v>
      </c>
    </row>
    <row r="233" s="2" customFormat="1" ht="24.15" customHeight="1">
      <c r="A233" s="38"/>
      <c r="B233" s="39"/>
      <c r="C233" s="269" t="s">
        <v>480</v>
      </c>
      <c r="D233" s="269" t="s">
        <v>245</v>
      </c>
      <c r="E233" s="270" t="s">
        <v>941</v>
      </c>
      <c r="F233" s="271" t="s">
        <v>942</v>
      </c>
      <c r="G233" s="272" t="s">
        <v>424</v>
      </c>
      <c r="H233" s="273">
        <v>2</v>
      </c>
      <c r="I233" s="274"/>
      <c r="J233" s="275">
        <f>ROUND(I233*H233,2)</f>
        <v>0</v>
      </c>
      <c r="K233" s="271" t="s">
        <v>1</v>
      </c>
      <c r="L233" s="276"/>
      <c r="M233" s="277" t="s">
        <v>1</v>
      </c>
      <c r="N233" s="278" t="s">
        <v>41</v>
      </c>
      <c r="O233" s="91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0" t="s">
        <v>207</v>
      </c>
      <c r="AT233" s="230" t="s">
        <v>245</v>
      </c>
      <c r="AU233" s="230" t="s">
        <v>86</v>
      </c>
      <c r="AY233" s="17" t="s">
        <v>155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7" t="s">
        <v>84</v>
      </c>
      <c r="BK233" s="231">
        <f>ROUND(I233*H233,2)</f>
        <v>0</v>
      </c>
      <c r="BL233" s="17" t="s">
        <v>162</v>
      </c>
      <c r="BM233" s="230" t="s">
        <v>943</v>
      </c>
    </row>
    <row r="234" s="2" customFormat="1" ht="33" customHeight="1">
      <c r="A234" s="38"/>
      <c r="B234" s="39"/>
      <c r="C234" s="219" t="s">
        <v>485</v>
      </c>
      <c r="D234" s="219" t="s">
        <v>157</v>
      </c>
      <c r="E234" s="220" t="s">
        <v>944</v>
      </c>
      <c r="F234" s="221" t="s">
        <v>945</v>
      </c>
      <c r="G234" s="222" t="s">
        <v>424</v>
      </c>
      <c r="H234" s="223">
        <v>1</v>
      </c>
      <c r="I234" s="224"/>
      <c r="J234" s="225">
        <f>ROUND(I234*H234,2)</f>
        <v>0</v>
      </c>
      <c r="K234" s="221" t="s">
        <v>1</v>
      </c>
      <c r="L234" s="44"/>
      <c r="M234" s="226" t="s">
        <v>1</v>
      </c>
      <c r="N234" s="227" t="s">
        <v>41</v>
      </c>
      <c r="O234" s="91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0" t="s">
        <v>162</v>
      </c>
      <c r="AT234" s="230" t="s">
        <v>157</v>
      </c>
      <c r="AU234" s="230" t="s">
        <v>86</v>
      </c>
      <c r="AY234" s="17" t="s">
        <v>155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7" t="s">
        <v>84</v>
      </c>
      <c r="BK234" s="231">
        <f>ROUND(I234*H234,2)</f>
        <v>0</v>
      </c>
      <c r="BL234" s="17" t="s">
        <v>162</v>
      </c>
      <c r="BM234" s="230" t="s">
        <v>946</v>
      </c>
    </row>
    <row r="235" s="2" customFormat="1" ht="37.8" customHeight="1">
      <c r="A235" s="38"/>
      <c r="B235" s="39"/>
      <c r="C235" s="219" t="s">
        <v>491</v>
      </c>
      <c r="D235" s="219" t="s">
        <v>157</v>
      </c>
      <c r="E235" s="220" t="s">
        <v>947</v>
      </c>
      <c r="F235" s="221" t="s">
        <v>948</v>
      </c>
      <c r="G235" s="222" t="s">
        <v>424</v>
      </c>
      <c r="H235" s="223">
        <v>1</v>
      </c>
      <c r="I235" s="224"/>
      <c r="J235" s="225">
        <f>ROUND(I235*H235,2)</f>
        <v>0</v>
      </c>
      <c r="K235" s="221" t="s">
        <v>1</v>
      </c>
      <c r="L235" s="44"/>
      <c r="M235" s="226" t="s">
        <v>1</v>
      </c>
      <c r="N235" s="227" t="s">
        <v>41</v>
      </c>
      <c r="O235" s="91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0" t="s">
        <v>162</v>
      </c>
      <c r="AT235" s="230" t="s">
        <v>157</v>
      </c>
      <c r="AU235" s="230" t="s">
        <v>86</v>
      </c>
      <c r="AY235" s="17" t="s">
        <v>155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7" t="s">
        <v>84</v>
      </c>
      <c r="BK235" s="231">
        <f>ROUND(I235*H235,2)</f>
        <v>0</v>
      </c>
      <c r="BL235" s="17" t="s">
        <v>162</v>
      </c>
      <c r="BM235" s="230" t="s">
        <v>949</v>
      </c>
    </row>
    <row r="236" s="2" customFormat="1" ht="21.75" customHeight="1">
      <c r="A236" s="38"/>
      <c r="B236" s="39"/>
      <c r="C236" s="269" t="s">
        <v>496</v>
      </c>
      <c r="D236" s="269" t="s">
        <v>245</v>
      </c>
      <c r="E236" s="270" t="s">
        <v>950</v>
      </c>
      <c r="F236" s="271" t="s">
        <v>951</v>
      </c>
      <c r="G236" s="272" t="s">
        <v>424</v>
      </c>
      <c r="H236" s="273">
        <v>1</v>
      </c>
      <c r="I236" s="274"/>
      <c r="J236" s="275">
        <f>ROUND(I236*H236,2)</f>
        <v>0</v>
      </c>
      <c r="K236" s="271" t="s">
        <v>1</v>
      </c>
      <c r="L236" s="276"/>
      <c r="M236" s="277" t="s">
        <v>1</v>
      </c>
      <c r="N236" s="278" t="s">
        <v>41</v>
      </c>
      <c r="O236" s="91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0" t="s">
        <v>207</v>
      </c>
      <c r="AT236" s="230" t="s">
        <v>245</v>
      </c>
      <c r="AU236" s="230" t="s">
        <v>86</v>
      </c>
      <c r="AY236" s="17" t="s">
        <v>155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7" t="s">
        <v>84</v>
      </c>
      <c r="BK236" s="231">
        <f>ROUND(I236*H236,2)</f>
        <v>0</v>
      </c>
      <c r="BL236" s="17" t="s">
        <v>162</v>
      </c>
      <c r="BM236" s="230" t="s">
        <v>952</v>
      </c>
    </row>
    <row r="237" s="2" customFormat="1" ht="37.8" customHeight="1">
      <c r="A237" s="38"/>
      <c r="B237" s="39"/>
      <c r="C237" s="219" t="s">
        <v>500</v>
      </c>
      <c r="D237" s="219" t="s">
        <v>157</v>
      </c>
      <c r="E237" s="220" t="s">
        <v>953</v>
      </c>
      <c r="F237" s="221" t="s">
        <v>954</v>
      </c>
      <c r="G237" s="222" t="s">
        <v>424</v>
      </c>
      <c r="H237" s="223">
        <v>5</v>
      </c>
      <c r="I237" s="224"/>
      <c r="J237" s="225">
        <f>ROUND(I237*H237,2)</f>
        <v>0</v>
      </c>
      <c r="K237" s="221" t="s">
        <v>1</v>
      </c>
      <c r="L237" s="44"/>
      <c r="M237" s="226" t="s">
        <v>1</v>
      </c>
      <c r="N237" s="227" t="s">
        <v>41</v>
      </c>
      <c r="O237" s="91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0" t="s">
        <v>162</v>
      </c>
      <c r="AT237" s="230" t="s">
        <v>157</v>
      </c>
      <c r="AU237" s="230" t="s">
        <v>86</v>
      </c>
      <c r="AY237" s="17" t="s">
        <v>155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7" t="s">
        <v>84</v>
      </c>
      <c r="BK237" s="231">
        <f>ROUND(I237*H237,2)</f>
        <v>0</v>
      </c>
      <c r="BL237" s="17" t="s">
        <v>162</v>
      </c>
      <c r="BM237" s="230" t="s">
        <v>955</v>
      </c>
    </row>
    <row r="238" s="2" customFormat="1" ht="21.75" customHeight="1">
      <c r="A238" s="38"/>
      <c r="B238" s="39"/>
      <c r="C238" s="269" t="s">
        <v>504</v>
      </c>
      <c r="D238" s="269" t="s">
        <v>245</v>
      </c>
      <c r="E238" s="270" t="s">
        <v>956</v>
      </c>
      <c r="F238" s="271" t="s">
        <v>957</v>
      </c>
      <c r="G238" s="272" t="s">
        <v>424</v>
      </c>
      <c r="H238" s="273">
        <v>5</v>
      </c>
      <c r="I238" s="274"/>
      <c r="J238" s="275">
        <f>ROUND(I238*H238,2)</f>
        <v>0</v>
      </c>
      <c r="K238" s="271" t="s">
        <v>1</v>
      </c>
      <c r="L238" s="276"/>
      <c r="M238" s="277" t="s">
        <v>1</v>
      </c>
      <c r="N238" s="278" t="s">
        <v>41</v>
      </c>
      <c r="O238" s="91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0" t="s">
        <v>207</v>
      </c>
      <c r="AT238" s="230" t="s">
        <v>245</v>
      </c>
      <c r="AU238" s="230" t="s">
        <v>86</v>
      </c>
      <c r="AY238" s="17" t="s">
        <v>155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7" t="s">
        <v>84</v>
      </c>
      <c r="BK238" s="231">
        <f>ROUND(I238*H238,2)</f>
        <v>0</v>
      </c>
      <c r="BL238" s="17" t="s">
        <v>162</v>
      </c>
      <c r="BM238" s="230" t="s">
        <v>958</v>
      </c>
    </row>
    <row r="239" s="2" customFormat="1" ht="33" customHeight="1">
      <c r="A239" s="38"/>
      <c r="B239" s="39"/>
      <c r="C239" s="219" t="s">
        <v>510</v>
      </c>
      <c r="D239" s="219" t="s">
        <v>157</v>
      </c>
      <c r="E239" s="220" t="s">
        <v>959</v>
      </c>
      <c r="F239" s="221" t="s">
        <v>960</v>
      </c>
      <c r="G239" s="222" t="s">
        <v>110</v>
      </c>
      <c r="H239" s="223">
        <v>1</v>
      </c>
      <c r="I239" s="224"/>
      <c r="J239" s="225">
        <f>ROUND(I239*H239,2)</f>
        <v>0</v>
      </c>
      <c r="K239" s="221" t="s">
        <v>1</v>
      </c>
      <c r="L239" s="44"/>
      <c r="M239" s="226" t="s">
        <v>1</v>
      </c>
      <c r="N239" s="227" t="s">
        <v>41</v>
      </c>
      <c r="O239" s="91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0" t="s">
        <v>162</v>
      </c>
      <c r="AT239" s="230" t="s">
        <v>157</v>
      </c>
      <c r="AU239" s="230" t="s">
        <v>86</v>
      </c>
      <c r="AY239" s="17" t="s">
        <v>155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7" t="s">
        <v>84</v>
      </c>
      <c r="BK239" s="231">
        <f>ROUND(I239*H239,2)</f>
        <v>0</v>
      </c>
      <c r="BL239" s="17" t="s">
        <v>162</v>
      </c>
      <c r="BM239" s="230" t="s">
        <v>961</v>
      </c>
    </row>
    <row r="240" s="2" customFormat="1" ht="21.75" customHeight="1">
      <c r="A240" s="38"/>
      <c r="B240" s="39"/>
      <c r="C240" s="219" t="s">
        <v>515</v>
      </c>
      <c r="D240" s="219" t="s">
        <v>157</v>
      </c>
      <c r="E240" s="220" t="s">
        <v>962</v>
      </c>
      <c r="F240" s="221" t="s">
        <v>963</v>
      </c>
      <c r="G240" s="222" t="s">
        <v>197</v>
      </c>
      <c r="H240" s="223">
        <v>313</v>
      </c>
      <c r="I240" s="224"/>
      <c r="J240" s="225">
        <f>ROUND(I240*H240,2)</f>
        <v>0</v>
      </c>
      <c r="K240" s="221" t="s">
        <v>1</v>
      </c>
      <c r="L240" s="44"/>
      <c r="M240" s="226" t="s">
        <v>1</v>
      </c>
      <c r="N240" s="227" t="s">
        <v>41</v>
      </c>
      <c r="O240" s="91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0" t="s">
        <v>162</v>
      </c>
      <c r="AT240" s="230" t="s">
        <v>157</v>
      </c>
      <c r="AU240" s="230" t="s">
        <v>86</v>
      </c>
      <c r="AY240" s="17" t="s">
        <v>155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7" t="s">
        <v>84</v>
      </c>
      <c r="BK240" s="231">
        <f>ROUND(I240*H240,2)</f>
        <v>0</v>
      </c>
      <c r="BL240" s="17" t="s">
        <v>162</v>
      </c>
      <c r="BM240" s="230" t="s">
        <v>964</v>
      </c>
    </row>
    <row r="241" s="14" customFormat="1">
      <c r="A241" s="14"/>
      <c r="B241" s="247"/>
      <c r="C241" s="248"/>
      <c r="D241" s="232" t="s">
        <v>166</v>
      </c>
      <c r="E241" s="249" t="s">
        <v>1</v>
      </c>
      <c r="F241" s="250" t="s">
        <v>965</v>
      </c>
      <c r="G241" s="248"/>
      <c r="H241" s="251">
        <v>313</v>
      </c>
      <c r="I241" s="252"/>
      <c r="J241" s="248"/>
      <c r="K241" s="248"/>
      <c r="L241" s="253"/>
      <c r="M241" s="254"/>
      <c r="N241" s="255"/>
      <c r="O241" s="255"/>
      <c r="P241" s="255"/>
      <c r="Q241" s="255"/>
      <c r="R241" s="255"/>
      <c r="S241" s="255"/>
      <c r="T241" s="25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7" t="s">
        <v>166</v>
      </c>
      <c r="AU241" s="257" t="s">
        <v>86</v>
      </c>
      <c r="AV241" s="14" t="s">
        <v>86</v>
      </c>
      <c r="AW241" s="14" t="s">
        <v>32</v>
      </c>
      <c r="AX241" s="14" t="s">
        <v>76</v>
      </c>
      <c r="AY241" s="257" t="s">
        <v>155</v>
      </c>
    </row>
    <row r="242" s="15" customFormat="1">
      <c r="A242" s="15"/>
      <c r="B242" s="258"/>
      <c r="C242" s="259"/>
      <c r="D242" s="232" t="s">
        <v>166</v>
      </c>
      <c r="E242" s="260" t="s">
        <v>1</v>
      </c>
      <c r="F242" s="261" t="s">
        <v>171</v>
      </c>
      <c r="G242" s="259"/>
      <c r="H242" s="262">
        <v>313</v>
      </c>
      <c r="I242" s="263"/>
      <c r="J242" s="259"/>
      <c r="K242" s="259"/>
      <c r="L242" s="264"/>
      <c r="M242" s="265"/>
      <c r="N242" s="266"/>
      <c r="O242" s="266"/>
      <c r="P242" s="266"/>
      <c r="Q242" s="266"/>
      <c r="R242" s="266"/>
      <c r="S242" s="266"/>
      <c r="T242" s="267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8" t="s">
        <v>166</v>
      </c>
      <c r="AU242" s="268" t="s">
        <v>86</v>
      </c>
      <c r="AV242" s="15" t="s">
        <v>162</v>
      </c>
      <c r="AW242" s="15" t="s">
        <v>32</v>
      </c>
      <c r="AX242" s="15" t="s">
        <v>84</v>
      </c>
      <c r="AY242" s="268" t="s">
        <v>155</v>
      </c>
    </row>
    <row r="243" s="2" customFormat="1" ht="49.05" customHeight="1">
      <c r="A243" s="38"/>
      <c r="B243" s="39"/>
      <c r="C243" s="219" t="s">
        <v>520</v>
      </c>
      <c r="D243" s="219" t="s">
        <v>157</v>
      </c>
      <c r="E243" s="220" t="s">
        <v>966</v>
      </c>
      <c r="F243" s="221" t="s">
        <v>967</v>
      </c>
      <c r="G243" s="222" t="s">
        <v>968</v>
      </c>
      <c r="H243" s="223">
        <v>1</v>
      </c>
      <c r="I243" s="224"/>
      <c r="J243" s="225">
        <f>ROUND(I243*H243,2)</f>
        <v>0</v>
      </c>
      <c r="K243" s="221" t="s">
        <v>1</v>
      </c>
      <c r="L243" s="44"/>
      <c r="M243" s="226" t="s">
        <v>1</v>
      </c>
      <c r="N243" s="227" t="s">
        <v>41</v>
      </c>
      <c r="O243" s="91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0" t="s">
        <v>162</v>
      </c>
      <c r="AT243" s="230" t="s">
        <v>157</v>
      </c>
      <c r="AU243" s="230" t="s">
        <v>86</v>
      </c>
      <c r="AY243" s="17" t="s">
        <v>155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7" t="s">
        <v>84</v>
      </c>
      <c r="BK243" s="231">
        <f>ROUND(I243*H243,2)</f>
        <v>0</v>
      </c>
      <c r="BL243" s="17" t="s">
        <v>162</v>
      </c>
      <c r="BM243" s="230" t="s">
        <v>627</v>
      </c>
    </row>
    <row r="244" s="12" customFormat="1" ht="22.8" customHeight="1">
      <c r="A244" s="12"/>
      <c r="B244" s="203"/>
      <c r="C244" s="204"/>
      <c r="D244" s="205" t="s">
        <v>75</v>
      </c>
      <c r="E244" s="217" t="s">
        <v>634</v>
      </c>
      <c r="F244" s="217" t="s">
        <v>635</v>
      </c>
      <c r="G244" s="204"/>
      <c r="H244" s="204"/>
      <c r="I244" s="207"/>
      <c r="J244" s="218">
        <f>BK244</f>
        <v>0</v>
      </c>
      <c r="K244" s="204"/>
      <c r="L244" s="209"/>
      <c r="M244" s="210"/>
      <c r="N244" s="211"/>
      <c r="O244" s="211"/>
      <c r="P244" s="212">
        <f>P245</f>
        <v>0</v>
      </c>
      <c r="Q244" s="211"/>
      <c r="R244" s="212">
        <f>R245</f>
        <v>0</v>
      </c>
      <c r="S244" s="211"/>
      <c r="T244" s="213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4" t="s">
        <v>84</v>
      </c>
      <c r="AT244" s="215" t="s">
        <v>75</v>
      </c>
      <c r="AU244" s="215" t="s">
        <v>84</v>
      </c>
      <c r="AY244" s="214" t="s">
        <v>155</v>
      </c>
      <c r="BK244" s="216">
        <f>BK245</f>
        <v>0</v>
      </c>
    </row>
    <row r="245" s="2" customFormat="1" ht="49.05" customHeight="1">
      <c r="A245" s="38"/>
      <c r="B245" s="39"/>
      <c r="C245" s="219" t="s">
        <v>525</v>
      </c>
      <c r="D245" s="219" t="s">
        <v>157</v>
      </c>
      <c r="E245" s="220" t="s">
        <v>969</v>
      </c>
      <c r="F245" s="221" t="s">
        <v>970</v>
      </c>
      <c r="G245" s="222" t="s">
        <v>248</v>
      </c>
      <c r="H245" s="223">
        <v>30.710999999999999</v>
      </c>
      <c r="I245" s="224"/>
      <c r="J245" s="225">
        <f>ROUND(I245*H245,2)</f>
        <v>0</v>
      </c>
      <c r="K245" s="221" t="s">
        <v>1</v>
      </c>
      <c r="L245" s="44"/>
      <c r="M245" s="226" t="s">
        <v>1</v>
      </c>
      <c r="N245" s="227" t="s">
        <v>41</v>
      </c>
      <c r="O245" s="91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0" t="s">
        <v>162</v>
      </c>
      <c r="AT245" s="230" t="s">
        <v>157</v>
      </c>
      <c r="AU245" s="230" t="s">
        <v>86</v>
      </c>
      <c r="AY245" s="17" t="s">
        <v>155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7" t="s">
        <v>84</v>
      </c>
      <c r="BK245" s="231">
        <f>ROUND(I245*H245,2)</f>
        <v>0</v>
      </c>
      <c r="BL245" s="17" t="s">
        <v>162</v>
      </c>
      <c r="BM245" s="230" t="s">
        <v>971</v>
      </c>
    </row>
    <row r="246" s="12" customFormat="1" ht="25.92" customHeight="1">
      <c r="A246" s="12"/>
      <c r="B246" s="203"/>
      <c r="C246" s="204"/>
      <c r="D246" s="205" t="s">
        <v>75</v>
      </c>
      <c r="E246" s="206" t="s">
        <v>105</v>
      </c>
      <c r="F246" s="206" t="s">
        <v>972</v>
      </c>
      <c r="G246" s="204"/>
      <c r="H246" s="204"/>
      <c r="I246" s="207"/>
      <c r="J246" s="208">
        <f>BK246</f>
        <v>0</v>
      </c>
      <c r="K246" s="204"/>
      <c r="L246" s="209"/>
      <c r="M246" s="210"/>
      <c r="N246" s="211"/>
      <c r="O246" s="211"/>
      <c r="P246" s="212">
        <f>P247+P250+P252</f>
        <v>0</v>
      </c>
      <c r="Q246" s="211"/>
      <c r="R246" s="212">
        <f>R247+R250+R252</f>
        <v>0</v>
      </c>
      <c r="S246" s="211"/>
      <c r="T246" s="213">
        <f>T247+T250+T252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4" t="s">
        <v>188</v>
      </c>
      <c r="AT246" s="215" t="s">
        <v>75</v>
      </c>
      <c r="AU246" s="215" t="s">
        <v>76</v>
      </c>
      <c r="AY246" s="214" t="s">
        <v>155</v>
      </c>
      <c r="BK246" s="216">
        <f>BK247+BK250+BK252</f>
        <v>0</v>
      </c>
    </row>
    <row r="247" s="12" customFormat="1" ht="22.8" customHeight="1">
      <c r="A247" s="12"/>
      <c r="B247" s="203"/>
      <c r="C247" s="204"/>
      <c r="D247" s="205" t="s">
        <v>75</v>
      </c>
      <c r="E247" s="217" t="s">
        <v>973</v>
      </c>
      <c r="F247" s="217" t="s">
        <v>974</v>
      </c>
      <c r="G247" s="204"/>
      <c r="H247" s="204"/>
      <c r="I247" s="207"/>
      <c r="J247" s="218">
        <f>BK247</f>
        <v>0</v>
      </c>
      <c r="K247" s="204"/>
      <c r="L247" s="209"/>
      <c r="M247" s="210"/>
      <c r="N247" s="211"/>
      <c r="O247" s="211"/>
      <c r="P247" s="212">
        <f>SUM(P248:P249)</f>
        <v>0</v>
      </c>
      <c r="Q247" s="211"/>
      <c r="R247" s="212">
        <f>SUM(R248:R249)</f>
        <v>0</v>
      </c>
      <c r="S247" s="211"/>
      <c r="T247" s="213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4" t="s">
        <v>188</v>
      </c>
      <c r="AT247" s="215" t="s">
        <v>75</v>
      </c>
      <c r="AU247" s="215" t="s">
        <v>84</v>
      </c>
      <c r="AY247" s="214" t="s">
        <v>155</v>
      </c>
      <c r="BK247" s="216">
        <f>SUM(BK248:BK249)</f>
        <v>0</v>
      </c>
    </row>
    <row r="248" s="2" customFormat="1" ht="33" customHeight="1">
      <c r="A248" s="38"/>
      <c r="B248" s="39"/>
      <c r="C248" s="219" t="s">
        <v>531</v>
      </c>
      <c r="D248" s="219" t="s">
        <v>157</v>
      </c>
      <c r="E248" s="220" t="s">
        <v>975</v>
      </c>
      <c r="F248" s="221" t="s">
        <v>976</v>
      </c>
      <c r="G248" s="222" t="s">
        <v>968</v>
      </c>
      <c r="H248" s="223">
        <v>1</v>
      </c>
      <c r="I248" s="224"/>
      <c r="J248" s="225">
        <f>ROUND(I248*H248,2)</f>
        <v>0</v>
      </c>
      <c r="K248" s="221" t="s">
        <v>1</v>
      </c>
      <c r="L248" s="44"/>
      <c r="M248" s="226" t="s">
        <v>1</v>
      </c>
      <c r="N248" s="227" t="s">
        <v>41</v>
      </c>
      <c r="O248" s="91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0" t="s">
        <v>162</v>
      </c>
      <c r="AT248" s="230" t="s">
        <v>157</v>
      </c>
      <c r="AU248" s="230" t="s">
        <v>86</v>
      </c>
      <c r="AY248" s="17" t="s">
        <v>155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7" t="s">
        <v>84</v>
      </c>
      <c r="BK248" s="231">
        <f>ROUND(I248*H248,2)</f>
        <v>0</v>
      </c>
      <c r="BL248" s="17" t="s">
        <v>162</v>
      </c>
      <c r="BM248" s="230" t="s">
        <v>977</v>
      </c>
    </row>
    <row r="249" s="2" customFormat="1" ht="37.8" customHeight="1">
      <c r="A249" s="38"/>
      <c r="B249" s="39"/>
      <c r="C249" s="219" t="s">
        <v>536</v>
      </c>
      <c r="D249" s="219" t="s">
        <v>157</v>
      </c>
      <c r="E249" s="220" t="s">
        <v>978</v>
      </c>
      <c r="F249" s="221" t="s">
        <v>979</v>
      </c>
      <c r="G249" s="222" t="s">
        <v>968</v>
      </c>
      <c r="H249" s="223">
        <v>1</v>
      </c>
      <c r="I249" s="224"/>
      <c r="J249" s="225">
        <f>ROUND(I249*H249,2)</f>
        <v>0</v>
      </c>
      <c r="K249" s="221" t="s">
        <v>1</v>
      </c>
      <c r="L249" s="44"/>
      <c r="M249" s="226" t="s">
        <v>1</v>
      </c>
      <c r="N249" s="227" t="s">
        <v>41</v>
      </c>
      <c r="O249" s="91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0" t="s">
        <v>162</v>
      </c>
      <c r="AT249" s="230" t="s">
        <v>157</v>
      </c>
      <c r="AU249" s="230" t="s">
        <v>86</v>
      </c>
      <c r="AY249" s="17" t="s">
        <v>155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7" t="s">
        <v>84</v>
      </c>
      <c r="BK249" s="231">
        <f>ROUND(I249*H249,2)</f>
        <v>0</v>
      </c>
      <c r="BL249" s="17" t="s">
        <v>162</v>
      </c>
      <c r="BM249" s="230" t="s">
        <v>980</v>
      </c>
    </row>
    <row r="250" s="12" customFormat="1" ht="22.8" customHeight="1">
      <c r="A250" s="12"/>
      <c r="B250" s="203"/>
      <c r="C250" s="204"/>
      <c r="D250" s="205" t="s">
        <v>75</v>
      </c>
      <c r="E250" s="217" t="s">
        <v>981</v>
      </c>
      <c r="F250" s="217" t="s">
        <v>982</v>
      </c>
      <c r="G250" s="204"/>
      <c r="H250" s="204"/>
      <c r="I250" s="207"/>
      <c r="J250" s="218">
        <f>BK250</f>
        <v>0</v>
      </c>
      <c r="K250" s="204"/>
      <c r="L250" s="209"/>
      <c r="M250" s="210"/>
      <c r="N250" s="211"/>
      <c r="O250" s="211"/>
      <c r="P250" s="212">
        <f>P251</f>
        <v>0</v>
      </c>
      <c r="Q250" s="211"/>
      <c r="R250" s="212">
        <f>R251</f>
        <v>0</v>
      </c>
      <c r="S250" s="211"/>
      <c r="T250" s="213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4" t="s">
        <v>188</v>
      </c>
      <c r="AT250" s="215" t="s">
        <v>75</v>
      </c>
      <c r="AU250" s="215" t="s">
        <v>84</v>
      </c>
      <c r="AY250" s="214" t="s">
        <v>155</v>
      </c>
      <c r="BK250" s="216">
        <f>BK251</f>
        <v>0</v>
      </c>
    </row>
    <row r="251" s="2" customFormat="1" ht="24.15" customHeight="1">
      <c r="A251" s="38"/>
      <c r="B251" s="39"/>
      <c r="C251" s="219" t="s">
        <v>541</v>
      </c>
      <c r="D251" s="219" t="s">
        <v>157</v>
      </c>
      <c r="E251" s="220" t="s">
        <v>983</v>
      </c>
      <c r="F251" s="221" t="s">
        <v>984</v>
      </c>
      <c r="G251" s="222" t="s">
        <v>968</v>
      </c>
      <c r="H251" s="223">
        <v>1</v>
      </c>
      <c r="I251" s="224"/>
      <c r="J251" s="225">
        <f>ROUND(I251*H251,2)</f>
        <v>0</v>
      </c>
      <c r="K251" s="221" t="s">
        <v>1</v>
      </c>
      <c r="L251" s="44"/>
      <c r="M251" s="226" t="s">
        <v>1</v>
      </c>
      <c r="N251" s="227" t="s">
        <v>41</v>
      </c>
      <c r="O251" s="91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0" t="s">
        <v>162</v>
      </c>
      <c r="AT251" s="230" t="s">
        <v>157</v>
      </c>
      <c r="AU251" s="230" t="s">
        <v>86</v>
      </c>
      <c r="AY251" s="17" t="s">
        <v>155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7" t="s">
        <v>84</v>
      </c>
      <c r="BK251" s="231">
        <f>ROUND(I251*H251,2)</f>
        <v>0</v>
      </c>
      <c r="BL251" s="17" t="s">
        <v>162</v>
      </c>
      <c r="BM251" s="230" t="s">
        <v>985</v>
      </c>
    </row>
    <row r="252" s="12" customFormat="1" ht="22.8" customHeight="1">
      <c r="A252" s="12"/>
      <c r="B252" s="203"/>
      <c r="C252" s="204"/>
      <c r="D252" s="205" t="s">
        <v>75</v>
      </c>
      <c r="E252" s="217" t="s">
        <v>986</v>
      </c>
      <c r="F252" s="217" t="s">
        <v>987</v>
      </c>
      <c r="G252" s="204"/>
      <c r="H252" s="204"/>
      <c r="I252" s="207"/>
      <c r="J252" s="218">
        <f>BK252</f>
        <v>0</v>
      </c>
      <c r="K252" s="204"/>
      <c r="L252" s="209"/>
      <c r="M252" s="210"/>
      <c r="N252" s="211"/>
      <c r="O252" s="211"/>
      <c r="P252" s="212">
        <f>SUM(P253:P254)</f>
        <v>0</v>
      </c>
      <c r="Q252" s="211"/>
      <c r="R252" s="212">
        <f>SUM(R253:R254)</f>
        <v>0</v>
      </c>
      <c r="S252" s="211"/>
      <c r="T252" s="213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4" t="s">
        <v>188</v>
      </c>
      <c r="AT252" s="215" t="s">
        <v>75</v>
      </c>
      <c r="AU252" s="215" t="s">
        <v>84</v>
      </c>
      <c r="AY252" s="214" t="s">
        <v>155</v>
      </c>
      <c r="BK252" s="216">
        <f>SUM(BK253:BK254)</f>
        <v>0</v>
      </c>
    </row>
    <row r="253" s="2" customFormat="1" ht="16.5" customHeight="1">
      <c r="A253" s="38"/>
      <c r="B253" s="39"/>
      <c r="C253" s="219" t="s">
        <v>545</v>
      </c>
      <c r="D253" s="219" t="s">
        <v>157</v>
      </c>
      <c r="E253" s="220" t="s">
        <v>988</v>
      </c>
      <c r="F253" s="221" t="s">
        <v>987</v>
      </c>
      <c r="G253" s="222" t="s">
        <v>968</v>
      </c>
      <c r="H253" s="223">
        <v>1</v>
      </c>
      <c r="I253" s="224"/>
      <c r="J253" s="225">
        <f>ROUND(I253*H253,2)</f>
        <v>0</v>
      </c>
      <c r="K253" s="221" t="s">
        <v>1</v>
      </c>
      <c r="L253" s="44"/>
      <c r="M253" s="226" t="s">
        <v>1</v>
      </c>
      <c r="N253" s="227" t="s">
        <v>41</v>
      </c>
      <c r="O253" s="91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0" t="s">
        <v>162</v>
      </c>
      <c r="AT253" s="230" t="s">
        <v>157</v>
      </c>
      <c r="AU253" s="230" t="s">
        <v>86</v>
      </c>
      <c r="AY253" s="17" t="s">
        <v>155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7" t="s">
        <v>84</v>
      </c>
      <c r="BK253" s="231">
        <f>ROUND(I253*H253,2)</f>
        <v>0</v>
      </c>
      <c r="BL253" s="17" t="s">
        <v>162</v>
      </c>
      <c r="BM253" s="230" t="s">
        <v>989</v>
      </c>
    </row>
    <row r="254" s="2" customFormat="1" ht="16.5" customHeight="1">
      <c r="A254" s="38"/>
      <c r="B254" s="39"/>
      <c r="C254" s="219" t="s">
        <v>549</v>
      </c>
      <c r="D254" s="219" t="s">
        <v>157</v>
      </c>
      <c r="E254" s="220" t="s">
        <v>990</v>
      </c>
      <c r="F254" s="221" t="s">
        <v>991</v>
      </c>
      <c r="G254" s="222" t="s">
        <v>968</v>
      </c>
      <c r="H254" s="223">
        <v>1</v>
      </c>
      <c r="I254" s="224"/>
      <c r="J254" s="225">
        <f>ROUND(I254*H254,2)</f>
        <v>0</v>
      </c>
      <c r="K254" s="221" t="s">
        <v>1</v>
      </c>
      <c r="L254" s="44"/>
      <c r="M254" s="279" t="s">
        <v>1</v>
      </c>
      <c r="N254" s="280" t="s">
        <v>41</v>
      </c>
      <c r="O254" s="281"/>
      <c r="P254" s="282">
        <f>O254*H254</f>
        <v>0</v>
      </c>
      <c r="Q254" s="282">
        <v>0</v>
      </c>
      <c r="R254" s="282">
        <f>Q254*H254</f>
        <v>0</v>
      </c>
      <c r="S254" s="282">
        <v>0</v>
      </c>
      <c r="T254" s="283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0" t="s">
        <v>162</v>
      </c>
      <c r="AT254" s="230" t="s">
        <v>157</v>
      </c>
      <c r="AU254" s="230" t="s">
        <v>86</v>
      </c>
      <c r="AY254" s="17" t="s">
        <v>155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7" t="s">
        <v>84</v>
      </c>
      <c r="BK254" s="231">
        <f>ROUND(I254*H254,2)</f>
        <v>0</v>
      </c>
      <c r="BL254" s="17" t="s">
        <v>162</v>
      </c>
      <c r="BM254" s="230" t="s">
        <v>992</v>
      </c>
    </row>
    <row r="255" s="2" customFormat="1" ht="6.96" customHeight="1">
      <c r="A255" s="38"/>
      <c r="B255" s="66"/>
      <c r="C255" s="67"/>
      <c r="D255" s="67"/>
      <c r="E255" s="67"/>
      <c r="F255" s="67"/>
      <c r="G255" s="67"/>
      <c r="H255" s="67"/>
      <c r="I255" s="67"/>
      <c r="J255" s="67"/>
      <c r="K255" s="67"/>
      <c r="L255" s="44"/>
      <c r="M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</row>
  </sheetData>
  <sheetProtection sheet="1" autoFilter="0" formatColumns="0" formatRows="0" objects="1" scenarios="1" spinCount="100000" saltValue="TmVIOIx7PevjpRGgwKFFC5hdVP0cBgey2FqWcJZ20rQ/H8jKyL17BC79Wq0Ib/L18ScFo5XT0oC989Wb8ikBpg==" hashValue="RQz6z37nDD1n4Zkhkk5XrQDF4nrd1pKljC1AKDrlu2aMnMqS4pzGQTMI9Qs1pBy0WaCFsig5SMYqFUhjwJlhng==" algorithmName="SHA-512" password="CC35"/>
  <autoFilter ref="C126:K254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115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STEZKA U SILNICE II/191 CHALOUPKY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993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791</v>
      </c>
      <c r="G12" s="38"/>
      <c r="H12" s="38"/>
      <c r="I12" s="141" t="s">
        <v>22</v>
      </c>
      <c r="J12" s="145" t="str">
        <f>'Rekapitulace stavby'!AN8</f>
        <v>9. 12. 2024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>MACÁN PROJEKCE DS s.r.o.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>Žižkovský Petr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ROUND((SUM(BE116:BE200)),  2)</f>
        <v>0</v>
      </c>
      <c r="G33" s="38"/>
      <c r="H33" s="38"/>
      <c r="I33" s="156">
        <v>0.20999999999999999</v>
      </c>
      <c r="J33" s="155">
        <f>ROUND(((SUM(BE116:BE200))*I33),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ROUND((SUM(BF116:BF200)),  2)</f>
        <v>0</v>
      </c>
      <c r="G34" s="38"/>
      <c r="H34" s="38"/>
      <c r="I34" s="156">
        <v>0.12</v>
      </c>
      <c r="J34" s="155">
        <f>ROUND(((SUM(BF116:BF200))*I34),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ROUND((SUM(BG116:BG200)),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ROUND((SUM(BH116:BH200)),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ROUND((SUM(BI116:BI200)),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STEZKA U SILNICE II/191 CHALOUPKY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401 - VEŘEJNÉ OSVĚTLENÍ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9. 12. 2024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140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5" t="str">
        <f>E7</f>
        <v>STEZKA U SILNICE II/191 CHALOUPKY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124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401 - VEŘEJNÉ OSVĚTLENÍ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9. 12. 2024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5.65" customHeight="1">
      <c r="A112" s="38"/>
      <c r="B112" s="39"/>
      <c r="C112" s="32" t="s">
        <v>24</v>
      </c>
      <c r="D112" s="40"/>
      <c r="E112" s="40"/>
      <c r="F112" s="27" t="str">
        <f>E15</f>
        <v>Město Klatovy</v>
      </c>
      <c r="G112" s="40"/>
      <c r="H112" s="40"/>
      <c r="I112" s="32" t="s">
        <v>30</v>
      </c>
      <c r="J112" s="36" t="str">
        <f>E21</f>
        <v>MACÁN PROJEKCE DS s.r.o.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28</v>
      </c>
      <c r="D113" s="40"/>
      <c r="E113" s="40"/>
      <c r="F113" s="27" t="str">
        <f>IF(E18="","",E18)</f>
        <v>Vyplň údaj</v>
      </c>
      <c r="G113" s="40"/>
      <c r="H113" s="40"/>
      <c r="I113" s="32" t="s">
        <v>33</v>
      </c>
      <c r="J113" s="36" t="str">
        <f>E24</f>
        <v>Žižkovský Petr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2"/>
      <c r="B115" s="193"/>
      <c r="C115" s="194" t="s">
        <v>141</v>
      </c>
      <c r="D115" s="195" t="s">
        <v>61</v>
      </c>
      <c r="E115" s="195" t="s">
        <v>57</v>
      </c>
      <c r="F115" s="195" t="s">
        <v>58</v>
      </c>
      <c r="G115" s="195" t="s">
        <v>142</v>
      </c>
      <c r="H115" s="195" t="s">
        <v>143</v>
      </c>
      <c r="I115" s="195" t="s">
        <v>144</v>
      </c>
      <c r="J115" s="195" t="s">
        <v>128</v>
      </c>
      <c r="K115" s="196" t="s">
        <v>145</v>
      </c>
      <c r="L115" s="197"/>
      <c r="M115" s="100" t="s">
        <v>1</v>
      </c>
      <c r="N115" s="101" t="s">
        <v>40</v>
      </c>
      <c r="O115" s="101" t="s">
        <v>146</v>
      </c>
      <c r="P115" s="101" t="s">
        <v>147</v>
      </c>
      <c r="Q115" s="101" t="s">
        <v>148</v>
      </c>
      <c r="R115" s="101" t="s">
        <v>149</v>
      </c>
      <c r="S115" s="101" t="s">
        <v>150</v>
      </c>
      <c r="T115" s="102" t="s">
        <v>151</v>
      </c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</row>
    <row r="116" s="2" customFormat="1" ht="22.8" customHeight="1">
      <c r="A116" s="38"/>
      <c r="B116" s="39"/>
      <c r="C116" s="107" t="s">
        <v>152</v>
      </c>
      <c r="D116" s="40"/>
      <c r="E116" s="40"/>
      <c r="F116" s="40"/>
      <c r="G116" s="40"/>
      <c r="H116" s="40"/>
      <c r="I116" s="40"/>
      <c r="J116" s="198">
        <f>BK116</f>
        <v>0</v>
      </c>
      <c r="K116" s="40"/>
      <c r="L116" s="44"/>
      <c r="M116" s="103"/>
      <c r="N116" s="199"/>
      <c r="O116" s="104"/>
      <c r="P116" s="200">
        <f>SUM(P117:P200)</f>
        <v>0</v>
      </c>
      <c r="Q116" s="104"/>
      <c r="R116" s="200">
        <f>SUM(R117:R200)</f>
        <v>0</v>
      </c>
      <c r="S116" s="104"/>
      <c r="T116" s="201">
        <f>SUM(T117:T200)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75</v>
      </c>
      <c r="AU116" s="17" t="s">
        <v>130</v>
      </c>
      <c r="BK116" s="202">
        <f>SUM(BK117:BK200)</f>
        <v>0</v>
      </c>
    </row>
    <row r="117" s="2" customFormat="1" ht="24.15" customHeight="1">
      <c r="A117" s="38"/>
      <c r="B117" s="39"/>
      <c r="C117" s="219" t="s">
        <v>84</v>
      </c>
      <c r="D117" s="219" t="s">
        <v>157</v>
      </c>
      <c r="E117" s="220" t="s">
        <v>84</v>
      </c>
      <c r="F117" s="221" t="s">
        <v>994</v>
      </c>
      <c r="G117" s="222" t="s">
        <v>995</v>
      </c>
      <c r="H117" s="223">
        <v>26</v>
      </c>
      <c r="I117" s="224"/>
      <c r="J117" s="225">
        <f>ROUND(I117*H117,2)</f>
        <v>0</v>
      </c>
      <c r="K117" s="221" t="s">
        <v>1</v>
      </c>
      <c r="L117" s="44"/>
      <c r="M117" s="226" t="s">
        <v>1</v>
      </c>
      <c r="N117" s="227" t="s">
        <v>41</v>
      </c>
      <c r="O117" s="91"/>
      <c r="P117" s="228">
        <f>O117*H117</f>
        <v>0</v>
      </c>
      <c r="Q117" s="228">
        <v>0</v>
      </c>
      <c r="R117" s="228">
        <f>Q117*H117</f>
        <v>0</v>
      </c>
      <c r="S117" s="228">
        <v>0</v>
      </c>
      <c r="T117" s="229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30" t="s">
        <v>162</v>
      </c>
      <c r="AT117" s="230" t="s">
        <v>157</v>
      </c>
      <c r="AU117" s="230" t="s">
        <v>76</v>
      </c>
      <c r="AY117" s="17" t="s">
        <v>155</v>
      </c>
      <c r="BE117" s="231">
        <f>IF(N117="základní",J117,0)</f>
        <v>0</v>
      </c>
      <c r="BF117" s="231">
        <f>IF(N117="snížená",J117,0)</f>
        <v>0</v>
      </c>
      <c r="BG117" s="231">
        <f>IF(N117="zákl. přenesená",J117,0)</f>
        <v>0</v>
      </c>
      <c r="BH117" s="231">
        <f>IF(N117="sníž. přenesená",J117,0)</f>
        <v>0</v>
      </c>
      <c r="BI117" s="231">
        <f>IF(N117="nulová",J117,0)</f>
        <v>0</v>
      </c>
      <c r="BJ117" s="17" t="s">
        <v>84</v>
      </c>
      <c r="BK117" s="231">
        <f>ROUND(I117*H117,2)</f>
        <v>0</v>
      </c>
      <c r="BL117" s="17" t="s">
        <v>162</v>
      </c>
      <c r="BM117" s="230" t="s">
        <v>86</v>
      </c>
    </row>
    <row r="118" s="2" customFormat="1" ht="24.15" customHeight="1">
      <c r="A118" s="38"/>
      <c r="B118" s="39"/>
      <c r="C118" s="219" t="s">
        <v>86</v>
      </c>
      <c r="D118" s="219" t="s">
        <v>157</v>
      </c>
      <c r="E118" s="220" t="s">
        <v>996</v>
      </c>
      <c r="F118" s="221" t="s">
        <v>997</v>
      </c>
      <c r="G118" s="222" t="s">
        <v>998</v>
      </c>
      <c r="H118" s="223">
        <v>6.1200000000000001</v>
      </c>
      <c r="I118" s="224"/>
      <c r="J118" s="225">
        <f>ROUND(I118*H118,2)</f>
        <v>0</v>
      </c>
      <c r="K118" s="221" t="s">
        <v>1</v>
      </c>
      <c r="L118" s="44"/>
      <c r="M118" s="226" t="s">
        <v>1</v>
      </c>
      <c r="N118" s="227" t="s">
        <v>41</v>
      </c>
      <c r="O118" s="91"/>
      <c r="P118" s="228">
        <f>O118*H118</f>
        <v>0</v>
      </c>
      <c r="Q118" s="228">
        <v>0</v>
      </c>
      <c r="R118" s="228">
        <f>Q118*H118</f>
        <v>0</v>
      </c>
      <c r="S118" s="228">
        <v>0</v>
      </c>
      <c r="T118" s="229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30" t="s">
        <v>162</v>
      </c>
      <c r="AT118" s="230" t="s">
        <v>157</v>
      </c>
      <c r="AU118" s="230" t="s">
        <v>76</v>
      </c>
      <c r="AY118" s="17" t="s">
        <v>155</v>
      </c>
      <c r="BE118" s="231">
        <f>IF(N118="základní",J118,0)</f>
        <v>0</v>
      </c>
      <c r="BF118" s="231">
        <f>IF(N118="snížená",J118,0)</f>
        <v>0</v>
      </c>
      <c r="BG118" s="231">
        <f>IF(N118="zákl. přenesená",J118,0)</f>
        <v>0</v>
      </c>
      <c r="BH118" s="231">
        <f>IF(N118="sníž. přenesená",J118,0)</f>
        <v>0</v>
      </c>
      <c r="BI118" s="231">
        <f>IF(N118="nulová",J118,0)</f>
        <v>0</v>
      </c>
      <c r="BJ118" s="17" t="s">
        <v>84</v>
      </c>
      <c r="BK118" s="231">
        <f>ROUND(I118*H118,2)</f>
        <v>0</v>
      </c>
      <c r="BL118" s="17" t="s">
        <v>162</v>
      </c>
      <c r="BM118" s="230" t="s">
        <v>162</v>
      </c>
    </row>
    <row r="119" s="2" customFormat="1" ht="16.5" customHeight="1">
      <c r="A119" s="38"/>
      <c r="B119" s="39"/>
      <c r="C119" s="219" t="s">
        <v>178</v>
      </c>
      <c r="D119" s="219" t="s">
        <v>157</v>
      </c>
      <c r="E119" s="220" t="s">
        <v>999</v>
      </c>
      <c r="F119" s="221" t="s">
        <v>1000</v>
      </c>
      <c r="G119" s="222" t="s">
        <v>998</v>
      </c>
      <c r="H119" s="223">
        <v>4.6799999999999997</v>
      </c>
      <c r="I119" s="224"/>
      <c r="J119" s="225">
        <f>ROUND(I119*H119,2)</f>
        <v>0</v>
      </c>
      <c r="K119" s="221" t="s">
        <v>1</v>
      </c>
      <c r="L119" s="44"/>
      <c r="M119" s="226" t="s">
        <v>1</v>
      </c>
      <c r="N119" s="227" t="s">
        <v>41</v>
      </c>
      <c r="O119" s="91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0" t="s">
        <v>162</v>
      </c>
      <c r="AT119" s="230" t="s">
        <v>157</v>
      </c>
      <c r="AU119" s="230" t="s">
        <v>76</v>
      </c>
      <c r="AY119" s="17" t="s">
        <v>155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7" t="s">
        <v>84</v>
      </c>
      <c r="BK119" s="231">
        <f>ROUND(I119*H119,2)</f>
        <v>0</v>
      </c>
      <c r="BL119" s="17" t="s">
        <v>162</v>
      </c>
      <c r="BM119" s="230" t="s">
        <v>275</v>
      </c>
    </row>
    <row r="120" s="2" customFormat="1" ht="16.5" customHeight="1">
      <c r="A120" s="38"/>
      <c r="B120" s="39"/>
      <c r="C120" s="219" t="s">
        <v>162</v>
      </c>
      <c r="D120" s="219" t="s">
        <v>157</v>
      </c>
      <c r="E120" s="220" t="s">
        <v>1001</v>
      </c>
      <c r="F120" s="221" t="s">
        <v>1002</v>
      </c>
      <c r="G120" s="222" t="s">
        <v>245</v>
      </c>
      <c r="H120" s="223">
        <v>712</v>
      </c>
      <c r="I120" s="224"/>
      <c r="J120" s="225">
        <f>ROUND(I120*H120,2)</f>
        <v>0</v>
      </c>
      <c r="K120" s="221" t="s">
        <v>1</v>
      </c>
      <c r="L120" s="44"/>
      <c r="M120" s="226" t="s">
        <v>1</v>
      </c>
      <c r="N120" s="227" t="s">
        <v>41</v>
      </c>
      <c r="O120" s="91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0" t="s">
        <v>162</v>
      </c>
      <c r="AT120" s="230" t="s">
        <v>157</v>
      </c>
      <c r="AU120" s="230" t="s">
        <v>76</v>
      </c>
      <c r="AY120" s="17" t="s">
        <v>155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7" t="s">
        <v>84</v>
      </c>
      <c r="BK120" s="231">
        <f>ROUND(I120*H120,2)</f>
        <v>0</v>
      </c>
      <c r="BL120" s="17" t="s">
        <v>162</v>
      </c>
      <c r="BM120" s="230" t="s">
        <v>472</v>
      </c>
    </row>
    <row r="121" s="2" customFormat="1" ht="16.5" customHeight="1">
      <c r="A121" s="38"/>
      <c r="B121" s="39"/>
      <c r="C121" s="269" t="s">
        <v>188</v>
      </c>
      <c r="D121" s="269" t="s">
        <v>245</v>
      </c>
      <c r="E121" s="270" t="s">
        <v>1003</v>
      </c>
      <c r="F121" s="271" t="s">
        <v>1004</v>
      </c>
      <c r="G121" s="272" t="s">
        <v>1005</v>
      </c>
      <c r="H121" s="273">
        <v>500</v>
      </c>
      <c r="I121" s="274"/>
      <c r="J121" s="275">
        <f>ROUND(I121*H121,2)</f>
        <v>0</v>
      </c>
      <c r="K121" s="271" t="s">
        <v>1</v>
      </c>
      <c r="L121" s="276"/>
      <c r="M121" s="277" t="s">
        <v>1</v>
      </c>
      <c r="N121" s="278" t="s">
        <v>41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207</v>
      </c>
      <c r="AT121" s="230" t="s">
        <v>245</v>
      </c>
      <c r="AU121" s="230" t="s">
        <v>76</v>
      </c>
      <c r="AY121" s="17" t="s">
        <v>155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84</v>
      </c>
      <c r="BK121" s="231">
        <f>ROUND(I121*H121,2)</f>
        <v>0</v>
      </c>
      <c r="BL121" s="17" t="s">
        <v>162</v>
      </c>
      <c r="BM121" s="230" t="s">
        <v>480</v>
      </c>
    </row>
    <row r="122" s="2" customFormat="1" ht="16.5" customHeight="1">
      <c r="A122" s="38"/>
      <c r="B122" s="39"/>
      <c r="C122" s="269" t="s">
        <v>194</v>
      </c>
      <c r="D122" s="269" t="s">
        <v>245</v>
      </c>
      <c r="E122" s="270" t="s">
        <v>1006</v>
      </c>
      <c r="F122" s="271" t="s">
        <v>1007</v>
      </c>
      <c r="G122" s="272" t="s">
        <v>1005</v>
      </c>
      <c r="H122" s="273">
        <v>500</v>
      </c>
      <c r="I122" s="274"/>
      <c r="J122" s="275">
        <f>ROUND(I122*H122,2)</f>
        <v>0</v>
      </c>
      <c r="K122" s="271" t="s">
        <v>1</v>
      </c>
      <c r="L122" s="276"/>
      <c r="M122" s="277" t="s">
        <v>1</v>
      </c>
      <c r="N122" s="278" t="s">
        <v>41</v>
      </c>
      <c r="O122" s="91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0" t="s">
        <v>207</v>
      </c>
      <c r="AT122" s="230" t="s">
        <v>245</v>
      </c>
      <c r="AU122" s="230" t="s">
        <v>76</v>
      </c>
      <c r="AY122" s="17" t="s">
        <v>155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7" t="s">
        <v>84</v>
      </c>
      <c r="BK122" s="231">
        <f>ROUND(I122*H122,2)</f>
        <v>0</v>
      </c>
      <c r="BL122" s="17" t="s">
        <v>162</v>
      </c>
      <c r="BM122" s="230" t="s">
        <v>491</v>
      </c>
    </row>
    <row r="123" s="2" customFormat="1" ht="16.5" customHeight="1">
      <c r="A123" s="38"/>
      <c r="B123" s="39"/>
      <c r="C123" s="219" t="s">
        <v>201</v>
      </c>
      <c r="D123" s="219" t="s">
        <v>157</v>
      </c>
      <c r="E123" s="220" t="s">
        <v>1008</v>
      </c>
      <c r="F123" s="221" t="s">
        <v>1009</v>
      </c>
      <c r="G123" s="222" t="s">
        <v>995</v>
      </c>
      <c r="H123" s="223">
        <v>2</v>
      </c>
      <c r="I123" s="224"/>
      <c r="J123" s="225">
        <f>ROUND(I123*H123,2)</f>
        <v>0</v>
      </c>
      <c r="K123" s="221" t="s">
        <v>1</v>
      </c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162</v>
      </c>
      <c r="AT123" s="230" t="s">
        <v>157</v>
      </c>
      <c r="AU123" s="230" t="s">
        <v>76</v>
      </c>
      <c r="AY123" s="17" t="s">
        <v>155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162</v>
      </c>
      <c r="BM123" s="230" t="s">
        <v>531</v>
      </c>
    </row>
    <row r="124" s="2" customFormat="1" ht="16.5" customHeight="1">
      <c r="A124" s="38"/>
      <c r="B124" s="39"/>
      <c r="C124" s="219" t="s">
        <v>207</v>
      </c>
      <c r="D124" s="219" t="s">
        <v>157</v>
      </c>
      <c r="E124" s="220" t="s">
        <v>1010</v>
      </c>
      <c r="F124" s="221" t="s">
        <v>1011</v>
      </c>
      <c r="G124" s="222" t="s">
        <v>245</v>
      </c>
      <c r="H124" s="223">
        <v>930</v>
      </c>
      <c r="I124" s="224"/>
      <c r="J124" s="225">
        <f>ROUND(I124*H124,2)</f>
        <v>0</v>
      </c>
      <c r="K124" s="221" t="s">
        <v>1</v>
      </c>
      <c r="L124" s="44"/>
      <c r="M124" s="226" t="s">
        <v>1</v>
      </c>
      <c r="N124" s="227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162</v>
      </c>
      <c r="AT124" s="230" t="s">
        <v>157</v>
      </c>
      <c r="AU124" s="230" t="s">
        <v>76</v>
      </c>
      <c r="AY124" s="17" t="s">
        <v>155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162</v>
      </c>
      <c r="BM124" s="230" t="s">
        <v>557</v>
      </c>
    </row>
    <row r="125" s="2" customFormat="1" ht="16.5" customHeight="1">
      <c r="A125" s="38"/>
      <c r="B125" s="39"/>
      <c r="C125" s="269" t="s">
        <v>213</v>
      </c>
      <c r="D125" s="269" t="s">
        <v>245</v>
      </c>
      <c r="E125" s="270" t="s">
        <v>1012</v>
      </c>
      <c r="F125" s="271" t="s">
        <v>1013</v>
      </c>
      <c r="G125" s="272" t="s">
        <v>245</v>
      </c>
      <c r="H125" s="273">
        <v>976.5</v>
      </c>
      <c r="I125" s="274"/>
      <c r="J125" s="275">
        <f>ROUND(I125*H125,2)</f>
        <v>0</v>
      </c>
      <c r="K125" s="271" t="s">
        <v>1</v>
      </c>
      <c r="L125" s="276"/>
      <c r="M125" s="277" t="s">
        <v>1</v>
      </c>
      <c r="N125" s="278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207</v>
      </c>
      <c r="AT125" s="230" t="s">
        <v>245</v>
      </c>
      <c r="AU125" s="230" t="s">
        <v>76</v>
      </c>
      <c r="AY125" s="17" t="s">
        <v>155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162</v>
      </c>
      <c r="BM125" s="230" t="s">
        <v>565</v>
      </c>
    </row>
    <row r="126" s="2" customFormat="1" ht="16.5" customHeight="1">
      <c r="A126" s="38"/>
      <c r="B126" s="39"/>
      <c r="C126" s="219" t="s">
        <v>225</v>
      </c>
      <c r="D126" s="219" t="s">
        <v>157</v>
      </c>
      <c r="E126" s="220" t="s">
        <v>86</v>
      </c>
      <c r="F126" s="221" t="s">
        <v>1014</v>
      </c>
      <c r="G126" s="222" t="s">
        <v>995</v>
      </c>
      <c r="H126" s="223">
        <v>26</v>
      </c>
      <c r="I126" s="224"/>
      <c r="J126" s="225">
        <f>ROUND(I126*H126,2)</f>
        <v>0</v>
      </c>
      <c r="K126" s="221" t="s">
        <v>1</v>
      </c>
      <c r="L126" s="44"/>
      <c r="M126" s="226" t="s">
        <v>1</v>
      </c>
      <c r="N126" s="227" t="s">
        <v>41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162</v>
      </c>
      <c r="AT126" s="230" t="s">
        <v>157</v>
      </c>
      <c r="AU126" s="230" t="s">
        <v>76</v>
      </c>
      <c r="AY126" s="17" t="s">
        <v>155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162</v>
      </c>
      <c r="BM126" s="230" t="s">
        <v>574</v>
      </c>
    </row>
    <row r="127" s="2" customFormat="1" ht="16.5" customHeight="1">
      <c r="A127" s="38"/>
      <c r="B127" s="39"/>
      <c r="C127" s="219" t="s">
        <v>235</v>
      </c>
      <c r="D127" s="219" t="s">
        <v>157</v>
      </c>
      <c r="E127" s="220" t="s">
        <v>178</v>
      </c>
      <c r="F127" s="221" t="s">
        <v>1015</v>
      </c>
      <c r="G127" s="222" t="s">
        <v>995</v>
      </c>
      <c r="H127" s="223">
        <v>26</v>
      </c>
      <c r="I127" s="224"/>
      <c r="J127" s="225">
        <f>ROUND(I127*H127,2)</f>
        <v>0</v>
      </c>
      <c r="K127" s="221" t="s">
        <v>1</v>
      </c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162</v>
      </c>
      <c r="AT127" s="230" t="s">
        <v>157</v>
      </c>
      <c r="AU127" s="230" t="s">
        <v>76</v>
      </c>
      <c r="AY127" s="17" t="s">
        <v>155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162</v>
      </c>
      <c r="BM127" s="230" t="s">
        <v>583</v>
      </c>
    </row>
    <row r="128" s="2" customFormat="1" ht="16.5" customHeight="1">
      <c r="A128" s="38"/>
      <c r="B128" s="39"/>
      <c r="C128" s="219" t="s">
        <v>8</v>
      </c>
      <c r="D128" s="219" t="s">
        <v>157</v>
      </c>
      <c r="E128" s="220" t="s">
        <v>162</v>
      </c>
      <c r="F128" s="221" t="s">
        <v>1016</v>
      </c>
      <c r="G128" s="222" t="s">
        <v>245</v>
      </c>
      <c r="H128" s="223">
        <v>300</v>
      </c>
      <c r="I128" s="224"/>
      <c r="J128" s="225">
        <f>ROUND(I128*H128,2)</f>
        <v>0</v>
      </c>
      <c r="K128" s="221" t="s">
        <v>1</v>
      </c>
      <c r="L128" s="44"/>
      <c r="M128" s="226" t="s">
        <v>1</v>
      </c>
      <c r="N128" s="227" t="s">
        <v>41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162</v>
      </c>
      <c r="AT128" s="230" t="s">
        <v>157</v>
      </c>
      <c r="AU128" s="230" t="s">
        <v>76</v>
      </c>
      <c r="AY128" s="17" t="s">
        <v>155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162</v>
      </c>
      <c r="BM128" s="230" t="s">
        <v>592</v>
      </c>
    </row>
    <row r="129" s="2" customFormat="1" ht="16.5" customHeight="1">
      <c r="A129" s="38"/>
      <c r="B129" s="39"/>
      <c r="C129" s="269" t="s">
        <v>244</v>
      </c>
      <c r="D129" s="269" t="s">
        <v>245</v>
      </c>
      <c r="E129" s="270" t="s">
        <v>1017</v>
      </c>
      <c r="F129" s="271" t="s">
        <v>1018</v>
      </c>
      <c r="G129" s="272" t="s">
        <v>995</v>
      </c>
      <c r="H129" s="273">
        <v>26</v>
      </c>
      <c r="I129" s="274"/>
      <c r="J129" s="275">
        <f>ROUND(I129*H129,2)</f>
        <v>0</v>
      </c>
      <c r="K129" s="271" t="s">
        <v>1</v>
      </c>
      <c r="L129" s="276"/>
      <c r="M129" s="277" t="s">
        <v>1</v>
      </c>
      <c r="N129" s="278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207</v>
      </c>
      <c r="AT129" s="230" t="s">
        <v>245</v>
      </c>
      <c r="AU129" s="230" t="s">
        <v>76</v>
      </c>
      <c r="AY129" s="17" t="s">
        <v>155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162</v>
      </c>
      <c r="BM129" s="230" t="s">
        <v>600</v>
      </c>
    </row>
    <row r="130" s="2" customFormat="1" ht="16.5" customHeight="1">
      <c r="A130" s="38"/>
      <c r="B130" s="39"/>
      <c r="C130" s="269" t="s">
        <v>251</v>
      </c>
      <c r="D130" s="269" t="s">
        <v>245</v>
      </c>
      <c r="E130" s="270" t="s">
        <v>1019</v>
      </c>
      <c r="F130" s="271" t="s">
        <v>1020</v>
      </c>
      <c r="G130" s="272" t="s">
        <v>1021</v>
      </c>
      <c r="H130" s="273">
        <v>384</v>
      </c>
      <c r="I130" s="274"/>
      <c r="J130" s="275">
        <f>ROUND(I130*H130,2)</f>
        <v>0</v>
      </c>
      <c r="K130" s="271" t="s">
        <v>1</v>
      </c>
      <c r="L130" s="276"/>
      <c r="M130" s="277" t="s">
        <v>1</v>
      </c>
      <c r="N130" s="278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207</v>
      </c>
      <c r="AT130" s="230" t="s">
        <v>245</v>
      </c>
      <c r="AU130" s="230" t="s">
        <v>76</v>
      </c>
      <c r="AY130" s="17" t="s">
        <v>155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162</v>
      </c>
      <c r="BM130" s="230" t="s">
        <v>612</v>
      </c>
    </row>
    <row r="131" s="2" customFormat="1" ht="16.5" customHeight="1">
      <c r="A131" s="38"/>
      <c r="B131" s="39"/>
      <c r="C131" s="219" t="s">
        <v>256</v>
      </c>
      <c r="D131" s="219" t="s">
        <v>157</v>
      </c>
      <c r="E131" s="220" t="s">
        <v>1022</v>
      </c>
      <c r="F131" s="221" t="s">
        <v>1023</v>
      </c>
      <c r="G131" s="222" t="s">
        <v>995</v>
      </c>
      <c r="H131" s="223">
        <v>12</v>
      </c>
      <c r="I131" s="224"/>
      <c r="J131" s="225">
        <f>ROUND(I131*H131,2)</f>
        <v>0</v>
      </c>
      <c r="K131" s="221" t="s">
        <v>1</v>
      </c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162</v>
      </c>
      <c r="AT131" s="230" t="s">
        <v>157</v>
      </c>
      <c r="AU131" s="230" t="s">
        <v>76</v>
      </c>
      <c r="AY131" s="17" t="s">
        <v>155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162</v>
      </c>
      <c r="BM131" s="230" t="s">
        <v>621</v>
      </c>
    </row>
    <row r="132" s="2" customFormat="1" ht="16.5" customHeight="1">
      <c r="A132" s="38"/>
      <c r="B132" s="39"/>
      <c r="C132" s="269" t="s">
        <v>262</v>
      </c>
      <c r="D132" s="269" t="s">
        <v>245</v>
      </c>
      <c r="E132" s="270" t="s">
        <v>1024</v>
      </c>
      <c r="F132" s="271" t="s">
        <v>1025</v>
      </c>
      <c r="G132" s="272" t="s">
        <v>995</v>
      </c>
      <c r="H132" s="273">
        <v>12</v>
      </c>
      <c r="I132" s="274"/>
      <c r="J132" s="275">
        <f>ROUND(I132*H132,2)</f>
        <v>0</v>
      </c>
      <c r="K132" s="271" t="s">
        <v>1</v>
      </c>
      <c r="L132" s="276"/>
      <c r="M132" s="277" t="s">
        <v>1</v>
      </c>
      <c r="N132" s="278" t="s">
        <v>41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207</v>
      </c>
      <c r="AT132" s="230" t="s">
        <v>245</v>
      </c>
      <c r="AU132" s="230" t="s">
        <v>76</v>
      </c>
      <c r="AY132" s="17" t="s">
        <v>155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162</v>
      </c>
      <c r="BM132" s="230" t="s">
        <v>636</v>
      </c>
    </row>
    <row r="133" s="2" customFormat="1" ht="16.5" customHeight="1">
      <c r="A133" s="38"/>
      <c r="B133" s="39"/>
      <c r="C133" s="219" t="s">
        <v>270</v>
      </c>
      <c r="D133" s="219" t="s">
        <v>157</v>
      </c>
      <c r="E133" s="220" t="s">
        <v>1026</v>
      </c>
      <c r="F133" s="221" t="s">
        <v>1027</v>
      </c>
      <c r="G133" s="222" t="s">
        <v>995</v>
      </c>
      <c r="H133" s="223">
        <v>15</v>
      </c>
      <c r="I133" s="224"/>
      <c r="J133" s="225">
        <f>ROUND(I133*H133,2)</f>
        <v>0</v>
      </c>
      <c r="K133" s="221" t="s">
        <v>1</v>
      </c>
      <c r="L133" s="44"/>
      <c r="M133" s="226" t="s">
        <v>1</v>
      </c>
      <c r="N133" s="227" t="s">
        <v>41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162</v>
      </c>
      <c r="AT133" s="230" t="s">
        <v>157</v>
      </c>
      <c r="AU133" s="230" t="s">
        <v>76</v>
      </c>
      <c r="AY133" s="17" t="s">
        <v>155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162</v>
      </c>
      <c r="BM133" s="230" t="s">
        <v>907</v>
      </c>
    </row>
    <row r="134" s="2" customFormat="1" ht="16.5" customHeight="1">
      <c r="A134" s="38"/>
      <c r="B134" s="39"/>
      <c r="C134" s="269" t="s">
        <v>275</v>
      </c>
      <c r="D134" s="269" t="s">
        <v>245</v>
      </c>
      <c r="E134" s="270" t="s">
        <v>1028</v>
      </c>
      <c r="F134" s="271" t="s">
        <v>1029</v>
      </c>
      <c r="G134" s="272" t="s">
        <v>995</v>
      </c>
      <c r="H134" s="273">
        <v>15</v>
      </c>
      <c r="I134" s="274"/>
      <c r="J134" s="275">
        <f>ROUND(I134*H134,2)</f>
        <v>0</v>
      </c>
      <c r="K134" s="271" t="s">
        <v>1</v>
      </c>
      <c r="L134" s="276"/>
      <c r="M134" s="277" t="s">
        <v>1</v>
      </c>
      <c r="N134" s="278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207</v>
      </c>
      <c r="AT134" s="230" t="s">
        <v>245</v>
      </c>
      <c r="AU134" s="230" t="s">
        <v>76</v>
      </c>
      <c r="AY134" s="17" t="s">
        <v>155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162</v>
      </c>
      <c r="BM134" s="230" t="s">
        <v>910</v>
      </c>
    </row>
    <row r="135" s="2" customFormat="1" ht="21.75" customHeight="1">
      <c r="A135" s="38"/>
      <c r="B135" s="39"/>
      <c r="C135" s="219" t="s">
        <v>281</v>
      </c>
      <c r="D135" s="219" t="s">
        <v>157</v>
      </c>
      <c r="E135" s="220" t="s">
        <v>1030</v>
      </c>
      <c r="F135" s="221" t="s">
        <v>1031</v>
      </c>
      <c r="G135" s="222" t="s">
        <v>245</v>
      </c>
      <c r="H135" s="223">
        <v>60</v>
      </c>
      <c r="I135" s="224"/>
      <c r="J135" s="225">
        <f>ROUND(I135*H135,2)</f>
        <v>0</v>
      </c>
      <c r="K135" s="221" t="s">
        <v>1</v>
      </c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162</v>
      </c>
      <c r="AT135" s="230" t="s">
        <v>157</v>
      </c>
      <c r="AU135" s="230" t="s">
        <v>76</v>
      </c>
      <c r="AY135" s="17" t="s">
        <v>155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162</v>
      </c>
      <c r="BM135" s="230" t="s">
        <v>913</v>
      </c>
    </row>
    <row r="136" s="2" customFormat="1" ht="21.75" customHeight="1">
      <c r="A136" s="38"/>
      <c r="B136" s="39"/>
      <c r="C136" s="269" t="s">
        <v>193</v>
      </c>
      <c r="D136" s="269" t="s">
        <v>245</v>
      </c>
      <c r="E136" s="270" t="s">
        <v>1032</v>
      </c>
      <c r="F136" s="271" t="s">
        <v>1033</v>
      </c>
      <c r="G136" s="272" t="s">
        <v>245</v>
      </c>
      <c r="H136" s="273">
        <v>63</v>
      </c>
      <c r="I136" s="274"/>
      <c r="J136" s="275">
        <f>ROUND(I136*H136,2)</f>
        <v>0</v>
      </c>
      <c r="K136" s="271" t="s">
        <v>1</v>
      </c>
      <c r="L136" s="276"/>
      <c r="M136" s="277" t="s">
        <v>1</v>
      </c>
      <c r="N136" s="278" t="s">
        <v>41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207</v>
      </c>
      <c r="AT136" s="230" t="s">
        <v>245</v>
      </c>
      <c r="AU136" s="230" t="s">
        <v>76</v>
      </c>
      <c r="AY136" s="17" t="s">
        <v>155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162</v>
      </c>
      <c r="BM136" s="230" t="s">
        <v>916</v>
      </c>
    </row>
    <row r="137" s="2" customFormat="1" ht="16.5" customHeight="1">
      <c r="A137" s="38"/>
      <c r="B137" s="39"/>
      <c r="C137" s="219" t="s">
        <v>7</v>
      </c>
      <c r="D137" s="219" t="s">
        <v>157</v>
      </c>
      <c r="E137" s="220" t="s">
        <v>1034</v>
      </c>
      <c r="F137" s="221" t="s">
        <v>1035</v>
      </c>
      <c r="G137" s="222" t="s">
        <v>995</v>
      </c>
      <c r="H137" s="223">
        <v>3</v>
      </c>
      <c r="I137" s="224"/>
      <c r="J137" s="225">
        <f>ROUND(I137*H137,2)</f>
        <v>0</v>
      </c>
      <c r="K137" s="221" t="s">
        <v>1</v>
      </c>
      <c r="L137" s="44"/>
      <c r="M137" s="226" t="s">
        <v>1</v>
      </c>
      <c r="N137" s="227" t="s">
        <v>41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162</v>
      </c>
      <c r="AT137" s="230" t="s">
        <v>157</v>
      </c>
      <c r="AU137" s="230" t="s">
        <v>76</v>
      </c>
      <c r="AY137" s="17" t="s">
        <v>155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84</v>
      </c>
      <c r="BK137" s="231">
        <f>ROUND(I137*H137,2)</f>
        <v>0</v>
      </c>
      <c r="BL137" s="17" t="s">
        <v>162</v>
      </c>
      <c r="BM137" s="230" t="s">
        <v>919</v>
      </c>
    </row>
    <row r="138" s="2" customFormat="1" ht="16.5" customHeight="1">
      <c r="A138" s="38"/>
      <c r="B138" s="39"/>
      <c r="C138" s="269" t="s">
        <v>295</v>
      </c>
      <c r="D138" s="269" t="s">
        <v>245</v>
      </c>
      <c r="E138" s="270" t="s">
        <v>1036</v>
      </c>
      <c r="F138" s="271" t="s">
        <v>1037</v>
      </c>
      <c r="G138" s="272" t="s">
        <v>995</v>
      </c>
      <c r="H138" s="273">
        <v>3</v>
      </c>
      <c r="I138" s="274"/>
      <c r="J138" s="275">
        <f>ROUND(I138*H138,2)</f>
        <v>0</v>
      </c>
      <c r="K138" s="271" t="s">
        <v>1</v>
      </c>
      <c r="L138" s="276"/>
      <c r="M138" s="277" t="s">
        <v>1</v>
      </c>
      <c r="N138" s="278" t="s">
        <v>41</v>
      </c>
      <c r="O138" s="91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207</v>
      </c>
      <c r="AT138" s="230" t="s">
        <v>245</v>
      </c>
      <c r="AU138" s="230" t="s">
        <v>76</v>
      </c>
      <c r="AY138" s="17" t="s">
        <v>155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84</v>
      </c>
      <c r="BK138" s="231">
        <f>ROUND(I138*H138,2)</f>
        <v>0</v>
      </c>
      <c r="BL138" s="17" t="s">
        <v>162</v>
      </c>
      <c r="BM138" s="230" t="s">
        <v>922</v>
      </c>
    </row>
    <row r="139" s="2" customFormat="1" ht="16.5" customHeight="1">
      <c r="A139" s="38"/>
      <c r="B139" s="39"/>
      <c r="C139" s="269" t="s">
        <v>306</v>
      </c>
      <c r="D139" s="269" t="s">
        <v>245</v>
      </c>
      <c r="E139" s="270" t="s">
        <v>1038</v>
      </c>
      <c r="F139" s="271" t="s">
        <v>1039</v>
      </c>
      <c r="G139" s="272" t="s">
        <v>995</v>
      </c>
      <c r="H139" s="273">
        <v>3</v>
      </c>
      <c r="I139" s="274"/>
      <c r="J139" s="275">
        <f>ROUND(I139*H139,2)</f>
        <v>0</v>
      </c>
      <c r="K139" s="271" t="s">
        <v>1</v>
      </c>
      <c r="L139" s="276"/>
      <c r="M139" s="277" t="s">
        <v>1</v>
      </c>
      <c r="N139" s="278" t="s">
        <v>41</v>
      </c>
      <c r="O139" s="91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207</v>
      </c>
      <c r="AT139" s="230" t="s">
        <v>245</v>
      </c>
      <c r="AU139" s="230" t="s">
        <v>76</v>
      </c>
      <c r="AY139" s="17" t="s">
        <v>155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84</v>
      </c>
      <c r="BK139" s="231">
        <f>ROUND(I139*H139,2)</f>
        <v>0</v>
      </c>
      <c r="BL139" s="17" t="s">
        <v>162</v>
      </c>
      <c r="BM139" s="230" t="s">
        <v>925</v>
      </c>
    </row>
    <row r="140" s="2" customFormat="1" ht="16.5" customHeight="1">
      <c r="A140" s="38"/>
      <c r="B140" s="39"/>
      <c r="C140" s="269" t="s">
        <v>313</v>
      </c>
      <c r="D140" s="269" t="s">
        <v>245</v>
      </c>
      <c r="E140" s="270" t="s">
        <v>1040</v>
      </c>
      <c r="F140" s="271" t="s">
        <v>1041</v>
      </c>
      <c r="G140" s="272" t="s">
        <v>995</v>
      </c>
      <c r="H140" s="273">
        <v>21</v>
      </c>
      <c r="I140" s="274"/>
      <c r="J140" s="275">
        <f>ROUND(I140*H140,2)</f>
        <v>0</v>
      </c>
      <c r="K140" s="271" t="s">
        <v>1</v>
      </c>
      <c r="L140" s="276"/>
      <c r="M140" s="277" t="s">
        <v>1</v>
      </c>
      <c r="N140" s="278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207</v>
      </c>
      <c r="AT140" s="230" t="s">
        <v>245</v>
      </c>
      <c r="AU140" s="230" t="s">
        <v>76</v>
      </c>
      <c r="AY140" s="17" t="s">
        <v>155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162</v>
      </c>
      <c r="BM140" s="230" t="s">
        <v>928</v>
      </c>
    </row>
    <row r="141" s="2" customFormat="1" ht="16.5" customHeight="1">
      <c r="A141" s="38"/>
      <c r="B141" s="39"/>
      <c r="C141" s="269" t="s">
        <v>319</v>
      </c>
      <c r="D141" s="269" t="s">
        <v>245</v>
      </c>
      <c r="E141" s="270" t="s">
        <v>1042</v>
      </c>
      <c r="F141" s="271" t="s">
        <v>1043</v>
      </c>
      <c r="G141" s="272" t="s">
        <v>995</v>
      </c>
      <c r="H141" s="273">
        <v>5</v>
      </c>
      <c r="I141" s="274"/>
      <c r="J141" s="275">
        <f>ROUND(I141*H141,2)</f>
        <v>0</v>
      </c>
      <c r="K141" s="271" t="s">
        <v>1</v>
      </c>
      <c r="L141" s="276"/>
      <c r="M141" s="277" t="s">
        <v>1</v>
      </c>
      <c r="N141" s="278" t="s">
        <v>41</v>
      </c>
      <c r="O141" s="91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207</v>
      </c>
      <c r="AT141" s="230" t="s">
        <v>245</v>
      </c>
      <c r="AU141" s="230" t="s">
        <v>76</v>
      </c>
      <c r="AY141" s="17" t="s">
        <v>155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162</v>
      </c>
      <c r="BM141" s="230" t="s">
        <v>931</v>
      </c>
    </row>
    <row r="142" s="2" customFormat="1" ht="16.5" customHeight="1">
      <c r="A142" s="38"/>
      <c r="B142" s="39"/>
      <c r="C142" s="269" t="s">
        <v>324</v>
      </c>
      <c r="D142" s="269" t="s">
        <v>245</v>
      </c>
      <c r="E142" s="270" t="s">
        <v>1044</v>
      </c>
      <c r="F142" s="271" t="s">
        <v>1045</v>
      </c>
      <c r="G142" s="272" t="s">
        <v>995</v>
      </c>
      <c r="H142" s="273">
        <v>26</v>
      </c>
      <c r="I142" s="274"/>
      <c r="J142" s="275">
        <f>ROUND(I142*H142,2)</f>
        <v>0</v>
      </c>
      <c r="K142" s="271" t="s">
        <v>1</v>
      </c>
      <c r="L142" s="276"/>
      <c r="M142" s="277" t="s">
        <v>1</v>
      </c>
      <c r="N142" s="278" t="s">
        <v>41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207</v>
      </c>
      <c r="AT142" s="230" t="s">
        <v>245</v>
      </c>
      <c r="AU142" s="230" t="s">
        <v>76</v>
      </c>
      <c r="AY142" s="17" t="s">
        <v>155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84</v>
      </c>
      <c r="BK142" s="231">
        <f>ROUND(I142*H142,2)</f>
        <v>0</v>
      </c>
      <c r="BL142" s="17" t="s">
        <v>162</v>
      </c>
      <c r="BM142" s="230" t="s">
        <v>934</v>
      </c>
    </row>
    <row r="143" s="2" customFormat="1" ht="16.5" customHeight="1">
      <c r="A143" s="38"/>
      <c r="B143" s="39"/>
      <c r="C143" s="269" t="s">
        <v>330</v>
      </c>
      <c r="D143" s="269" t="s">
        <v>245</v>
      </c>
      <c r="E143" s="270" t="s">
        <v>1046</v>
      </c>
      <c r="F143" s="271" t="s">
        <v>1047</v>
      </c>
      <c r="G143" s="272" t="s">
        <v>995</v>
      </c>
      <c r="H143" s="273">
        <v>26</v>
      </c>
      <c r="I143" s="274"/>
      <c r="J143" s="275">
        <f>ROUND(I143*H143,2)</f>
        <v>0</v>
      </c>
      <c r="K143" s="271" t="s">
        <v>1</v>
      </c>
      <c r="L143" s="276"/>
      <c r="M143" s="277" t="s">
        <v>1</v>
      </c>
      <c r="N143" s="278" t="s">
        <v>41</v>
      </c>
      <c r="O143" s="91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207</v>
      </c>
      <c r="AT143" s="230" t="s">
        <v>245</v>
      </c>
      <c r="AU143" s="230" t="s">
        <v>76</v>
      </c>
      <c r="AY143" s="17" t="s">
        <v>155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162</v>
      </c>
      <c r="BM143" s="230" t="s">
        <v>937</v>
      </c>
    </row>
    <row r="144" s="2" customFormat="1" ht="16.5" customHeight="1">
      <c r="A144" s="38"/>
      <c r="B144" s="39"/>
      <c r="C144" s="269" t="s">
        <v>336</v>
      </c>
      <c r="D144" s="269" t="s">
        <v>245</v>
      </c>
      <c r="E144" s="270" t="s">
        <v>1048</v>
      </c>
      <c r="F144" s="271" t="s">
        <v>1049</v>
      </c>
      <c r="G144" s="272" t="s">
        <v>995</v>
      </c>
      <c r="H144" s="273">
        <v>26</v>
      </c>
      <c r="I144" s="274"/>
      <c r="J144" s="275">
        <f>ROUND(I144*H144,2)</f>
        <v>0</v>
      </c>
      <c r="K144" s="271" t="s">
        <v>1</v>
      </c>
      <c r="L144" s="276"/>
      <c r="M144" s="277" t="s">
        <v>1</v>
      </c>
      <c r="N144" s="278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207</v>
      </c>
      <c r="AT144" s="230" t="s">
        <v>245</v>
      </c>
      <c r="AU144" s="230" t="s">
        <v>76</v>
      </c>
      <c r="AY144" s="17" t="s">
        <v>155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162</v>
      </c>
      <c r="BM144" s="230" t="s">
        <v>940</v>
      </c>
    </row>
    <row r="145" s="2" customFormat="1" ht="16.5" customHeight="1">
      <c r="A145" s="38"/>
      <c r="B145" s="39"/>
      <c r="C145" s="269" t="s">
        <v>341</v>
      </c>
      <c r="D145" s="269" t="s">
        <v>245</v>
      </c>
      <c r="E145" s="270" t="s">
        <v>1050</v>
      </c>
      <c r="F145" s="271" t="s">
        <v>1051</v>
      </c>
      <c r="G145" s="272" t="s">
        <v>995</v>
      </c>
      <c r="H145" s="273">
        <v>26</v>
      </c>
      <c r="I145" s="274"/>
      <c r="J145" s="275">
        <f>ROUND(I145*H145,2)</f>
        <v>0</v>
      </c>
      <c r="K145" s="271" t="s">
        <v>1</v>
      </c>
      <c r="L145" s="276"/>
      <c r="M145" s="277" t="s">
        <v>1</v>
      </c>
      <c r="N145" s="278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207</v>
      </c>
      <c r="AT145" s="230" t="s">
        <v>245</v>
      </c>
      <c r="AU145" s="230" t="s">
        <v>76</v>
      </c>
      <c r="AY145" s="17" t="s">
        <v>155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162</v>
      </c>
      <c r="BM145" s="230" t="s">
        <v>943</v>
      </c>
    </row>
    <row r="146" s="2" customFormat="1" ht="16.5" customHeight="1">
      <c r="A146" s="38"/>
      <c r="B146" s="39"/>
      <c r="C146" s="219" t="s">
        <v>346</v>
      </c>
      <c r="D146" s="219" t="s">
        <v>157</v>
      </c>
      <c r="E146" s="220" t="s">
        <v>1052</v>
      </c>
      <c r="F146" s="221" t="s">
        <v>1053</v>
      </c>
      <c r="G146" s="222" t="s">
        <v>998</v>
      </c>
      <c r="H146" s="223">
        <v>2.3999999999999999</v>
      </c>
      <c r="I146" s="224"/>
      <c r="J146" s="225">
        <f>ROUND(I146*H146,2)</f>
        <v>0</v>
      </c>
      <c r="K146" s="221" t="s">
        <v>1</v>
      </c>
      <c r="L146" s="44"/>
      <c r="M146" s="226" t="s">
        <v>1</v>
      </c>
      <c r="N146" s="227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162</v>
      </c>
      <c r="AT146" s="230" t="s">
        <v>157</v>
      </c>
      <c r="AU146" s="230" t="s">
        <v>76</v>
      </c>
      <c r="AY146" s="17" t="s">
        <v>155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162</v>
      </c>
      <c r="BM146" s="230" t="s">
        <v>946</v>
      </c>
    </row>
    <row r="147" s="2" customFormat="1" ht="16.5" customHeight="1">
      <c r="A147" s="38"/>
      <c r="B147" s="39"/>
      <c r="C147" s="219" t="s">
        <v>350</v>
      </c>
      <c r="D147" s="219" t="s">
        <v>157</v>
      </c>
      <c r="E147" s="220" t="s">
        <v>1054</v>
      </c>
      <c r="F147" s="221" t="s">
        <v>1055</v>
      </c>
      <c r="G147" s="222" t="s">
        <v>998</v>
      </c>
      <c r="H147" s="223">
        <v>2.3999999999999999</v>
      </c>
      <c r="I147" s="224"/>
      <c r="J147" s="225">
        <f>ROUND(I147*H147,2)</f>
        <v>0</v>
      </c>
      <c r="K147" s="221" t="s">
        <v>1</v>
      </c>
      <c r="L147" s="44"/>
      <c r="M147" s="226" t="s">
        <v>1</v>
      </c>
      <c r="N147" s="227" t="s">
        <v>41</v>
      </c>
      <c r="O147" s="91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162</v>
      </c>
      <c r="AT147" s="230" t="s">
        <v>157</v>
      </c>
      <c r="AU147" s="230" t="s">
        <v>76</v>
      </c>
      <c r="AY147" s="17" t="s">
        <v>155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162</v>
      </c>
      <c r="BM147" s="230" t="s">
        <v>949</v>
      </c>
    </row>
    <row r="148" s="2" customFormat="1" ht="16.5" customHeight="1">
      <c r="A148" s="38"/>
      <c r="B148" s="39"/>
      <c r="C148" s="269" t="s">
        <v>354</v>
      </c>
      <c r="D148" s="269" t="s">
        <v>245</v>
      </c>
      <c r="E148" s="270" t="s">
        <v>1056</v>
      </c>
      <c r="F148" s="271" t="s">
        <v>1057</v>
      </c>
      <c r="G148" s="272" t="s">
        <v>1058</v>
      </c>
      <c r="H148" s="273">
        <v>6</v>
      </c>
      <c r="I148" s="274"/>
      <c r="J148" s="275">
        <f>ROUND(I148*H148,2)</f>
        <v>0</v>
      </c>
      <c r="K148" s="271" t="s">
        <v>1</v>
      </c>
      <c r="L148" s="276"/>
      <c r="M148" s="277" t="s">
        <v>1</v>
      </c>
      <c r="N148" s="278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207</v>
      </c>
      <c r="AT148" s="230" t="s">
        <v>245</v>
      </c>
      <c r="AU148" s="230" t="s">
        <v>76</v>
      </c>
      <c r="AY148" s="17" t="s">
        <v>155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162</v>
      </c>
      <c r="BM148" s="230" t="s">
        <v>952</v>
      </c>
    </row>
    <row r="149" s="2" customFormat="1" ht="16.5" customHeight="1">
      <c r="A149" s="38"/>
      <c r="B149" s="39"/>
      <c r="C149" s="269" t="s">
        <v>358</v>
      </c>
      <c r="D149" s="269" t="s">
        <v>245</v>
      </c>
      <c r="E149" s="270" t="s">
        <v>1059</v>
      </c>
      <c r="F149" s="271" t="s">
        <v>1060</v>
      </c>
      <c r="G149" s="272" t="s">
        <v>995</v>
      </c>
      <c r="H149" s="273">
        <v>52</v>
      </c>
      <c r="I149" s="274"/>
      <c r="J149" s="275">
        <f>ROUND(I149*H149,2)</f>
        <v>0</v>
      </c>
      <c r="K149" s="271" t="s">
        <v>1</v>
      </c>
      <c r="L149" s="276"/>
      <c r="M149" s="277" t="s">
        <v>1</v>
      </c>
      <c r="N149" s="278" t="s">
        <v>41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207</v>
      </c>
      <c r="AT149" s="230" t="s">
        <v>245</v>
      </c>
      <c r="AU149" s="230" t="s">
        <v>76</v>
      </c>
      <c r="AY149" s="17" t="s">
        <v>155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84</v>
      </c>
      <c r="BK149" s="231">
        <f>ROUND(I149*H149,2)</f>
        <v>0</v>
      </c>
      <c r="BL149" s="17" t="s">
        <v>162</v>
      </c>
      <c r="BM149" s="230" t="s">
        <v>955</v>
      </c>
    </row>
    <row r="150" s="2" customFormat="1" ht="16.5" customHeight="1">
      <c r="A150" s="38"/>
      <c r="B150" s="39"/>
      <c r="C150" s="219" t="s">
        <v>364</v>
      </c>
      <c r="D150" s="219" t="s">
        <v>157</v>
      </c>
      <c r="E150" s="220" t="s">
        <v>188</v>
      </c>
      <c r="F150" s="221" t="s">
        <v>1061</v>
      </c>
      <c r="G150" s="222" t="s">
        <v>1062</v>
      </c>
      <c r="H150" s="223">
        <v>238</v>
      </c>
      <c r="I150" s="224"/>
      <c r="J150" s="225">
        <f>ROUND(I150*H150,2)</f>
        <v>0</v>
      </c>
      <c r="K150" s="221" t="s">
        <v>1</v>
      </c>
      <c r="L150" s="44"/>
      <c r="M150" s="226" t="s">
        <v>1</v>
      </c>
      <c r="N150" s="227" t="s">
        <v>41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162</v>
      </c>
      <c r="AT150" s="230" t="s">
        <v>157</v>
      </c>
      <c r="AU150" s="230" t="s">
        <v>76</v>
      </c>
      <c r="AY150" s="17" t="s">
        <v>155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162</v>
      </c>
      <c r="BM150" s="230" t="s">
        <v>958</v>
      </c>
    </row>
    <row r="151" s="2" customFormat="1" ht="16.5" customHeight="1">
      <c r="A151" s="38"/>
      <c r="B151" s="39"/>
      <c r="C151" s="219" t="s">
        <v>371</v>
      </c>
      <c r="D151" s="219" t="s">
        <v>157</v>
      </c>
      <c r="E151" s="220" t="s">
        <v>201</v>
      </c>
      <c r="F151" s="221" t="s">
        <v>1063</v>
      </c>
      <c r="G151" s="222" t="s">
        <v>1064</v>
      </c>
      <c r="H151" s="223">
        <v>16</v>
      </c>
      <c r="I151" s="224"/>
      <c r="J151" s="225">
        <f>ROUND(I151*H151,2)</f>
        <v>0</v>
      </c>
      <c r="K151" s="221" t="s">
        <v>1</v>
      </c>
      <c r="L151" s="44"/>
      <c r="M151" s="226" t="s">
        <v>1</v>
      </c>
      <c r="N151" s="227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162</v>
      </c>
      <c r="AT151" s="230" t="s">
        <v>157</v>
      </c>
      <c r="AU151" s="230" t="s">
        <v>76</v>
      </c>
      <c r="AY151" s="17" t="s">
        <v>155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162</v>
      </c>
      <c r="BM151" s="230" t="s">
        <v>961</v>
      </c>
    </row>
    <row r="152" s="2" customFormat="1" ht="16.5" customHeight="1">
      <c r="A152" s="38"/>
      <c r="B152" s="39"/>
      <c r="C152" s="219" t="s">
        <v>376</v>
      </c>
      <c r="D152" s="219" t="s">
        <v>157</v>
      </c>
      <c r="E152" s="220" t="s">
        <v>207</v>
      </c>
      <c r="F152" s="221" t="s">
        <v>1065</v>
      </c>
      <c r="G152" s="222" t="s">
        <v>1066</v>
      </c>
      <c r="H152" s="223">
        <v>139</v>
      </c>
      <c r="I152" s="224"/>
      <c r="J152" s="225">
        <f>ROUND(I152*H152,2)</f>
        <v>0</v>
      </c>
      <c r="K152" s="221" t="s">
        <v>1</v>
      </c>
      <c r="L152" s="44"/>
      <c r="M152" s="226" t="s">
        <v>1</v>
      </c>
      <c r="N152" s="227" t="s">
        <v>41</v>
      </c>
      <c r="O152" s="91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162</v>
      </c>
      <c r="AT152" s="230" t="s">
        <v>157</v>
      </c>
      <c r="AU152" s="230" t="s">
        <v>76</v>
      </c>
      <c r="AY152" s="17" t="s">
        <v>155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84</v>
      </c>
      <c r="BK152" s="231">
        <f>ROUND(I152*H152,2)</f>
        <v>0</v>
      </c>
      <c r="BL152" s="17" t="s">
        <v>162</v>
      </c>
      <c r="BM152" s="230" t="s">
        <v>964</v>
      </c>
    </row>
    <row r="153" s="2" customFormat="1" ht="16.5" customHeight="1">
      <c r="A153" s="38"/>
      <c r="B153" s="39"/>
      <c r="C153" s="219" t="s">
        <v>381</v>
      </c>
      <c r="D153" s="219" t="s">
        <v>157</v>
      </c>
      <c r="E153" s="220" t="s">
        <v>1067</v>
      </c>
      <c r="F153" s="221" t="s">
        <v>1068</v>
      </c>
      <c r="G153" s="222" t="s">
        <v>1064</v>
      </c>
      <c r="H153" s="223">
        <v>100</v>
      </c>
      <c r="I153" s="224"/>
      <c r="J153" s="225">
        <f>ROUND(I153*H153,2)</f>
        <v>0</v>
      </c>
      <c r="K153" s="221" t="s">
        <v>1</v>
      </c>
      <c r="L153" s="44"/>
      <c r="M153" s="226" t="s">
        <v>1</v>
      </c>
      <c r="N153" s="227" t="s">
        <v>41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162</v>
      </c>
      <c r="AT153" s="230" t="s">
        <v>157</v>
      </c>
      <c r="AU153" s="230" t="s">
        <v>76</v>
      </c>
      <c r="AY153" s="17" t="s">
        <v>155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162</v>
      </c>
      <c r="BM153" s="230" t="s">
        <v>627</v>
      </c>
    </row>
    <row r="154" s="2" customFormat="1" ht="16.5" customHeight="1">
      <c r="A154" s="38"/>
      <c r="B154" s="39"/>
      <c r="C154" s="219" t="s">
        <v>388</v>
      </c>
      <c r="D154" s="219" t="s">
        <v>157</v>
      </c>
      <c r="E154" s="220" t="s">
        <v>1069</v>
      </c>
      <c r="F154" s="221" t="s">
        <v>1070</v>
      </c>
      <c r="G154" s="222" t="s">
        <v>245</v>
      </c>
      <c r="H154" s="223">
        <v>640</v>
      </c>
      <c r="I154" s="224"/>
      <c r="J154" s="225">
        <f>ROUND(I154*H154,2)</f>
        <v>0</v>
      </c>
      <c r="K154" s="221" t="s">
        <v>1</v>
      </c>
      <c r="L154" s="44"/>
      <c r="M154" s="226" t="s">
        <v>1</v>
      </c>
      <c r="N154" s="227" t="s">
        <v>41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162</v>
      </c>
      <c r="AT154" s="230" t="s">
        <v>157</v>
      </c>
      <c r="AU154" s="230" t="s">
        <v>76</v>
      </c>
      <c r="AY154" s="17" t="s">
        <v>155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162</v>
      </c>
      <c r="BM154" s="230" t="s">
        <v>971</v>
      </c>
    </row>
    <row r="155" s="2" customFormat="1" ht="16.5" customHeight="1">
      <c r="A155" s="38"/>
      <c r="B155" s="39"/>
      <c r="C155" s="219" t="s">
        <v>393</v>
      </c>
      <c r="D155" s="219" t="s">
        <v>157</v>
      </c>
      <c r="E155" s="220" t="s">
        <v>1071</v>
      </c>
      <c r="F155" s="221" t="s">
        <v>1072</v>
      </c>
      <c r="G155" s="222" t="s">
        <v>995</v>
      </c>
      <c r="H155" s="223">
        <v>6</v>
      </c>
      <c r="I155" s="224"/>
      <c r="J155" s="225">
        <f>ROUND(I155*H155,2)</f>
        <v>0</v>
      </c>
      <c r="K155" s="221" t="s">
        <v>1</v>
      </c>
      <c r="L155" s="44"/>
      <c r="M155" s="226" t="s">
        <v>1</v>
      </c>
      <c r="N155" s="227" t="s">
        <v>41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162</v>
      </c>
      <c r="AT155" s="230" t="s">
        <v>157</v>
      </c>
      <c r="AU155" s="230" t="s">
        <v>76</v>
      </c>
      <c r="AY155" s="17" t="s">
        <v>155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84</v>
      </c>
      <c r="BK155" s="231">
        <f>ROUND(I155*H155,2)</f>
        <v>0</v>
      </c>
      <c r="BL155" s="17" t="s">
        <v>162</v>
      </c>
      <c r="BM155" s="230" t="s">
        <v>977</v>
      </c>
    </row>
    <row r="156" s="2" customFormat="1" ht="16.5" customHeight="1">
      <c r="A156" s="38"/>
      <c r="B156" s="39"/>
      <c r="C156" s="269" t="s">
        <v>400</v>
      </c>
      <c r="D156" s="269" t="s">
        <v>245</v>
      </c>
      <c r="E156" s="270" t="s">
        <v>1073</v>
      </c>
      <c r="F156" s="271" t="s">
        <v>1074</v>
      </c>
      <c r="G156" s="272" t="s">
        <v>995</v>
      </c>
      <c r="H156" s="273">
        <v>26</v>
      </c>
      <c r="I156" s="274"/>
      <c r="J156" s="275">
        <f>ROUND(I156*H156,2)</f>
        <v>0</v>
      </c>
      <c r="K156" s="271" t="s">
        <v>1</v>
      </c>
      <c r="L156" s="276"/>
      <c r="M156" s="277" t="s">
        <v>1</v>
      </c>
      <c r="N156" s="278" t="s">
        <v>41</v>
      </c>
      <c r="O156" s="91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207</v>
      </c>
      <c r="AT156" s="230" t="s">
        <v>245</v>
      </c>
      <c r="AU156" s="230" t="s">
        <v>76</v>
      </c>
      <c r="AY156" s="17" t="s">
        <v>155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84</v>
      </c>
      <c r="BK156" s="231">
        <f>ROUND(I156*H156,2)</f>
        <v>0</v>
      </c>
      <c r="BL156" s="17" t="s">
        <v>162</v>
      </c>
      <c r="BM156" s="230" t="s">
        <v>980</v>
      </c>
    </row>
    <row r="157" s="2" customFormat="1" ht="16.5" customHeight="1">
      <c r="A157" s="38"/>
      <c r="B157" s="39"/>
      <c r="C157" s="219" t="s">
        <v>406</v>
      </c>
      <c r="D157" s="219" t="s">
        <v>157</v>
      </c>
      <c r="E157" s="220" t="s">
        <v>213</v>
      </c>
      <c r="F157" s="221" t="s">
        <v>1075</v>
      </c>
      <c r="G157" s="222" t="s">
        <v>245</v>
      </c>
      <c r="H157" s="223">
        <v>800</v>
      </c>
      <c r="I157" s="224"/>
      <c r="J157" s="225">
        <f>ROUND(I157*H157,2)</f>
        <v>0</v>
      </c>
      <c r="K157" s="221" t="s">
        <v>1</v>
      </c>
      <c r="L157" s="44"/>
      <c r="M157" s="226" t="s">
        <v>1</v>
      </c>
      <c r="N157" s="227" t="s">
        <v>41</v>
      </c>
      <c r="O157" s="91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162</v>
      </c>
      <c r="AT157" s="230" t="s">
        <v>157</v>
      </c>
      <c r="AU157" s="230" t="s">
        <v>76</v>
      </c>
      <c r="AY157" s="17" t="s">
        <v>155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162</v>
      </c>
      <c r="BM157" s="230" t="s">
        <v>985</v>
      </c>
    </row>
    <row r="158" s="2" customFormat="1" ht="16.5" customHeight="1">
      <c r="A158" s="38"/>
      <c r="B158" s="39"/>
      <c r="C158" s="219" t="s">
        <v>411</v>
      </c>
      <c r="D158" s="219" t="s">
        <v>157</v>
      </c>
      <c r="E158" s="220" t="s">
        <v>1076</v>
      </c>
      <c r="F158" s="221" t="s">
        <v>1077</v>
      </c>
      <c r="G158" s="222" t="s">
        <v>245</v>
      </c>
      <c r="H158" s="223">
        <v>800</v>
      </c>
      <c r="I158" s="224"/>
      <c r="J158" s="225">
        <f>ROUND(I158*H158,2)</f>
        <v>0</v>
      </c>
      <c r="K158" s="221" t="s">
        <v>1</v>
      </c>
      <c r="L158" s="44"/>
      <c r="M158" s="226" t="s">
        <v>1</v>
      </c>
      <c r="N158" s="227" t="s">
        <v>41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162</v>
      </c>
      <c r="AT158" s="230" t="s">
        <v>157</v>
      </c>
      <c r="AU158" s="230" t="s">
        <v>76</v>
      </c>
      <c r="AY158" s="17" t="s">
        <v>155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162</v>
      </c>
      <c r="BM158" s="230" t="s">
        <v>989</v>
      </c>
    </row>
    <row r="159" s="2" customFormat="1" ht="16.5" customHeight="1">
      <c r="A159" s="38"/>
      <c r="B159" s="39"/>
      <c r="C159" s="219" t="s">
        <v>417</v>
      </c>
      <c r="D159" s="219" t="s">
        <v>157</v>
      </c>
      <c r="E159" s="220" t="s">
        <v>1078</v>
      </c>
      <c r="F159" s="221" t="s">
        <v>1079</v>
      </c>
      <c r="G159" s="222" t="s">
        <v>995</v>
      </c>
      <c r="H159" s="223">
        <v>2</v>
      </c>
      <c r="I159" s="224"/>
      <c r="J159" s="225">
        <f>ROUND(I159*H159,2)</f>
        <v>0</v>
      </c>
      <c r="K159" s="221" t="s">
        <v>1</v>
      </c>
      <c r="L159" s="44"/>
      <c r="M159" s="226" t="s">
        <v>1</v>
      </c>
      <c r="N159" s="227" t="s">
        <v>41</v>
      </c>
      <c r="O159" s="91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0" t="s">
        <v>162</v>
      </c>
      <c r="AT159" s="230" t="s">
        <v>157</v>
      </c>
      <c r="AU159" s="230" t="s">
        <v>76</v>
      </c>
      <c r="AY159" s="17" t="s">
        <v>155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7" t="s">
        <v>84</v>
      </c>
      <c r="BK159" s="231">
        <f>ROUND(I159*H159,2)</f>
        <v>0</v>
      </c>
      <c r="BL159" s="17" t="s">
        <v>162</v>
      </c>
      <c r="BM159" s="230" t="s">
        <v>992</v>
      </c>
    </row>
    <row r="160" s="2" customFormat="1" ht="16.5" customHeight="1">
      <c r="A160" s="38"/>
      <c r="B160" s="39"/>
      <c r="C160" s="219" t="s">
        <v>369</v>
      </c>
      <c r="D160" s="219" t="s">
        <v>157</v>
      </c>
      <c r="E160" s="220" t="s">
        <v>225</v>
      </c>
      <c r="F160" s="221" t="s">
        <v>1080</v>
      </c>
      <c r="G160" s="222" t="s">
        <v>245</v>
      </c>
      <c r="H160" s="223">
        <v>800</v>
      </c>
      <c r="I160" s="224"/>
      <c r="J160" s="225">
        <f>ROUND(I160*H160,2)</f>
        <v>0</v>
      </c>
      <c r="K160" s="221" t="s">
        <v>1</v>
      </c>
      <c r="L160" s="44"/>
      <c r="M160" s="226" t="s">
        <v>1</v>
      </c>
      <c r="N160" s="227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162</v>
      </c>
      <c r="AT160" s="230" t="s">
        <v>157</v>
      </c>
      <c r="AU160" s="230" t="s">
        <v>76</v>
      </c>
      <c r="AY160" s="17" t="s">
        <v>155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162</v>
      </c>
      <c r="BM160" s="230" t="s">
        <v>1081</v>
      </c>
    </row>
    <row r="161" s="2" customFormat="1" ht="16.5" customHeight="1">
      <c r="A161" s="38"/>
      <c r="B161" s="39"/>
      <c r="C161" s="269" t="s">
        <v>428</v>
      </c>
      <c r="D161" s="269" t="s">
        <v>245</v>
      </c>
      <c r="E161" s="270" t="s">
        <v>1082</v>
      </c>
      <c r="F161" s="271" t="s">
        <v>1083</v>
      </c>
      <c r="G161" s="272" t="s">
        <v>995</v>
      </c>
      <c r="H161" s="273">
        <v>19</v>
      </c>
      <c r="I161" s="274"/>
      <c r="J161" s="275">
        <f>ROUND(I161*H161,2)</f>
        <v>0</v>
      </c>
      <c r="K161" s="271" t="s">
        <v>1</v>
      </c>
      <c r="L161" s="276"/>
      <c r="M161" s="277" t="s">
        <v>1</v>
      </c>
      <c r="N161" s="278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207</v>
      </c>
      <c r="AT161" s="230" t="s">
        <v>245</v>
      </c>
      <c r="AU161" s="230" t="s">
        <v>76</v>
      </c>
      <c r="AY161" s="17" t="s">
        <v>155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162</v>
      </c>
      <c r="BM161" s="230" t="s">
        <v>1084</v>
      </c>
    </row>
    <row r="162" s="2" customFormat="1" ht="16.5" customHeight="1">
      <c r="A162" s="38"/>
      <c r="B162" s="39"/>
      <c r="C162" s="219" t="s">
        <v>416</v>
      </c>
      <c r="D162" s="219" t="s">
        <v>157</v>
      </c>
      <c r="E162" s="220" t="s">
        <v>1085</v>
      </c>
      <c r="F162" s="221" t="s">
        <v>1086</v>
      </c>
      <c r="G162" s="222" t="s">
        <v>998</v>
      </c>
      <c r="H162" s="223">
        <v>24.02</v>
      </c>
      <c r="I162" s="224"/>
      <c r="J162" s="225">
        <f>ROUND(I162*H162,2)</f>
        <v>0</v>
      </c>
      <c r="K162" s="221" t="s">
        <v>1</v>
      </c>
      <c r="L162" s="44"/>
      <c r="M162" s="226" t="s">
        <v>1</v>
      </c>
      <c r="N162" s="227" t="s">
        <v>41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162</v>
      </c>
      <c r="AT162" s="230" t="s">
        <v>157</v>
      </c>
      <c r="AU162" s="230" t="s">
        <v>76</v>
      </c>
      <c r="AY162" s="17" t="s">
        <v>155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162</v>
      </c>
      <c r="BM162" s="230" t="s">
        <v>311</v>
      </c>
    </row>
    <row r="163" s="2" customFormat="1" ht="16.5" customHeight="1">
      <c r="A163" s="38"/>
      <c r="B163" s="39"/>
      <c r="C163" s="219" t="s">
        <v>436</v>
      </c>
      <c r="D163" s="219" t="s">
        <v>157</v>
      </c>
      <c r="E163" s="220" t="s">
        <v>1087</v>
      </c>
      <c r="F163" s="221" t="s">
        <v>1088</v>
      </c>
      <c r="G163" s="222" t="s">
        <v>245</v>
      </c>
      <c r="H163" s="223">
        <v>800</v>
      </c>
      <c r="I163" s="224"/>
      <c r="J163" s="225">
        <f>ROUND(I163*H163,2)</f>
        <v>0</v>
      </c>
      <c r="K163" s="221" t="s">
        <v>1</v>
      </c>
      <c r="L163" s="44"/>
      <c r="M163" s="226" t="s">
        <v>1</v>
      </c>
      <c r="N163" s="227" t="s">
        <v>41</v>
      </c>
      <c r="O163" s="91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162</v>
      </c>
      <c r="AT163" s="230" t="s">
        <v>157</v>
      </c>
      <c r="AU163" s="230" t="s">
        <v>76</v>
      </c>
      <c r="AY163" s="17" t="s">
        <v>155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162</v>
      </c>
      <c r="BM163" s="230" t="s">
        <v>1089</v>
      </c>
    </row>
    <row r="164" s="2" customFormat="1" ht="16.5" customHeight="1">
      <c r="A164" s="38"/>
      <c r="B164" s="39"/>
      <c r="C164" s="219" t="s">
        <v>440</v>
      </c>
      <c r="D164" s="219" t="s">
        <v>157</v>
      </c>
      <c r="E164" s="220" t="s">
        <v>1090</v>
      </c>
      <c r="F164" s="221" t="s">
        <v>1091</v>
      </c>
      <c r="G164" s="222" t="s">
        <v>245</v>
      </c>
      <c r="H164" s="223">
        <v>260</v>
      </c>
      <c r="I164" s="224"/>
      <c r="J164" s="225">
        <f>ROUND(I164*H164,2)</f>
        <v>0</v>
      </c>
      <c r="K164" s="221" t="s">
        <v>1</v>
      </c>
      <c r="L164" s="44"/>
      <c r="M164" s="226" t="s">
        <v>1</v>
      </c>
      <c r="N164" s="227" t="s">
        <v>41</v>
      </c>
      <c r="O164" s="91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0" t="s">
        <v>162</v>
      </c>
      <c r="AT164" s="230" t="s">
        <v>157</v>
      </c>
      <c r="AU164" s="230" t="s">
        <v>76</v>
      </c>
      <c r="AY164" s="17" t="s">
        <v>155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7" t="s">
        <v>84</v>
      </c>
      <c r="BK164" s="231">
        <f>ROUND(I164*H164,2)</f>
        <v>0</v>
      </c>
      <c r="BL164" s="17" t="s">
        <v>162</v>
      </c>
      <c r="BM164" s="230" t="s">
        <v>1092</v>
      </c>
    </row>
    <row r="165" s="2" customFormat="1" ht="16.5" customHeight="1">
      <c r="A165" s="38"/>
      <c r="B165" s="39"/>
      <c r="C165" s="269" t="s">
        <v>444</v>
      </c>
      <c r="D165" s="269" t="s">
        <v>245</v>
      </c>
      <c r="E165" s="270" t="s">
        <v>1093</v>
      </c>
      <c r="F165" s="271" t="s">
        <v>1094</v>
      </c>
      <c r="G165" s="272" t="s">
        <v>245</v>
      </c>
      <c r="H165" s="273">
        <v>273</v>
      </c>
      <c r="I165" s="274"/>
      <c r="J165" s="275">
        <f>ROUND(I165*H165,2)</f>
        <v>0</v>
      </c>
      <c r="K165" s="271" t="s">
        <v>1</v>
      </c>
      <c r="L165" s="276"/>
      <c r="M165" s="277" t="s">
        <v>1</v>
      </c>
      <c r="N165" s="278" t="s">
        <v>41</v>
      </c>
      <c r="O165" s="91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207</v>
      </c>
      <c r="AT165" s="230" t="s">
        <v>245</v>
      </c>
      <c r="AU165" s="230" t="s">
        <v>76</v>
      </c>
      <c r="AY165" s="17" t="s">
        <v>155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162</v>
      </c>
      <c r="BM165" s="230" t="s">
        <v>1095</v>
      </c>
    </row>
    <row r="166" s="2" customFormat="1" ht="16.5" customHeight="1">
      <c r="A166" s="38"/>
      <c r="B166" s="39"/>
      <c r="C166" s="219" t="s">
        <v>448</v>
      </c>
      <c r="D166" s="219" t="s">
        <v>157</v>
      </c>
      <c r="E166" s="220" t="s">
        <v>1096</v>
      </c>
      <c r="F166" s="221" t="s">
        <v>1097</v>
      </c>
      <c r="G166" s="222" t="s">
        <v>995</v>
      </c>
      <c r="H166" s="223">
        <v>156</v>
      </c>
      <c r="I166" s="224"/>
      <c r="J166" s="225">
        <f>ROUND(I166*H166,2)</f>
        <v>0</v>
      </c>
      <c r="K166" s="221" t="s">
        <v>1</v>
      </c>
      <c r="L166" s="44"/>
      <c r="M166" s="226" t="s">
        <v>1</v>
      </c>
      <c r="N166" s="227" t="s">
        <v>41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162</v>
      </c>
      <c r="AT166" s="230" t="s">
        <v>157</v>
      </c>
      <c r="AU166" s="230" t="s">
        <v>76</v>
      </c>
      <c r="AY166" s="17" t="s">
        <v>155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162</v>
      </c>
      <c r="BM166" s="230" t="s">
        <v>1098</v>
      </c>
    </row>
    <row r="167" s="2" customFormat="1" ht="16.5" customHeight="1">
      <c r="A167" s="38"/>
      <c r="B167" s="39"/>
      <c r="C167" s="219" t="s">
        <v>452</v>
      </c>
      <c r="D167" s="219" t="s">
        <v>157</v>
      </c>
      <c r="E167" s="220" t="s">
        <v>1099</v>
      </c>
      <c r="F167" s="221" t="s">
        <v>1100</v>
      </c>
      <c r="G167" s="222" t="s">
        <v>995</v>
      </c>
      <c r="H167" s="223">
        <v>260</v>
      </c>
      <c r="I167" s="224"/>
      <c r="J167" s="225">
        <f>ROUND(I167*H167,2)</f>
        <v>0</v>
      </c>
      <c r="K167" s="221" t="s">
        <v>1</v>
      </c>
      <c r="L167" s="44"/>
      <c r="M167" s="226" t="s">
        <v>1</v>
      </c>
      <c r="N167" s="227" t="s">
        <v>41</v>
      </c>
      <c r="O167" s="91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162</v>
      </c>
      <c r="AT167" s="230" t="s">
        <v>157</v>
      </c>
      <c r="AU167" s="230" t="s">
        <v>76</v>
      </c>
      <c r="AY167" s="17" t="s">
        <v>155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84</v>
      </c>
      <c r="BK167" s="231">
        <f>ROUND(I167*H167,2)</f>
        <v>0</v>
      </c>
      <c r="BL167" s="17" t="s">
        <v>162</v>
      </c>
      <c r="BM167" s="230" t="s">
        <v>1101</v>
      </c>
    </row>
    <row r="168" s="2" customFormat="1" ht="21.75" customHeight="1">
      <c r="A168" s="38"/>
      <c r="B168" s="39"/>
      <c r="C168" s="219" t="s">
        <v>456</v>
      </c>
      <c r="D168" s="219" t="s">
        <v>157</v>
      </c>
      <c r="E168" s="220" t="s">
        <v>1102</v>
      </c>
      <c r="F168" s="221" t="s">
        <v>1103</v>
      </c>
      <c r="G168" s="222" t="s">
        <v>995</v>
      </c>
      <c r="H168" s="223">
        <v>14</v>
      </c>
      <c r="I168" s="224"/>
      <c r="J168" s="225">
        <f>ROUND(I168*H168,2)</f>
        <v>0</v>
      </c>
      <c r="K168" s="221" t="s">
        <v>1</v>
      </c>
      <c r="L168" s="44"/>
      <c r="M168" s="226" t="s">
        <v>1</v>
      </c>
      <c r="N168" s="227" t="s">
        <v>41</v>
      </c>
      <c r="O168" s="91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162</v>
      </c>
      <c r="AT168" s="230" t="s">
        <v>157</v>
      </c>
      <c r="AU168" s="230" t="s">
        <v>76</v>
      </c>
      <c r="AY168" s="17" t="s">
        <v>155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84</v>
      </c>
      <c r="BK168" s="231">
        <f>ROUND(I168*H168,2)</f>
        <v>0</v>
      </c>
      <c r="BL168" s="17" t="s">
        <v>162</v>
      </c>
      <c r="BM168" s="230" t="s">
        <v>1104</v>
      </c>
    </row>
    <row r="169" s="2" customFormat="1" ht="16.5" customHeight="1">
      <c r="A169" s="38"/>
      <c r="B169" s="39"/>
      <c r="C169" s="219" t="s">
        <v>460</v>
      </c>
      <c r="D169" s="219" t="s">
        <v>157</v>
      </c>
      <c r="E169" s="220" t="s">
        <v>1105</v>
      </c>
      <c r="F169" s="221" t="s">
        <v>1106</v>
      </c>
      <c r="G169" s="222" t="s">
        <v>995</v>
      </c>
      <c r="H169" s="223">
        <v>65</v>
      </c>
      <c r="I169" s="224"/>
      <c r="J169" s="225">
        <f>ROUND(I169*H169,2)</f>
        <v>0</v>
      </c>
      <c r="K169" s="221" t="s">
        <v>1</v>
      </c>
      <c r="L169" s="44"/>
      <c r="M169" s="226" t="s">
        <v>1</v>
      </c>
      <c r="N169" s="227" t="s">
        <v>41</v>
      </c>
      <c r="O169" s="91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162</v>
      </c>
      <c r="AT169" s="230" t="s">
        <v>157</v>
      </c>
      <c r="AU169" s="230" t="s">
        <v>76</v>
      </c>
      <c r="AY169" s="17" t="s">
        <v>155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84</v>
      </c>
      <c r="BK169" s="231">
        <f>ROUND(I169*H169,2)</f>
        <v>0</v>
      </c>
      <c r="BL169" s="17" t="s">
        <v>162</v>
      </c>
      <c r="BM169" s="230" t="s">
        <v>1107</v>
      </c>
    </row>
    <row r="170" s="2" customFormat="1" ht="21.75" customHeight="1">
      <c r="A170" s="38"/>
      <c r="B170" s="39"/>
      <c r="C170" s="219" t="s">
        <v>464</v>
      </c>
      <c r="D170" s="219" t="s">
        <v>157</v>
      </c>
      <c r="E170" s="220" t="s">
        <v>1108</v>
      </c>
      <c r="F170" s="221" t="s">
        <v>1109</v>
      </c>
      <c r="G170" s="222" t="s">
        <v>998</v>
      </c>
      <c r="H170" s="223">
        <v>24.02</v>
      </c>
      <c r="I170" s="224"/>
      <c r="J170" s="225">
        <f>ROUND(I170*H170,2)</f>
        <v>0</v>
      </c>
      <c r="K170" s="221" t="s">
        <v>1</v>
      </c>
      <c r="L170" s="44"/>
      <c r="M170" s="226" t="s">
        <v>1</v>
      </c>
      <c r="N170" s="227" t="s">
        <v>41</v>
      </c>
      <c r="O170" s="91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0" t="s">
        <v>162</v>
      </c>
      <c r="AT170" s="230" t="s">
        <v>157</v>
      </c>
      <c r="AU170" s="230" t="s">
        <v>76</v>
      </c>
      <c r="AY170" s="17" t="s">
        <v>155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7" t="s">
        <v>84</v>
      </c>
      <c r="BK170" s="231">
        <f>ROUND(I170*H170,2)</f>
        <v>0</v>
      </c>
      <c r="BL170" s="17" t="s">
        <v>162</v>
      </c>
      <c r="BM170" s="230" t="s">
        <v>1110</v>
      </c>
    </row>
    <row r="171" s="2" customFormat="1" ht="16.5" customHeight="1">
      <c r="A171" s="38"/>
      <c r="B171" s="39"/>
      <c r="C171" s="269" t="s">
        <v>468</v>
      </c>
      <c r="D171" s="269" t="s">
        <v>245</v>
      </c>
      <c r="E171" s="270" t="s">
        <v>1111</v>
      </c>
      <c r="F171" s="271" t="s">
        <v>1112</v>
      </c>
      <c r="G171" s="272" t="s">
        <v>998</v>
      </c>
      <c r="H171" s="273">
        <v>24.02</v>
      </c>
      <c r="I171" s="274"/>
      <c r="J171" s="275">
        <f>ROUND(I171*H171,2)</f>
        <v>0</v>
      </c>
      <c r="K171" s="271" t="s">
        <v>1</v>
      </c>
      <c r="L171" s="276"/>
      <c r="M171" s="277" t="s">
        <v>1</v>
      </c>
      <c r="N171" s="278" t="s">
        <v>41</v>
      </c>
      <c r="O171" s="91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0" t="s">
        <v>207</v>
      </c>
      <c r="AT171" s="230" t="s">
        <v>245</v>
      </c>
      <c r="AU171" s="230" t="s">
        <v>76</v>
      </c>
      <c r="AY171" s="17" t="s">
        <v>155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7" t="s">
        <v>84</v>
      </c>
      <c r="BK171" s="231">
        <f>ROUND(I171*H171,2)</f>
        <v>0</v>
      </c>
      <c r="BL171" s="17" t="s">
        <v>162</v>
      </c>
      <c r="BM171" s="230" t="s">
        <v>1113</v>
      </c>
    </row>
    <row r="172" s="2" customFormat="1" ht="21.75" customHeight="1">
      <c r="A172" s="38"/>
      <c r="B172" s="39"/>
      <c r="C172" s="219" t="s">
        <v>472</v>
      </c>
      <c r="D172" s="219" t="s">
        <v>157</v>
      </c>
      <c r="E172" s="220" t="s">
        <v>1114</v>
      </c>
      <c r="F172" s="221" t="s">
        <v>1115</v>
      </c>
      <c r="G172" s="222" t="s">
        <v>245</v>
      </c>
      <c r="H172" s="223">
        <v>930</v>
      </c>
      <c r="I172" s="224"/>
      <c r="J172" s="225">
        <f>ROUND(I172*H172,2)</f>
        <v>0</v>
      </c>
      <c r="K172" s="221" t="s">
        <v>1</v>
      </c>
      <c r="L172" s="44"/>
      <c r="M172" s="226" t="s">
        <v>1</v>
      </c>
      <c r="N172" s="227" t="s">
        <v>41</v>
      </c>
      <c r="O172" s="91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0" t="s">
        <v>162</v>
      </c>
      <c r="AT172" s="230" t="s">
        <v>157</v>
      </c>
      <c r="AU172" s="230" t="s">
        <v>76</v>
      </c>
      <c r="AY172" s="17" t="s">
        <v>155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7" t="s">
        <v>84</v>
      </c>
      <c r="BK172" s="231">
        <f>ROUND(I172*H172,2)</f>
        <v>0</v>
      </c>
      <c r="BL172" s="17" t="s">
        <v>162</v>
      </c>
      <c r="BM172" s="230" t="s">
        <v>1116</v>
      </c>
    </row>
    <row r="173" s="2" customFormat="1" ht="21.75" customHeight="1">
      <c r="A173" s="38"/>
      <c r="B173" s="39"/>
      <c r="C173" s="269" t="s">
        <v>476</v>
      </c>
      <c r="D173" s="269" t="s">
        <v>245</v>
      </c>
      <c r="E173" s="270" t="s">
        <v>1117</v>
      </c>
      <c r="F173" s="271" t="s">
        <v>1118</v>
      </c>
      <c r="G173" s="272" t="s">
        <v>245</v>
      </c>
      <c r="H173" s="273">
        <v>930</v>
      </c>
      <c r="I173" s="274"/>
      <c r="J173" s="275">
        <f>ROUND(I173*H173,2)</f>
        <v>0</v>
      </c>
      <c r="K173" s="271" t="s">
        <v>1</v>
      </c>
      <c r="L173" s="276"/>
      <c r="M173" s="277" t="s">
        <v>1</v>
      </c>
      <c r="N173" s="278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207</v>
      </c>
      <c r="AT173" s="230" t="s">
        <v>245</v>
      </c>
      <c r="AU173" s="230" t="s">
        <v>76</v>
      </c>
      <c r="AY173" s="17" t="s">
        <v>155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162</v>
      </c>
      <c r="BM173" s="230" t="s">
        <v>1119</v>
      </c>
    </row>
    <row r="174" s="2" customFormat="1" ht="16.5" customHeight="1">
      <c r="A174" s="38"/>
      <c r="B174" s="39"/>
      <c r="C174" s="219" t="s">
        <v>480</v>
      </c>
      <c r="D174" s="219" t="s">
        <v>157</v>
      </c>
      <c r="E174" s="220" t="s">
        <v>1120</v>
      </c>
      <c r="F174" s="221" t="s">
        <v>1121</v>
      </c>
      <c r="G174" s="222" t="s">
        <v>245</v>
      </c>
      <c r="H174" s="223">
        <v>88</v>
      </c>
      <c r="I174" s="224"/>
      <c r="J174" s="225">
        <f>ROUND(I174*H174,2)</f>
        <v>0</v>
      </c>
      <c r="K174" s="221" t="s">
        <v>1</v>
      </c>
      <c r="L174" s="44"/>
      <c r="M174" s="226" t="s">
        <v>1</v>
      </c>
      <c r="N174" s="227" t="s">
        <v>41</v>
      </c>
      <c r="O174" s="91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0" t="s">
        <v>162</v>
      </c>
      <c r="AT174" s="230" t="s">
        <v>157</v>
      </c>
      <c r="AU174" s="230" t="s">
        <v>76</v>
      </c>
      <c r="AY174" s="17" t="s">
        <v>155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7" t="s">
        <v>84</v>
      </c>
      <c r="BK174" s="231">
        <f>ROUND(I174*H174,2)</f>
        <v>0</v>
      </c>
      <c r="BL174" s="17" t="s">
        <v>162</v>
      </c>
      <c r="BM174" s="230" t="s">
        <v>1122</v>
      </c>
    </row>
    <row r="175" s="2" customFormat="1" ht="16.5" customHeight="1">
      <c r="A175" s="38"/>
      <c r="B175" s="39"/>
      <c r="C175" s="269" t="s">
        <v>485</v>
      </c>
      <c r="D175" s="269" t="s">
        <v>245</v>
      </c>
      <c r="E175" s="270" t="s">
        <v>1003</v>
      </c>
      <c r="F175" s="271" t="s">
        <v>1004</v>
      </c>
      <c r="G175" s="272" t="s">
        <v>1005</v>
      </c>
      <c r="H175" s="273">
        <v>74.359999999999999</v>
      </c>
      <c r="I175" s="274"/>
      <c r="J175" s="275">
        <f>ROUND(I175*H175,2)</f>
        <v>0</v>
      </c>
      <c r="K175" s="271" t="s">
        <v>1</v>
      </c>
      <c r="L175" s="276"/>
      <c r="M175" s="277" t="s">
        <v>1</v>
      </c>
      <c r="N175" s="278" t="s">
        <v>41</v>
      </c>
      <c r="O175" s="91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207</v>
      </c>
      <c r="AT175" s="230" t="s">
        <v>245</v>
      </c>
      <c r="AU175" s="230" t="s">
        <v>76</v>
      </c>
      <c r="AY175" s="17" t="s">
        <v>155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84</v>
      </c>
      <c r="BK175" s="231">
        <f>ROUND(I175*H175,2)</f>
        <v>0</v>
      </c>
      <c r="BL175" s="17" t="s">
        <v>162</v>
      </c>
      <c r="BM175" s="230" t="s">
        <v>1123</v>
      </c>
    </row>
    <row r="176" s="2" customFormat="1" ht="16.5" customHeight="1">
      <c r="A176" s="38"/>
      <c r="B176" s="39"/>
      <c r="C176" s="269" t="s">
        <v>491</v>
      </c>
      <c r="D176" s="269" t="s">
        <v>245</v>
      </c>
      <c r="E176" s="270" t="s">
        <v>1006</v>
      </c>
      <c r="F176" s="271" t="s">
        <v>1007</v>
      </c>
      <c r="G176" s="272" t="s">
        <v>1005</v>
      </c>
      <c r="H176" s="273">
        <v>74.359999999999999</v>
      </c>
      <c r="I176" s="274"/>
      <c r="J176" s="275">
        <f>ROUND(I176*H176,2)</f>
        <v>0</v>
      </c>
      <c r="K176" s="271" t="s">
        <v>1</v>
      </c>
      <c r="L176" s="276"/>
      <c r="M176" s="277" t="s">
        <v>1</v>
      </c>
      <c r="N176" s="278" t="s">
        <v>41</v>
      </c>
      <c r="O176" s="91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0" t="s">
        <v>207</v>
      </c>
      <c r="AT176" s="230" t="s">
        <v>245</v>
      </c>
      <c r="AU176" s="230" t="s">
        <v>76</v>
      </c>
      <c r="AY176" s="17" t="s">
        <v>155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7" t="s">
        <v>84</v>
      </c>
      <c r="BK176" s="231">
        <f>ROUND(I176*H176,2)</f>
        <v>0</v>
      </c>
      <c r="BL176" s="17" t="s">
        <v>162</v>
      </c>
      <c r="BM176" s="230" t="s">
        <v>1124</v>
      </c>
    </row>
    <row r="177" s="2" customFormat="1" ht="21.75" customHeight="1">
      <c r="A177" s="38"/>
      <c r="B177" s="39"/>
      <c r="C177" s="219" t="s">
        <v>496</v>
      </c>
      <c r="D177" s="219" t="s">
        <v>157</v>
      </c>
      <c r="E177" s="220" t="s">
        <v>1125</v>
      </c>
      <c r="F177" s="221" t="s">
        <v>1126</v>
      </c>
      <c r="G177" s="222" t="s">
        <v>245</v>
      </c>
      <c r="H177" s="223">
        <v>800</v>
      </c>
      <c r="I177" s="224"/>
      <c r="J177" s="225">
        <f>ROUND(I177*H177,2)</f>
        <v>0</v>
      </c>
      <c r="K177" s="221" t="s">
        <v>1</v>
      </c>
      <c r="L177" s="44"/>
      <c r="M177" s="226" t="s">
        <v>1</v>
      </c>
      <c r="N177" s="227" t="s">
        <v>41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162</v>
      </c>
      <c r="AT177" s="230" t="s">
        <v>157</v>
      </c>
      <c r="AU177" s="230" t="s">
        <v>76</v>
      </c>
      <c r="AY177" s="17" t="s">
        <v>155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84</v>
      </c>
      <c r="BK177" s="231">
        <f>ROUND(I177*H177,2)</f>
        <v>0</v>
      </c>
      <c r="BL177" s="17" t="s">
        <v>162</v>
      </c>
      <c r="BM177" s="230" t="s">
        <v>1127</v>
      </c>
    </row>
    <row r="178" s="2" customFormat="1" ht="16.5" customHeight="1">
      <c r="A178" s="38"/>
      <c r="B178" s="39"/>
      <c r="C178" s="269" t="s">
        <v>500</v>
      </c>
      <c r="D178" s="269" t="s">
        <v>245</v>
      </c>
      <c r="E178" s="270" t="s">
        <v>1128</v>
      </c>
      <c r="F178" s="271" t="s">
        <v>1129</v>
      </c>
      <c r="G178" s="272" t="s">
        <v>995</v>
      </c>
      <c r="H178" s="273">
        <v>6.4000000000000004</v>
      </c>
      <c r="I178" s="274"/>
      <c r="J178" s="275">
        <f>ROUND(I178*H178,2)</f>
        <v>0</v>
      </c>
      <c r="K178" s="271" t="s">
        <v>1</v>
      </c>
      <c r="L178" s="276"/>
      <c r="M178" s="277" t="s">
        <v>1</v>
      </c>
      <c r="N178" s="278" t="s">
        <v>41</v>
      </c>
      <c r="O178" s="91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207</v>
      </c>
      <c r="AT178" s="230" t="s">
        <v>245</v>
      </c>
      <c r="AU178" s="230" t="s">
        <v>76</v>
      </c>
      <c r="AY178" s="17" t="s">
        <v>155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84</v>
      </c>
      <c r="BK178" s="231">
        <f>ROUND(I178*H178,2)</f>
        <v>0</v>
      </c>
      <c r="BL178" s="17" t="s">
        <v>162</v>
      </c>
      <c r="BM178" s="230" t="s">
        <v>1130</v>
      </c>
    </row>
    <row r="179" s="2" customFormat="1" ht="16.5" customHeight="1">
      <c r="A179" s="38"/>
      <c r="B179" s="39"/>
      <c r="C179" s="269" t="s">
        <v>504</v>
      </c>
      <c r="D179" s="269" t="s">
        <v>245</v>
      </c>
      <c r="E179" s="270" t="s">
        <v>1131</v>
      </c>
      <c r="F179" s="271" t="s">
        <v>1132</v>
      </c>
      <c r="G179" s="272" t="s">
        <v>995</v>
      </c>
      <c r="H179" s="273">
        <v>1</v>
      </c>
      <c r="I179" s="274"/>
      <c r="J179" s="275">
        <f>ROUND(I179*H179,2)</f>
        <v>0</v>
      </c>
      <c r="K179" s="271" t="s">
        <v>1</v>
      </c>
      <c r="L179" s="276"/>
      <c r="M179" s="277" t="s">
        <v>1</v>
      </c>
      <c r="N179" s="278" t="s">
        <v>41</v>
      </c>
      <c r="O179" s="91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207</v>
      </c>
      <c r="AT179" s="230" t="s">
        <v>245</v>
      </c>
      <c r="AU179" s="230" t="s">
        <v>76</v>
      </c>
      <c r="AY179" s="17" t="s">
        <v>155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84</v>
      </c>
      <c r="BK179" s="231">
        <f>ROUND(I179*H179,2)</f>
        <v>0</v>
      </c>
      <c r="BL179" s="17" t="s">
        <v>162</v>
      </c>
      <c r="BM179" s="230" t="s">
        <v>1133</v>
      </c>
    </row>
    <row r="180" s="2" customFormat="1" ht="16.5" customHeight="1">
      <c r="A180" s="38"/>
      <c r="B180" s="39"/>
      <c r="C180" s="219" t="s">
        <v>510</v>
      </c>
      <c r="D180" s="219" t="s">
        <v>157</v>
      </c>
      <c r="E180" s="220" t="s">
        <v>1134</v>
      </c>
      <c r="F180" s="221" t="s">
        <v>1135</v>
      </c>
      <c r="G180" s="222" t="s">
        <v>245</v>
      </c>
      <c r="H180" s="223">
        <v>30</v>
      </c>
      <c r="I180" s="224"/>
      <c r="J180" s="225">
        <f>ROUND(I180*H180,2)</f>
        <v>0</v>
      </c>
      <c r="K180" s="221" t="s">
        <v>1</v>
      </c>
      <c r="L180" s="44"/>
      <c r="M180" s="226" t="s">
        <v>1</v>
      </c>
      <c r="N180" s="227" t="s">
        <v>41</v>
      </c>
      <c r="O180" s="91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0" t="s">
        <v>162</v>
      </c>
      <c r="AT180" s="230" t="s">
        <v>157</v>
      </c>
      <c r="AU180" s="230" t="s">
        <v>76</v>
      </c>
      <c r="AY180" s="17" t="s">
        <v>155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7" t="s">
        <v>84</v>
      </c>
      <c r="BK180" s="231">
        <f>ROUND(I180*H180,2)</f>
        <v>0</v>
      </c>
      <c r="BL180" s="17" t="s">
        <v>162</v>
      </c>
      <c r="BM180" s="230" t="s">
        <v>1136</v>
      </c>
    </row>
    <row r="181" s="2" customFormat="1" ht="16.5" customHeight="1">
      <c r="A181" s="38"/>
      <c r="B181" s="39"/>
      <c r="C181" s="269" t="s">
        <v>515</v>
      </c>
      <c r="D181" s="269" t="s">
        <v>245</v>
      </c>
      <c r="E181" s="270" t="s">
        <v>1137</v>
      </c>
      <c r="F181" s="271" t="s">
        <v>1138</v>
      </c>
      <c r="G181" s="272" t="s">
        <v>995</v>
      </c>
      <c r="H181" s="273">
        <v>60</v>
      </c>
      <c r="I181" s="274"/>
      <c r="J181" s="275">
        <f>ROUND(I181*H181,2)</f>
        <v>0</v>
      </c>
      <c r="K181" s="271" t="s">
        <v>1</v>
      </c>
      <c r="L181" s="276"/>
      <c r="M181" s="277" t="s">
        <v>1</v>
      </c>
      <c r="N181" s="278" t="s">
        <v>41</v>
      </c>
      <c r="O181" s="91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207</v>
      </c>
      <c r="AT181" s="230" t="s">
        <v>245</v>
      </c>
      <c r="AU181" s="230" t="s">
        <v>76</v>
      </c>
      <c r="AY181" s="17" t="s">
        <v>155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84</v>
      </c>
      <c r="BK181" s="231">
        <f>ROUND(I181*H181,2)</f>
        <v>0</v>
      </c>
      <c r="BL181" s="17" t="s">
        <v>162</v>
      </c>
      <c r="BM181" s="230" t="s">
        <v>1139</v>
      </c>
    </row>
    <row r="182" s="2" customFormat="1" ht="16.5" customHeight="1">
      <c r="A182" s="38"/>
      <c r="B182" s="39"/>
      <c r="C182" s="269" t="s">
        <v>520</v>
      </c>
      <c r="D182" s="269" t="s">
        <v>245</v>
      </c>
      <c r="E182" s="270" t="s">
        <v>1140</v>
      </c>
      <c r="F182" s="271" t="s">
        <v>1141</v>
      </c>
      <c r="G182" s="272" t="s">
        <v>995</v>
      </c>
      <c r="H182" s="273">
        <v>60</v>
      </c>
      <c r="I182" s="274"/>
      <c r="J182" s="275">
        <f>ROUND(I182*H182,2)</f>
        <v>0</v>
      </c>
      <c r="K182" s="271" t="s">
        <v>1</v>
      </c>
      <c r="L182" s="276"/>
      <c r="M182" s="277" t="s">
        <v>1</v>
      </c>
      <c r="N182" s="278" t="s">
        <v>41</v>
      </c>
      <c r="O182" s="91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0" t="s">
        <v>207</v>
      </c>
      <c r="AT182" s="230" t="s">
        <v>245</v>
      </c>
      <c r="AU182" s="230" t="s">
        <v>76</v>
      </c>
      <c r="AY182" s="17" t="s">
        <v>155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7" t="s">
        <v>84</v>
      </c>
      <c r="BK182" s="231">
        <f>ROUND(I182*H182,2)</f>
        <v>0</v>
      </c>
      <c r="BL182" s="17" t="s">
        <v>162</v>
      </c>
      <c r="BM182" s="230" t="s">
        <v>1142</v>
      </c>
    </row>
    <row r="183" s="2" customFormat="1" ht="21.75" customHeight="1">
      <c r="A183" s="38"/>
      <c r="B183" s="39"/>
      <c r="C183" s="269" t="s">
        <v>525</v>
      </c>
      <c r="D183" s="269" t="s">
        <v>245</v>
      </c>
      <c r="E183" s="270" t="s">
        <v>1143</v>
      </c>
      <c r="F183" s="271" t="s">
        <v>1144</v>
      </c>
      <c r="G183" s="272" t="s">
        <v>995</v>
      </c>
      <c r="H183" s="273">
        <v>5</v>
      </c>
      <c r="I183" s="274"/>
      <c r="J183" s="275">
        <f>ROUND(I183*H183,2)</f>
        <v>0</v>
      </c>
      <c r="K183" s="271" t="s">
        <v>1</v>
      </c>
      <c r="L183" s="276"/>
      <c r="M183" s="277" t="s">
        <v>1</v>
      </c>
      <c r="N183" s="278" t="s">
        <v>41</v>
      </c>
      <c r="O183" s="91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207</v>
      </c>
      <c r="AT183" s="230" t="s">
        <v>245</v>
      </c>
      <c r="AU183" s="230" t="s">
        <v>76</v>
      </c>
      <c r="AY183" s="17" t="s">
        <v>155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84</v>
      </c>
      <c r="BK183" s="231">
        <f>ROUND(I183*H183,2)</f>
        <v>0</v>
      </c>
      <c r="BL183" s="17" t="s">
        <v>162</v>
      </c>
      <c r="BM183" s="230" t="s">
        <v>1145</v>
      </c>
    </row>
    <row r="184" s="2" customFormat="1" ht="21.75" customHeight="1">
      <c r="A184" s="38"/>
      <c r="B184" s="39"/>
      <c r="C184" s="269" t="s">
        <v>531</v>
      </c>
      <c r="D184" s="269" t="s">
        <v>245</v>
      </c>
      <c r="E184" s="270" t="s">
        <v>1146</v>
      </c>
      <c r="F184" s="271" t="s">
        <v>1147</v>
      </c>
      <c r="G184" s="272" t="s">
        <v>995</v>
      </c>
      <c r="H184" s="273">
        <v>2</v>
      </c>
      <c r="I184" s="274"/>
      <c r="J184" s="275">
        <f>ROUND(I184*H184,2)</f>
        <v>0</v>
      </c>
      <c r="K184" s="271" t="s">
        <v>1</v>
      </c>
      <c r="L184" s="276"/>
      <c r="M184" s="277" t="s">
        <v>1</v>
      </c>
      <c r="N184" s="278" t="s">
        <v>41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207</v>
      </c>
      <c r="AT184" s="230" t="s">
        <v>245</v>
      </c>
      <c r="AU184" s="230" t="s">
        <v>76</v>
      </c>
      <c r="AY184" s="17" t="s">
        <v>155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84</v>
      </c>
      <c r="BK184" s="231">
        <f>ROUND(I184*H184,2)</f>
        <v>0</v>
      </c>
      <c r="BL184" s="17" t="s">
        <v>162</v>
      </c>
      <c r="BM184" s="230" t="s">
        <v>1148</v>
      </c>
    </row>
    <row r="185" s="2" customFormat="1" ht="16.5" customHeight="1">
      <c r="A185" s="38"/>
      <c r="B185" s="39"/>
      <c r="C185" s="269" t="s">
        <v>536</v>
      </c>
      <c r="D185" s="269" t="s">
        <v>245</v>
      </c>
      <c r="E185" s="270" t="s">
        <v>1149</v>
      </c>
      <c r="F185" s="271" t="s">
        <v>1150</v>
      </c>
      <c r="G185" s="272" t="s">
        <v>995</v>
      </c>
      <c r="H185" s="273">
        <v>19</v>
      </c>
      <c r="I185" s="274"/>
      <c r="J185" s="275">
        <f>ROUND(I185*H185,2)</f>
        <v>0</v>
      </c>
      <c r="K185" s="271" t="s">
        <v>1</v>
      </c>
      <c r="L185" s="276"/>
      <c r="M185" s="277" t="s">
        <v>1</v>
      </c>
      <c r="N185" s="278" t="s">
        <v>41</v>
      </c>
      <c r="O185" s="91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207</v>
      </c>
      <c r="AT185" s="230" t="s">
        <v>245</v>
      </c>
      <c r="AU185" s="230" t="s">
        <v>76</v>
      </c>
      <c r="AY185" s="17" t="s">
        <v>155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162</v>
      </c>
      <c r="BM185" s="230" t="s">
        <v>1151</v>
      </c>
    </row>
    <row r="186" s="2" customFormat="1" ht="16.5" customHeight="1">
      <c r="A186" s="38"/>
      <c r="B186" s="39"/>
      <c r="C186" s="269" t="s">
        <v>541</v>
      </c>
      <c r="D186" s="269" t="s">
        <v>245</v>
      </c>
      <c r="E186" s="270" t="s">
        <v>1152</v>
      </c>
      <c r="F186" s="271" t="s">
        <v>1153</v>
      </c>
      <c r="G186" s="272" t="s">
        <v>995</v>
      </c>
      <c r="H186" s="273">
        <v>26</v>
      </c>
      <c r="I186" s="274"/>
      <c r="J186" s="275">
        <f>ROUND(I186*H186,2)</f>
        <v>0</v>
      </c>
      <c r="K186" s="271" t="s">
        <v>1</v>
      </c>
      <c r="L186" s="276"/>
      <c r="M186" s="277" t="s">
        <v>1</v>
      </c>
      <c r="N186" s="278" t="s">
        <v>41</v>
      </c>
      <c r="O186" s="91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0" t="s">
        <v>207</v>
      </c>
      <c r="AT186" s="230" t="s">
        <v>245</v>
      </c>
      <c r="AU186" s="230" t="s">
        <v>76</v>
      </c>
      <c r="AY186" s="17" t="s">
        <v>155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7" t="s">
        <v>84</v>
      </c>
      <c r="BK186" s="231">
        <f>ROUND(I186*H186,2)</f>
        <v>0</v>
      </c>
      <c r="BL186" s="17" t="s">
        <v>162</v>
      </c>
      <c r="BM186" s="230" t="s">
        <v>1154</v>
      </c>
    </row>
    <row r="187" s="2" customFormat="1" ht="16.5" customHeight="1">
      <c r="A187" s="38"/>
      <c r="B187" s="39"/>
      <c r="C187" s="219" t="s">
        <v>545</v>
      </c>
      <c r="D187" s="219" t="s">
        <v>157</v>
      </c>
      <c r="E187" s="220" t="s">
        <v>1155</v>
      </c>
      <c r="F187" s="221" t="s">
        <v>1156</v>
      </c>
      <c r="G187" s="222" t="s">
        <v>245</v>
      </c>
      <c r="H187" s="223">
        <v>690</v>
      </c>
      <c r="I187" s="224"/>
      <c r="J187" s="225">
        <f>ROUND(I187*H187,2)</f>
        <v>0</v>
      </c>
      <c r="K187" s="221" t="s">
        <v>1</v>
      </c>
      <c r="L187" s="44"/>
      <c r="M187" s="226" t="s">
        <v>1</v>
      </c>
      <c r="N187" s="227" t="s">
        <v>41</v>
      </c>
      <c r="O187" s="91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0" t="s">
        <v>162</v>
      </c>
      <c r="AT187" s="230" t="s">
        <v>157</v>
      </c>
      <c r="AU187" s="230" t="s">
        <v>76</v>
      </c>
      <c r="AY187" s="17" t="s">
        <v>155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7" t="s">
        <v>84</v>
      </c>
      <c r="BK187" s="231">
        <f>ROUND(I187*H187,2)</f>
        <v>0</v>
      </c>
      <c r="BL187" s="17" t="s">
        <v>162</v>
      </c>
      <c r="BM187" s="230" t="s">
        <v>1157</v>
      </c>
    </row>
    <row r="188" s="2" customFormat="1" ht="16.5" customHeight="1">
      <c r="A188" s="38"/>
      <c r="B188" s="39"/>
      <c r="C188" s="269" t="s">
        <v>549</v>
      </c>
      <c r="D188" s="269" t="s">
        <v>245</v>
      </c>
      <c r="E188" s="270" t="s">
        <v>1158</v>
      </c>
      <c r="F188" s="271" t="s">
        <v>1159</v>
      </c>
      <c r="G188" s="272" t="s">
        <v>245</v>
      </c>
      <c r="H188" s="273">
        <v>724.5</v>
      </c>
      <c r="I188" s="274"/>
      <c r="J188" s="275">
        <f>ROUND(I188*H188,2)</f>
        <v>0</v>
      </c>
      <c r="K188" s="271" t="s">
        <v>1</v>
      </c>
      <c r="L188" s="276"/>
      <c r="M188" s="277" t="s">
        <v>1</v>
      </c>
      <c r="N188" s="278" t="s">
        <v>41</v>
      </c>
      <c r="O188" s="91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207</v>
      </c>
      <c r="AT188" s="230" t="s">
        <v>245</v>
      </c>
      <c r="AU188" s="230" t="s">
        <v>76</v>
      </c>
      <c r="AY188" s="17" t="s">
        <v>155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162</v>
      </c>
      <c r="BM188" s="230" t="s">
        <v>1160</v>
      </c>
    </row>
    <row r="189" s="2" customFormat="1" ht="21.75" customHeight="1">
      <c r="A189" s="38"/>
      <c r="B189" s="39"/>
      <c r="C189" s="219" t="s">
        <v>553</v>
      </c>
      <c r="D189" s="219" t="s">
        <v>157</v>
      </c>
      <c r="E189" s="220" t="s">
        <v>1161</v>
      </c>
      <c r="F189" s="221" t="s">
        <v>1162</v>
      </c>
      <c r="G189" s="222" t="s">
        <v>245</v>
      </c>
      <c r="H189" s="223">
        <v>800</v>
      </c>
      <c r="I189" s="224"/>
      <c r="J189" s="225">
        <f>ROUND(I189*H189,2)</f>
        <v>0</v>
      </c>
      <c r="K189" s="221" t="s">
        <v>1</v>
      </c>
      <c r="L189" s="44"/>
      <c r="M189" s="226" t="s">
        <v>1</v>
      </c>
      <c r="N189" s="227" t="s">
        <v>41</v>
      </c>
      <c r="O189" s="91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0" t="s">
        <v>162</v>
      </c>
      <c r="AT189" s="230" t="s">
        <v>157</v>
      </c>
      <c r="AU189" s="230" t="s">
        <v>76</v>
      </c>
      <c r="AY189" s="17" t="s">
        <v>155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7" t="s">
        <v>84</v>
      </c>
      <c r="BK189" s="231">
        <f>ROUND(I189*H189,2)</f>
        <v>0</v>
      </c>
      <c r="BL189" s="17" t="s">
        <v>162</v>
      </c>
      <c r="BM189" s="230" t="s">
        <v>1163</v>
      </c>
    </row>
    <row r="190" s="2" customFormat="1" ht="16.5" customHeight="1">
      <c r="A190" s="38"/>
      <c r="B190" s="39"/>
      <c r="C190" s="219" t="s">
        <v>557</v>
      </c>
      <c r="D190" s="219" t="s">
        <v>157</v>
      </c>
      <c r="E190" s="220" t="s">
        <v>1164</v>
      </c>
      <c r="F190" s="221" t="s">
        <v>1165</v>
      </c>
      <c r="G190" s="222" t="s">
        <v>1021</v>
      </c>
      <c r="H190" s="223">
        <v>122400</v>
      </c>
      <c r="I190" s="224"/>
      <c r="J190" s="225">
        <f>ROUND(I190*H190,2)</f>
        <v>0</v>
      </c>
      <c r="K190" s="221" t="s">
        <v>1</v>
      </c>
      <c r="L190" s="44"/>
      <c r="M190" s="226" t="s">
        <v>1</v>
      </c>
      <c r="N190" s="227" t="s">
        <v>41</v>
      </c>
      <c r="O190" s="91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0" t="s">
        <v>162</v>
      </c>
      <c r="AT190" s="230" t="s">
        <v>157</v>
      </c>
      <c r="AU190" s="230" t="s">
        <v>76</v>
      </c>
      <c r="AY190" s="17" t="s">
        <v>155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7" t="s">
        <v>84</v>
      </c>
      <c r="BK190" s="231">
        <f>ROUND(I190*H190,2)</f>
        <v>0</v>
      </c>
      <c r="BL190" s="17" t="s">
        <v>162</v>
      </c>
      <c r="BM190" s="230" t="s">
        <v>1166</v>
      </c>
    </row>
    <row r="191" s="2" customFormat="1" ht="21.75" customHeight="1">
      <c r="A191" s="38"/>
      <c r="B191" s="39"/>
      <c r="C191" s="219" t="s">
        <v>561</v>
      </c>
      <c r="D191" s="219" t="s">
        <v>157</v>
      </c>
      <c r="E191" s="220" t="s">
        <v>1167</v>
      </c>
      <c r="F191" s="221" t="s">
        <v>1168</v>
      </c>
      <c r="G191" s="222" t="s">
        <v>1169</v>
      </c>
      <c r="H191" s="223">
        <v>5</v>
      </c>
      <c r="I191" s="224"/>
      <c r="J191" s="225">
        <f>ROUND(I191*H191,2)</f>
        <v>0</v>
      </c>
      <c r="K191" s="221" t="s">
        <v>1</v>
      </c>
      <c r="L191" s="44"/>
      <c r="M191" s="226" t="s">
        <v>1</v>
      </c>
      <c r="N191" s="227" t="s">
        <v>41</v>
      </c>
      <c r="O191" s="91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0" t="s">
        <v>162</v>
      </c>
      <c r="AT191" s="230" t="s">
        <v>157</v>
      </c>
      <c r="AU191" s="230" t="s">
        <v>76</v>
      </c>
      <c r="AY191" s="17" t="s">
        <v>155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7" t="s">
        <v>84</v>
      </c>
      <c r="BK191" s="231">
        <f>ROUND(I191*H191,2)</f>
        <v>0</v>
      </c>
      <c r="BL191" s="17" t="s">
        <v>162</v>
      </c>
      <c r="BM191" s="230" t="s">
        <v>1170</v>
      </c>
    </row>
    <row r="192" s="2" customFormat="1" ht="16.5" customHeight="1">
      <c r="A192" s="38"/>
      <c r="B192" s="39"/>
      <c r="C192" s="219" t="s">
        <v>565</v>
      </c>
      <c r="D192" s="219" t="s">
        <v>157</v>
      </c>
      <c r="E192" s="220" t="s">
        <v>1171</v>
      </c>
      <c r="F192" s="221" t="s">
        <v>1172</v>
      </c>
      <c r="G192" s="222" t="s">
        <v>1169</v>
      </c>
      <c r="H192" s="223">
        <v>5</v>
      </c>
      <c r="I192" s="224"/>
      <c r="J192" s="225">
        <f>ROUND(I192*H192,2)</f>
        <v>0</v>
      </c>
      <c r="K192" s="221" t="s">
        <v>1</v>
      </c>
      <c r="L192" s="44"/>
      <c r="M192" s="226" t="s">
        <v>1</v>
      </c>
      <c r="N192" s="227" t="s">
        <v>41</v>
      </c>
      <c r="O192" s="91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0" t="s">
        <v>162</v>
      </c>
      <c r="AT192" s="230" t="s">
        <v>157</v>
      </c>
      <c r="AU192" s="230" t="s">
        <v>76</v>
      </c>
      <c r="AY192" s="17" t="s">
        <v>155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7" t="s">
        <v>84</v>
      </c>
      <c r="BK192" s="231">
        <f>ROUND(I192*H192,2)</f>
        <v>0</v>
      </c>
      <c r="BL192" s="17" t="s">
        <v>162</v>
      </c>
      <c r="BM192" s="230" t="s">
        <v>1173</v>
      </c>
    </row>
    <row r="193" s="2" customFormat="1" ht="21.75" customHeight="1">
      <c r="A193" s="38"/>
      <c r="B193" s="39"/>
      <c r="C193" s="219" t="s">
        <v>569</v>
      </c>
      <c r="D193" s="219" t="s">
        <v>157</v>
      </c>
      <c r="E193" s="220" t="s">
        <v>1174</v>
      </c>
      <c r="F193" s="221" t="s">
        <v>1175</v>
      </c>
      <c r="G193" s="222" t="s">
        <v>1169</v>
      </c>
      <c r="H193" s="223">
        <v>5</v>
      </c>
      <c r="I193" s="224"/>
      <c r="J193" s="225">
        <f>ROUND(I193*H193,2)</f>
        <v>0</v>
      </c>
      <c r="K193" s="221" t="s">
        <v>1</v>
      </c>
      <c r="L193" s="44"/>
      <c r="M193" s="226" t="s">
        <v>1</v>
      </c>
      <c r="N193" s="227" t="s">
        <v>41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162</v>
      </c>
      <c r="AT193" s="230" t="s">
        <v>157</v>
      </c>
      <c r="AU193" s="230" t="s">
        <v>76</v>
      </c>
      <c r="AY193" s="17" t="s">
        <v>155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84</v>
      </c>
      <c r="BK193" s="231">
        <f>ROUND(I193*H193,2)</f>
        <v>0</v>
      </c>
      <c r="BL193" s="17" t="s">
        <v>162</v>
      </c>
      <c r="BM193" s="230" t="s">
        <v>1176</v>
      </c>
    </row>
    <row r="194" s="2" customFormat="1" ht="16.5" customHeight="1">
      <c r="A194" s="38"/>
      <c r="B194" s="39"/>
      <c r="C194" s="219" t="s">
        <v>574</v>
      </c>
      <c r="D194" s="219" t="s">
        <v>157</v>
      </c>
      <c r="E194" s="220" t="s">
        <v>1177</v>
      </c>
      <c r="F194" s="221" t="s">
        <v>1178</v>
      </c>
      <c r="G194" s="222" t="s">
        <v>1169</v>
      </c>
      <c r="H194" s="223">
        <v>5</v>
      </c>
      <c r="I194" s="224"/>
      <c r="J194" s="225">
        <f>ROUND(I194*H194,2)</f>
        <v>0</v>
      </c>
      <c r="K194" s="221" t="s">
        <v>1</v>
      </c>
      <c r="L194" s="44"/>
      <c r="M194" s="226" t="s">
        <v>1</v>
      </c>
      <c r="N194" s="227" t="s">
        <v>41</v>
      </c>
      <c r="O194" s="91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0" t="s">
        <v>162</v>
      </c>
      <c r="AT194" s="230" t="s">
        <v>157</v>
      </c>
      <c r="AU194" s="230" t="s">
        <v>76</v>
      </c>
      <c r="AY194" s="17" t="s">
        <v>155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7" t="s">
        <v>84</v>
      </c>
      <c r="BK194" s="231">
        <f>ROUND(I194*H194,2)</f>
        <v>0</v>
      </c>
      <c r="BL194" s="17" t="s">
        <v>162</v>
      </c>
      <c r="BM194" s="230" t="s">
        <v>1179</v>
      </c>
    </row>
    <row r="195" s="2" customFormat="1" ht="21.75" customHeight="1">
      <c r="A195" s="38"/>
      <c r="B195" s="39"/>
      <c r="C195" s="219" t="s">
        <v>578</v>
      </c>
      <c r="D195" s="219" t="s">
        <v>157</v>
      </c>
      <c r="E195" s="220" t="s">
        <v>1180</v>
      </c>
      <c r="F195" s="221" t="s">
        <v>1181</v>
      </c>
      <c r="G195" s="222" t="s">
        <v>1169</v>
      </c>
      <c r="H195" s="223">
        <v>8</v>
      </c>
      <c r="I195" s="224"/>
      <c r="J195" s="225">
        <f>ROUND(I195*H195,2)</f>
        <v>0</v>
      </c>
      <c r="K195" s="221" t="s">
        <v>1</v>
      </c>
      <c r="L195" s="44"/>
      <c r="M195" s="226" t="s">
        <v>1</v>
      </c>
      <c r="N195" s="227" t="s">
        <v>41</v>
      </c>
      <c r="O195" s="91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0" t="s">
        <v>162</v>
      </c>
      <c r="AT195" s="230" t="s">
        <v>157</v>
      </c>
      <c r="AU195" s="230" t="s">
        <v>76</v>
      </c>
      <c r="AY195" s="17" t="s">
        <v>155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7" t="s">
        <v>84</v>
      </c>
      <c r="BK195" s="231">
        <f>ROUND(I195*H195,2)</f>
        <v>0</v>
      </c>
      <c r="BL195" s="17" t="s">
        <v>162</v>
      </c>
      <c r="BM195" s="230" t="s">
        <v>1182</v>
      </c>
    </row>
    <row r="196" s="2" customFormat="1" ht="21.75" customHeight="1">
      <c r="A196" s="38"/>
      <c r="B196" s="39"/>
      <c r="C196" s="219" t="s">
        <v>583</v>
      </c>
      <c r="D196" s="219" t="s">
        <v>157</v>
      </c>
      <c r="E196" s="220" t="s">
        <v>1183</v>
      </c>
      <c r="F196" s="221" t="s">
        <v>1184</v>
      </c>
      <c r="G196" s="222" t="s">
        <v>1169</v>
      </c>
      <c r="H196" s="223">
        <v>8</v>
      </c>
      <c r="I196" s="224"/>
      <c r="J196" s="225">
        <f>ROUND(I196*H196,2)</f>
        <v>0</v>
      </c>
      <c r="K196" s="221" t="s">
        <v>1</v>
      </c>
      <c r="L196" s="44"/>
      <c r="M196" s="226" t="s">
        <v>1</v>
      </c>
      <c r="N196" s="227" t="s">
        <v>41</v>
      </c>
      <c r="O196" s="91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0" t="s">
        <v>162</v>
      </c>
      <c r="AT196" s="230" t="s">
        <v>157</v>
      </c>
      <c r="AU196" s="230" t="s">
        <v>76</v>
      </c>
      <c r="AY196" s="17" t="s">
        <v>155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7" t="s">
        <v>84</v>
      </c>
      <c r="BK196" s="231">
        <f>ROUND(I196*H196,2)</f>
        <v>0</v>
      </c>
      <c r="BL196" s="17" t="s">
        <v>162</v>
      </c>
      <c r="BM196" s="230" t="s">
        <v>1185</v>
      </c>
    </row>
    <row r="197" s="2" customFormat="1" ht="21.75" customHeight="1">
      <c r="A197" s="38"/>
      <c r="B197" s="39"/>
      <c r="C197" s="219" t="s">
        <v>587</v>
      </c>
      <c r="D197" s="219" t="s">
        <v>157</v>
      </c>
      <c r="E197" s="220" t="s">
        <v>1186</v>
      </c>
      <c r="F197" s="221" t="s">
        <v>1187</v>
      </c>
      <c r="G197" s="222" t="s">
        <v>1169</v>
      </c>
      <c r="H197" s="223">
        <v>8</v>
      </c>
      <c r="I197" s="224"/>
      <c r="J197" s="225">
        <f>ROUND(I197*H197,2)</f>
        <v>0</v>
      </c>
      <c r="K197" s="221" t="s">
        <v>1</v>
      </c>
      <c r="L197" s="44"/>
      <c r="M197" s="226" t="s">
        <v>1</v>
      </c>
      <c r="N197" s="227" t="s">
        <v>41</v>
      </c>
      <c r="O197" s="91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162</v>
      </c>
      <c r="AT197" s="230" t="s">
        <v>157</v>
      </c>
      <c r="AU197" s="230" t="s">
        <v>76</v>
      </c>
      <c r="AY197" s="17" t="s">
        <v>155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84</v>
      </c>
      <c r="BK197" s="231">
        <f>ROUND(I197*H197,2)</f>
        <v>0</v>
      </c>
      <c r="BL197" s="17" t="s">
        <v>162</v>
      </c>
      <c r="BM197" s="230" t="s">
        <v>1188</v>
      </c>
    </row>
    <row r="198" s="2" customFormat="1" ht="16.5" customHeight="1">
      <c r="A198" s="38"/>
      <c r="B198" s="39"/>
      <c r="C198" s="219" t="s">
        <v>592</v>
      </c>
      <c r="D198" s="219" t="s">
        <v>157</v>
      </c>
      <c r="E198" s="220" t="s">
        <v>1189</v>
      </c>
      <c r="F198" s="221" t="s">
        <v>1190</v>
      </c>
      <c r="G198" s="222" t="s">
        <v>1169</v>
      </c>
      <c r="H198" s="223">
        <v>8</v>
      </c>
      <c r="I198" s="224"/>
      <c r="J198" s="225">
        <f>ROUND(I198*H198,2)</f>
        <v>0</v>
      </c>
      <c r="K198" s="221" t="s">
        <v>1</v>
      </c>
      <c r="L198" s="44"/>
      <c r="M198" s="226" t="s">
        <v>1</v>
      </c>
      <c r="N198" s="227" t="s">
        <v>41</v>
      </c>
      <c r="O198" s="91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0" t="s">
        <v>162</v>
      </c>
      <c r="AT198" s="230" t="s">
        <v>157</v>
      </c>
      <c r="AU198" s="230" t="s">
        <v>76</v>
      </c>
      <c r="AY198" s="17" t="s">
        <v>155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7" t="s">
        <v>84</v>
      </c>
      <c r="BK198" s="231">
        <f>ROUND(I198*H198,2)</f>
        <v>0</v>
      </c>
      <c r="BL198" s="17" t="s">
        <v>162</v>
      </c>
      <c r="BM198" s="230" t="s">
        <v>1191</v>
      </c>
    </row>
    <row r="199" s="2" customFormat="1" ht="16.5" customHeight="1">
      <c r="A199" s="38"/>
      <c r="B199" s="39"/>
      <c r="C199" s="219" t="s">
        <v>596</v>
      </c>
      <c r="D199" s="219" t="s">
        <v>157</v>
      </c>
      <c r="E199" s="220" t="s">
        <v>1192</v>
      </c>
      <c r="F199" s="221" t="s">
        <v>1193</v>
      </c>
      <c r="G199" s="222" t="s">
        <v>1169</v>
      </c>
      <c r="H199" s="223">
        <v>18</v>
      </c>
      <c r="I199" s="224"/>
      <c r="J199" s="225">
        <f>ROUND(I199*H199,2)</f>
        <v>0</v>
      </c>
      <c r="K199" s="221" t="s">
        <v>1</v>
      </c>
      <c r="L199" s="44"/>
      <c r="M199" s="226" t="s">
        <v>1</v>
      </c>
      <c r="N199" s="227" t="s">
        <v>41</v>
      </c>
      <c r="O199" s="91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0" t="s">
        <v>162</v>
      </c>
      <c r="AT199" s="230" t="s">
        <v>157</v>
      </c>
      <c r="AU199" s="230" t="s">
        <v>76</v>
      </c>
      <c r="AY199" s="17" t="s">
        <v>155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7" t="s">
        <v>84</v>
      </c>
      <c r="BK199" s="231">
        <f>ROUND(I199*H199,2)</f>
        <v>0</v>
      </c>
      <c r="BL199" s="17" t="s">
        <v>162</v>
      </c>
      <c r="BM199" s="230" t="s">
        <v>1194</v>
      </c>
    </row>
    <row r="200" s="2" customFormat="1" ht="21.75" customHeight="1">
      <c r="A200" s="38"/>
      <c r="B200" s="39"/>
      <c r="C200" s="219" t="s">
        <v>600</v>
      </c>
      <c r="D200" s="219" t="s">
        <v>157</v>
      </c>
      <c r="E200" s="220" t="s">
        <v>1195</v>
      </c>
      <c r="F200" s="221" t="s">
        <v>1196</v>
      </c>
      <c r="G200" s="222" t="s">
        <v>1169</v>
      </c>
      <c r="H200" s="223">
        <v>36</v>
      </c>
      <c r="I200" s="224"/>
      <c r="J200" s="225">
        <f>ROUND(I200*H200,2)</f>
        <v>0</v>
      </c>
      <c r="K200" s="221" t="s">
        <v>1</v>
      </c>
      <c r="L200" s="44"/>
      <c r="M200" s="279" t="s">
        <v>1</v>
      </c>
      <c r="N200" s="280" t="s">
        <v>41</v>
      </c>
      <c r="O200" s="281"/>
      <c r="P200" s="282">
        <f>O200*H200</f>
        <v>0</v>
      </c>
      <c r="Q200" s="282">
        <v>0</v>
      </c>
      <c r="R200" s="282">
        <f>Q200*H200</f>
        <v>0</v>
      </c>
      <c r="S200" s="282">
        <v>0</v>
      </c>
      <c r="T200" s="283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0" t="s">
        <v>162</v>
      </c>
      <c r="AT200" s="230" t="s">
        <v>157</v>
      </c>
      <c r="AU200" s="230" t="s">
        <v>76</v>
      </c>
      <c r="AY200" s="17" t="s">
        <v>155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7" t="s">
        <v>84</v>
      </c>
      <c r="BK200" s="231">
        <f>ROUND(I200*H200,2)</f>
        <v>0</v>
      </c>
      <c r="BL200" s="17" t="s">
        <v>162</v>
      </c>
      <c r="BM200" s="230" t="s">
        <v>1197</v>
      </c>
    </row>
    <row r="201" s="2" customFormat="1" ht="6.96" customHeight="1">
      <c r="A201" s="38"/>
      <c r="B201" s="66"/>
      <c r="C201" s="67"/>
      <c r="D201" s="67"/>
      <c r="E201" s="67"/>
      <c r="F201" s="67"/>
      <c r="G201" s="67"/>
      <c r="H201" s="67"/>
      <c r="I201" s="67"/>
      <c r="J201" s="67"/>
      <c r="K201" s="67"/>
      <c r="L201" s="44"/>
      <c r="M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</row>
  </sheetData>
  <sheetProtection sheet="1" autoFilter="0" formatColumns="0" formatRows="0" objects="1" scenarios="1" spinCount="100000" saltValue="aE9uW52VfcwglTjHL27hMviW5LCkzqbZqRX/0oVCnrOFpPOxxDdyOw386XfVfjbNEZot/EnwAXPbNSE/47B0NQ==" hashValue="Pw6m1Gvj+cyyifcZHLYq9PxEzOELE18o7SaDM4ScNanIeNe/ma7zSVv91NqBXO3oUZ6V6iqIInxOqdJpZ8xL3Q==" algorithmName="SHA-512" password="CC35"/>
  <autoFilter ref="C115:K200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115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STEZKA U SILNICE II/191 CHALOUPKY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1198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9. 12. 2024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ROUND((SUM(BE118:BE124)),  2)</f>
        <v>0</v>
      </c>
      <c r="G33" s="38"/>
      <c r="H33" s="38"/>
      <c r="I33" s="156">
        <v>0.20999999999999999</v>
      </c>
      <c r="J33" s="155">
        <f>ROUND(((SUM(BE118:BE124))*I33),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ROUND((SUM(BF118:BF124)),  2)</f>
        <v>0</v>
      </c>
      <c r="G34" s="38"/>
      <c r="H34" s="38"/>
      <c r="I34" s="156">
        <v>0.12</v>
      </c>
      <c r="J34" s="155">
        <f>ROUND(((SUM(BF118:BF124))*I34),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ROUND((SUM(BG118:BG124)),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ROUND((SUM(BH118:BH124)),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ROUND((SUM(BI118:BI124)),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STEZKA U SILNICE II/191 CHALOUPKY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402 - PŘELOŽKA SDĚLOVACÍHO VEDENÍ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KLATOVY</v>
      </c>
      <c r="G89" s="40"/>
      <c r="H89" s="40"/>
      <c r="I89" s="32" t="s">
        <v>22</v>
      </c>
      <c r="J89" s="79" t="str">
        <f>IF(J12="","",J12)</f>
        <v>9. 12. 2024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1199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1200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5" t="str">
        <f>E7</f>
        <v>STEZKA U SILNICE II/191 CHALOUPKY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124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402 - PŘELOŽKA SDĚLOVACÍHO VEDENÍ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KLATOVY</v>
      </c>
      <c r="G112" s="40"/>
      <c r="H112" s="40"/>
      <c r="I112" s="32" t="s">
        <v>22</v>
      </c>
      <c r="J112" s="79" t="str">
        <f>IF(J12="","",J12)</f>
        <v>9. 12. 2024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40"/>
      <c r="E114" s="40"/>
      <c r="F114" s="27" t="str">
        <f>E15</f>
        <v>Město Klatovy</v>
      </c>
      <c r="G114" s="40"/>
      <c r="H114" s="40"/>
      <c r="I114" s="32" t="s">
        <v>30</v>
      </c>
      <c r="J114" s="36" t="str">
        <f>E21</f>
        <v>MACÁN PROJEKCE DS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>Žižkovský Petr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2"/>
      <c r="B117" s="193"/>
      <c r="C117" s="194" t="s">
        <v>141</v>
      </c>
      <c r="D117" s="195" t="s">
        <v>61</v>
      </c>
      <c r="E117" s="195" t="s">
        <v>57</v>
      </c>
      <c r="F117" s="195" t="s">
        <v>58</v>
      </c>
      <c r="G117" s="195" t="s">
        <v>142</v>
      </c>
      <c r="H117" s="195" t="s">
        <v>143</v>
      </c>
      <c r="I117" s="195" t="s">
        <v>144</v>
      </c>
      <c r="J117" s="195" t="s">
        <v>128</v>
      </c>
      <c r="K117" s="196" t="s">
        <v>145</v>
      </c>
      <c r="L117" s="197"/>
      <c r="M117" s="100" t="s">
        <v>1</v>
      </c>
      <c r="N117" s="101" t="s">
        <v>40</v>
      </c>
      <c r="O117" s="101" t="s">
        <v>146</v>
      </c>
      <c r="P117" s="101" t="s">
        <v>147</v>
      </c>
      <c r="Q117" s="101" t="s">
        <v>148</v>
      </c>
      <c r="R117" s="101" t="s">
        <v>149</v>
      </c>
      <c r="S117" s="101" t="s">
        <v>150</v>
      </c>
      <c r="T117" s="102" t="s">
        <v>151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8"/>
      <c r="B118" s="39"/>
      <c r="C118" s="107" t="s">
        <v>152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130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1201</v>
      </c>
      <c r="F119" s="206" t="s">
        <v>103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162</v>
      </c>
      <c r="AT119" s="215" t="s">
        <v>75</v>
      </c>
      <c r="AU119" s="215" t="s">
        <v>76</v>
      </c>
      <c r="AY119" s="214" t="s">
        <v>155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1202</v>
      </c>
      <c r="F120" s="217" t="s">
        <v>1203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SUM(P121:P124)</f>
        <v>0</v>
      </c>
      <c r="Q120" s="211"/>
      <c r="R120" s="212">
        <f>SUM(R121:R124)</f>
        <v>0</v>
      </c>
      <c r="S120" s="211"/>
      <c r="T120" s="213">
        <f>SUM(T121:T124)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162</v>
      </c>
      <c r="AT120" s="215" t="s">
        <v>75</v>
      </c>
      <c r="AU120" s="215" t="s">
        <v>84</v>
      </c>
      <c r="AY120" s="214" t="s">
        <v>155</v>
      </c>
      <c r="BK120" s="216">
        <f>SUM(BK121:BK124)</f>
        <v>0</v>
      </c>
    </row>
    <row r="121" s="2" customFormat="1" ht="55.5" customHeight="1">
      <c r="A121" s="38"/>
      <c r="B121" s="39"/>
      <c r="C121" s="219" t="s">
        <v>84</v>
      </c>
      <c r="D121" s="219" t="s">
        <v>157</v>
      </c>
      <c r="E121" s="220" t="s">
        <v>1204</v>
      </c>
      <c r="F121" s="221" t="s">
        <v>1205</v>
      </c>
      <c r="G121" s="222" t="s">
        <v>197</v>
      </c>
      <c r="H121" s="223">
        <v>125</v>
      </c>
      <c r="I121" s="224"/>
      <c r="J121" s="225">
        <f>ROUND(I121*H121,2)</f>
        <v>0</v>
      </c>
      <c r="K121" s="221" t="s">
        <v>1</v>
      </c>
      <c r="L121" s="44"/>
      <c r="M121" s="226" t="s">
        <v>1</v>
      </c>
      <c r="N121" s="227" t="s">
        <v>41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1206</v>
      </c>
      <c r="AT121" s="230" t="s">
        <v>157</v>
      </c>
      <c r="AU121" s="230" t="s">
        <v>86</v>
      </c>
      <c r="AY121" s="17" t="s">
        <v>155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84</v>
      </c>
      <c r="BK121" s="231">
        <f>ROUND(I121*H121,2)</f>
        <v>0</v>
      </c>
      <c r="BL121" s="17" t="s">
        <v>1206</v>
      </c>
      <c r="BM121" s="230" t="s">
        <v>1207</v>
      </c>
    </row>
    <row r="122" s="13" customFormat="1">
      <c r="A122" s="13"/>
      <c r="B122" s="237"/>
      <c r="C122" s="238"/>
      <c r="D122" s="232" t="s">
        <v>166</v>
      </c>
      <c r="E122" s="239" t="s">
        <v>1</v>
      </c>
      <c r="F122" s="240" t="s">
        <v>1208</v>
      </c>
      <c r="G122" s="238"/>
      <c r="H122" s="239" t="s">
        <v>1</v>
      </c>
      <c r="I122" s="241"/>
      <c r="J122" s="238"/>
      <c r="K122" s="238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166</v>
      </c>
      <c r="AU122" s="246" t="s">
        <v>86</v>
      </c>
      <c r="AV122" s="13" t="s">
        <v>84</v>
      </c>
      <c r="AW122" s="13" t="s">
        <v>32</v>
      </c>
      <c r="AX122" s="13" t="s">
        <v>76</v>
      </c>
      <c r="AY122" s="246" t="s">
        <v>155</v>
      </c>
    </row>
    <row r="123" s="14" customFormat="1">
      <c r="A123" s="14"/>
      <c r="B123" s="247"/>
      <c r="C123" s="248"/>
      <c r="D123" s="232" t="s">
        <v>166</v>
      </c>
      <c r="E123" s="249" t="s">
        <v>1</v>
      </c>
      <c r="F123" s="250" t="s">
        <v>1209</v>
      </c>
      <c r="G123" s="248"/>
      <c r="H123" s="251">
        <v>125</v>
      </c>
      <c r="I123" s="252"/>
      <c r="J123" s="248"/>
      <c r="K123" s="248"/>
      <c r="L123" s="253"/>
      <c r="M123" s="254"/>
      <c r="N123" s="255"/>
      <c r="O123" s="255"/>
      <c r="P123" s="255"/>
      <c r="Q123" s="255"/>
      <c r="R123" s="255"/>
      <c r="S123" s="255"/>
      <c r="T123" s="25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7" t="s">
        <v>166</v>
      </c>
      <c r="AU123" s="257" t="s">
        <v>86</v>
      </c>
      <c r="AV123" s="14" t="s">
        <v>86</v>
      </c>
      <c r="AW123" s="14" t="s">
        <v>32</v>
      </c>
      <c r="AX123" s="14" t="s">
        <v>76</v>
      </c>
      <c r="AY123" s="257" t="s">
        <v>155</v>
      </c>
    </row>
    <row r="124" s="15" customFormat="1">
      <c r="A124" s="15"/>
      <c r="B124" s="258"/>
      <c r="C124" s="259"/>
      <c r="D124" s="232" t="s">
        <v>166</v>
      </c>
      <c r="E124" s="260" t="s">
        <v>1</v>
      </c>
      <c r="F124" s="261" t="s">
        <v>171</v>
      </c>
      <c r="G124" s="259"/>
      <c r="H124" s="262">
        <v>125</v>
      </c>
      <c r="I124" s="263"/>
      <c r="J124" s="259"/>
      <c r="K124" s="259"/>
      <c r="L124" s="264"/>
      <c r="M124" s="284"/>
      <c r="N124" s="285"/>
      <c r="O124" s="285"/>
      <c r="P124" s="285"/>
      <c r="Q124" s="285"/>
      <c r="R124" s="285"/>
      <c r="S124" s="285"/>
      <c r="T124" s="28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8" t="s">
        <v>166</v>
      </c>
      <c r="AU124" s="268" t="s">
        <v>86</v>
      </c>
      <c r="AV124" s="15" t="s">
        <v>162</v>
      </c>
      <c r="AW124" s="15" t="s">
        <v>32</v>
      </c>
      <c r="AX124" s="15" t="s">
        <v>84</v>
      </c>
      <c r="AY124" s="268" t="s">
        <v>155</v>
      </c>
    </row>
    <row r="125" s="2" customFormat="1" ht="6.96" customHeight="1">
      <c r="A125" s="38"/>
      <c r="B125" s="66"/>
      <c r="C125" s="67"/>
      <c r="D125" s="67"/>
      <c r="E125" s="67"/>
      <c r="F125" s="67"/>
      <c r="G125" s="67"/>
      <c r="H125" s="67"/>
      <c r="I125" s="67"/>
      <c r="J125" s="67"/>
      <c r="K125" s="67"/>
      <c r="L125" s="44"/>
      <c r="M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</sheetData>
  <sheetProtection sheet="1" autoFilter="0" formatColumns="0" formatRows="0" objects="1" scenarios="1" spinCount="100000" saltValue="ZCsFJqV35iefpX2MGkklgQRP3fpcIQL8a8B0qe1oedtq/qLZx7KtDkvLItocBDR6RBzvxBryQvebfzhCv3xi3Q==" hashValue="/8z9gUZq0m3cC7kcC2cL+Snnc/bMOSJU+4IRx9bh4tgFg8sU7vi0Ms43YjzouERFvntjIKG9f8ohQ1JgB4JI+A==" algorithmName="SHA-512" password="CC35"/>
  <autoFilter ref="C117:K12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115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STEZKA U SILNICE II/191 CHALOUPKY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124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1210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9. 12. 2024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ROUND((SUM(BE120:BE133)),  2)</f>
        <v>0</v>
      </c>
      <c r="G33" s="38"/>
      <c r="H33" s="38"/>
      <c r="I33" s="156">
        <v>0.20999999999999999</v>
      </c>
      <c r="J33" s="155">
        <f>ROUND(((SUM(BE120:BE133))*I33),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ROUND((SUM(BF120:BF133)),  2)</f>
        <v>0</v>
      </c>
      <c r="G34" s="38"/>
      <c r="H34" s="38"/>
      <c r="I34" s="156">
        <v>0.12</v>
      </c>
      <c r="J34" s="155">
        <f>ROUND(((SUM(BF120:BF133))*I34),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ROUND((SUM(BG120:BG133)),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ROUND((SUM(BH120:BH133)),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ROUND((SUM(BI120:BI133)),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STEZKA U SILNICE II/191 CHALOUPKY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KLATOVY</v>
      </c>
      <c r="G89" s="40"/>
      <c r="H89" s="40"/>
      <c r="I89" s="32" t="s">
        <v>22</v>
      </c>
      <c r="J89" s="79" t="str">
        <f>IF(J12="","",J12)</f>
        <v>9. 12. 2024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Klatovy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129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130</v>
      </c>
    </row>
    <row r="97" s="9" customFormat="1" ht="24.96" customHeight="1">
      <c r="A97" s="9"/>
      <c r="B97" s="180"/>
      <c r="C97" s="181"/>
      <c r="D97" s="182" t="s">
        <v>793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794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795</v>
      </c>
      <c r="E99" s="189"/>
      <c r="F99" s="189"/>
      <c r="G99" s="189"/>
      <c r="H99" s="189"/>
      <c r="I99" s="189"/>
      <c r="J99" s="190">
        <f>J128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796</v>
      </c>
      <c r="E100" s="189"/>
      <c r="F100" s="189"/>
      <c r="G100" s="189"/>
      <c r="H100" s="189"/>
      <c r="I100" s="189"/>
      <c r="J100" s="190">
        <f>J132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5" t="str">
        <f>E7</f>
        <v>STEZKA U SILNICE II/191 CHALOUPKY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124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VRN - VEDLEJŠÍ ROZPOČTOVÉ NÁKLADY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KLATOVY</v>
      </c>
      <c r="G114" s="40"/>
      <c r="H114" s="40"/>
      <c r="I114" s="32" t="s">
        <v>22</v>
      </c>
      <c r="J114" s="79" t="str">
        <f>IF(J12="","",J12)</f>
        <v>9. 12. 2024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40"/>
      <c r="E116" s="40"/>
      <c r="F116" s="27" t="str">
        <f>E15</f>
        <v>Město Klatovy</v>
      </c>
      <c r="G116" s="40"/>
      <c r="H116" s="40"/>
      <c r="I116" s="32" t="s">
        <v>30</v>
      </c>
      <c r="J116" s="36" t="str">
        <f>E21</f>
        <v>MACÁN PROJEKCE DS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Žižkovský Petr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2"/>
      <c r="B119" s="193"/>
      <c r="C119" s="194" t="s">
        <v>141</v>
      </c>
      <c r="D119" s="195" t="s">
        <v>61</v>
      </c>
      <c r="E119" s="195" t="s">
        <v>57</v>
      </c>
      <c r="F119" s="195" t="s">
        <v>58</v>
      </c>
      <c r="G119" s="195" t="s">
        <v>142</v>
      </c>
      <c r="H119" s="195" t="s">
        <v>143</v>
      </c>
      <c r="I119" s="195" t="s">
        <v>144</v>
      </c>
      <c r="J119" s="195" t="s">
        <v>128</v>
      </c>
      <c r="K119" s="196" t="s">
        <v>145</v>
      </c>
      <c r="L119" s="197"/>
      <c r="M119" s="100" t="s">
        <v>1</v>
      </c>
      <c r="N119" s="101" t="s">
        <v>40</v>
      </c>
      <c r="O119" s="101" t="s">
        <v>146</v>
      </c>
      <c r="P119" s="101" t="s">
        <v>147</v>
      </c>
      <c r="Q119" s="101" t="s">
        <v>148</v>
      </c>
      <c r="R119" s="101" t="s">
        <v>149</v>
      </c>
      <c r="S119" s="101" t="s">
        <v>150</v>
      </c>
      <c r="T119" s="102" t="s">
        <v>151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8"/>
      <c r="B120" s="39"/>
      <c r="C120" s="107" t="s">
        <v>152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0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130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105</v>
      </c>
      <c r="F121" s="206" t="s">
        <v>972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P122+P128+P132</f>
        <v>0</v>
      </c>
      <c r="Q121" s="211"/>
      <c r="R121" s="212">
        <f>R122+R128+R132</f>
        <v>0</v>
      </c>
      <c r="S121" s="211"/>
      <c r="T121" s="213">
        <f>T122+T128+T132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188</v>
      </c>
      <c r="AT121" s="215" t="s">
        <v>75</v>
      </c>
      <c r="AU121" s="215" t="s">
        <v>76</v>
      </c>
      <c r="AY121" s="214" t="s">
        <v>155</v>
      </c>
      <c r="BK121" s="216">
        <f>BK122+BK128+BK132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973</v>
      </c>
      <c r="F122" s="217" t="s">
        <v>974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SUM(P123:P127)</f>
        <v>0</v>
      </c>
      <c r="Q122" s="211"/>
      <c r="R122" s="212">
        <f>SUM(R123:R127)</f>
        <v>0</v>
      </c>
      <c r="S122" s="211"/>
      <c r="T122" s="213">
        <f>SUM(T123:T127)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188</v>
      </c>
      <c r="AT122" s="215" t="s">
        <v>75</v>
      </c>
      <c r="AU122" s="215" t="s">
        <v>84</v>
      </c>
      <c r="AY122" s="214" t="s">
        <v>155</v>
      </c>
      <c r="BK122" s="216">
        <f>SUM(BK123:BK127)</f>
        <v>0</v>
      </c>
    </row>
    <row r="123" s="2" customFormat="1" ht="16.5" customHeight="1">
      <c r="A123" s="38"/>
      <c r="B123" s="39"/>
      <c r="C123" s="219" t="s">
        <v>84</v>
      </c>
      <c r="D123" s="219" t="s">
        <v>157</v>
      </c>
      <c r="E123" s="220" t="s">
        <v>1211</v>
      </c>
      <c r="F123" s="221" t="s">
        <v>1212</v>
      </c>
      <c r="G123" s="222" t="s">
        <v>210</v>
      </c>
      <c r="H123" s="223">
        <v>1</v>
      </c>
      <c r="I123" s="224"/>
      <c r="J123" s="225">
        <f>ROUND(I123*H123,2)</f>
        <v>0</v>
      </c>
      <c r="K123" s="221" t="s">
        <v>1</v>
      </c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1213</v>
      </c>
      <c r="AT123" s="230" t="s">
        <v>157</v>
      </c>
      <c r="AU123" s="230" t="s">
        <v>86</v>
      </c>
      <c r="AY123" s="17" t="s">
        <v>155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1213</v>
      </c>
      <c r="BM123" s="230" t="s">
        <v>1214</v>
      </c>
    </row>
    <row r="124" s="2" customFormat="1" ht="16.5" customHeight="1">
      <c r="A124" s="38"/>
      <c r="B124" s="39"/>
      <c r="C124" s="219" t="s">
        <v>86</v>
      </c>
      <c r="D124" s="219" t="s">
        <v>157</v>
      </c>
      <c r="E124" s="220" t="s">
        <v>1215</v>
      </c>
      <c r="F124" s="221" t="s">
        <v>1216</v>
      </c>
      <c r="G124" s="222" t="s">
        <v>210</v>
      </c>
      <c r="H124" s="223">
        <v>1</v>
      </c>
      <c r="I124" s="224"/>
      <c r="J124" s="225">
        <f>ROUND(I124*H124,2)</f>
        <v>0</v>
      </c>
      <c r="K124" s="221" t="s">
        <v>1</v>
      </c>
      <c r="L124" s="44"/>
      <c r="M124" s="226" t="s">
        <v>1</v>
      </c>
      <c r="N124" s="227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1213</v>
      </c>
      <c r="AT124" s="230" t="s">
        <v>157</v>
      </c>
      <c r="AU124" s="230" t="s">
        <v>86</v>
      </c>
      <c r="AY124" s="17" t="s">
        <v>155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1213</v>
      </c>
      <c r="BM124" s="230" t="s">
        <v>1217</v>
      </c>
    </row>
    <row r="125" s="2" customFormat="1">
      <c r="A125" s="38"/>
      <c r="B125" s="39"/>
      <c r="C125" s="40"/>
      <c r="D125" s="232" t="s">
        <v>164</v>
      </c>
      <c r="E125" s="40"/>
      <c r="F125" s="233" t="s">
        <v>1218</v>
      </c>
      <c r="G125" s="40"/>
      <c r="H125" s="40"/>
      <c r="I125" s="234"/>
      <c r="J125" s="40"/>
      <c r="K125" s="40"/>
      <c r="L125" s="44"/>
      <c r="M125" s="235"/>
      <c r="N125" s="236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164</v>
      </c>
      <c r="AU125" s="17" t="s">
        <v>86</v>
      </c>
    </row>
    <row r="126" s="2" customFormat="1" ht="16.5" customHeight="1">
      <c r="A126" s="38"/>
      <c r="B126" s="39"/>
      <c r="C126" s="219" t="s">
        <v>178</v>
      </c>
      <c r="D126" s="219" t="s">
        <v>157</v>
      </c>
      <c r="E126" s="220" t="s">
        <v>1219</v>
      </c>
      <c r="F126" s="221" t="s">
        <v>1220</v>
      </c>
      <c r="G126" s="222" t="s">
        <v>1221</v>
      </c>
      <c r="H126" s="223">
        <v>1</v>
      </c>
      <c r="I126" s="224"/>
      <c r="J126" s="225">
        <f>ROUND(I126*H126,2)</f>
        <v>0</v>
      </c>
      <c r="K126" s="221" t="s">
        <v>1</v>
      </c>
      <c r="L126" s="44"/>
      <c r="M126" s="226" t="s">
        <v>1</v>
      </c>
      <c r="N126" s="227" t="s">
        <v>41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1213</v>
      </c>
      <c r="AT126" s="230" t="s">
        <v>157</v>
      </c>
      <c r="AU126" s="230" t="s">
        <v>86</v>
      </c>
      <c r="AY126" s="17" t="s">
        <v>155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1213</v>
      </c>
      <c r="BM126" s="230" t="s">
        <v>1222</v>
      </c>
    </row>
    <row r="127" s="2" customFormat="1" ht="16.5" customHeight="1">
      <c r="A127" s="38"/>
      <c r="B127" s="39"/>
      <c r="C127" s="219" t="s">
        <v>162</v>
      </c>
      <c r="D127" s="219" t="s">
        <v>157</v>
      </c>
      <c r="E127" s="220" t="s">
        <v>978</v>
      </c>
      <c r="F127" s="221" t="s">
        <v>1223</v>
      </c>
      <c r="G127" s="222" t="s">
        <v>210</v>
      </c>
      <c r="H127" s="223">
        <v>1</v>
      </c>
      <c r="I127" s="224"/>
      <c r="J127" s="225">
        <f>ROUND(I127*H127,2)</f>
        <v>0</v>
      </c>
      <c r="K127" s="221" t="s">
        <v>1</v>
      </c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1213</v>
      </c>
      <c r="AT127" s="230" t="s">
        <v>157</v>
      </c>
      <c r="AU127" s="230" t="s">
        <v>86</v>
      </c>
      <c r="AY127" s="17" t="s">
        <v>155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1213</v>
      </c>
      <c r="BM127" s="230" t="s">
        <v>1224</v>
      </c>
    </row>
    <row r="128" s="12" customFormat="1" ht="22.8" customHeight="1">
      <c r="A128" s="12"/>
      <c r="B128" s="203"/>
      <c r="C128" s="204"/>
      <c r="D128" s="205" t="s">
        <v>75</v>
      </c>
      <c r="E128" s="217" t="s">
        <v>981</v>
      </c>
      <c r="F128" s="217" t="s">
        <v>982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SUM(P129:P131)</f>
        <v>0</v>
      </c>
      <c r="Q128" s="211"/>
      <c r="R128" s="212">
        <f>SUM(R129:R131)</f>
        <v>0</v>
      </c>
      <c r="S128" s="211"/>
      <c r="T128" s="213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188</v>
      </c>
      <c r="AT128" s="215" t="s">
        <v>75</v>
      </c>
      <c r="AU128" s="215" t="s">
        <v>84</v>
      </c>
      <c r="AY128" s="214" t="s">
        <v>155</v>
      </c>
      <c r="BK128" s="216">
        <f>SUM(BK129:BK131)</f>
        <v>0</v>
      </c>
    </row>
    <row r="129" s="2" customFormat="1" ht="16.5" customHeight="1">
      <c r="A129" s="38"/>
      <c r="B129" s="39"/>
      <c r="C129" s="219" t="s">
        <v>188</v>
      </c>
      <c r="D129" s="219" t="s">
        <v>157</v>
      </c>
      <c r="E129" s="220" t="s">
        <v>983</v>
      </c>
      <c r="F129" s="221" t="s">
        <v>982</v>
      </c>
      <c r="G129" s="222" t="s">
        <v>210</v>
      </c>
      <c r="H129" s="223">
        <v>1</v>
      </c>
      <c r="I129" s="224"/>
      <c r="J129" s="225">
        <f>ROUND(I129*H129,2)</f>
        <v>0</v>
      </c>
      <c r="K129" s="221" t="s">
        <v>1</v>
      </c>
      <c r="L129" s="44"/>
      <c r="M129" s="226" t="s">
        <v>1</v>
      </c>
      <c r="N129" s="227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1213</v>
      </c>
      <c r="AT129" s="230" t="s">
        <v>157</v>
      </c>
      <c r="AU129" s="230" t="s">
        <v>86</v>
      </c>
      <c r="AY129" s="17" t="s">
        <v>155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1213</v>
      </c>
      <c r="BM129" s="230" t="s">
        <v>1225</v>
      </c>
    </row>
    <row r="130" s="2" customFormat="1" ht="24.15" customHeight="1">
      <c r="A130" s="38"/>
      <c r="B130" s="39"/>
      <c r="C130" s="219" t="s">
        <v>194</v>
      </c>
      <c r="D130" s="219" t="s">
        <v>157</v>
      </c>
      <c r="E130" s="220" t="s">
        <v>1226</v>
      </c>
      <c r="F130" s="221" t="s">
        <v>1227</v>
      </c>
      <c r="G130" s="222" t="s">
        <v>1228</v>
      </c>
      <c r="H130" s="223">
        <v>1</v>
      </c>
      <c r="I130" s="224"/>
      <c r="J130" s="225">
        <f>ROUND(I130*H130,2)</f>
        <v>0</v>
      </c>
      <c r="K130" s="221" t="s">
        <v>1</v>
      </c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1213</v>
      </c>
      <c r="AT130" s="230" t="s">
        <v>157</v>
      </c>
      <c r="AU130" s="230" t="s">
        <v>86</v>
      </c>
      <c r="AY130" s="17" t="s">
        <v>155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1213</v>
      </c>
      <c r="BM130" s="230" t="s">
        <v>1229</v>
      </c>
    </row>
    <row r="131" s="2" customFormat="1" ht="16.5" customHeight="1">
      <c r="A131" s="38"/>
      <c r="B131" s="39"/>
      <c r="C131" s="219" t="s">
        <v>201</v>
      </c>
      <c r="D131" s="219" t="s">
        <v>157</v>
      </c>
      <c r="E131" s="220" t="s">
        <v>1230</v>
      </c>
      <c r="F131" s="221" t="s">
        <v>1231</v>
      </c>
      <c r="G131" s="222" t="s">
        <v>210</v>
      </c>
      <c r="H131" s="223">
        <v>1</v>
      </c>
      <c r="I131" s="224"/>
      <c r="J131" s="225">
        <f>ROUND(I131*H131,2)</f>
        <v>0</v>
      </c>
      <c r="K131" s="221" t="s">
        <v>1</v>
      </c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1213</v>
      </c>
      <c r="AT131" s="230" t="s">
        <v>157</v>
      </c>
      <c r="AU131" s="230" t="s">
        <v>86</v>
      </c>
      <c r="AY131" s="17" t="s">
        <v>155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1213</v>
      </c>
      <c r="BM131" s="230" t="s">
        <v>1232</v>
      </c>
    </row>
    <row r="132" s="12" customFormat="1" ht="22.8" customHeight="1">
      <c r="A132" s="12"/>
      <c r="B132" s="203"/>
      <c r="C132" s="204"/>
      <c r="D132" s="205" t="s">
        <v>75</v>
      </c>
      <c r="E132" s="217" t="s">
        <v>986</v>
      </c>
      <c r="F132" s="217" t="s">
        <v>987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P133</f>
        <v>0</v>
      </c>
      <c r="Q132" s="211"/>
      <c r="R132" s="212">
        <f>R133</f>
        <v>0</v>
      </c>
      <c r="S132" s="211"/>
      <c r="T132" s="213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188</v>
      </c>
      <c r="AT132" s="215" t="s">
        <v>75</v>
      </c>
      <c r="AU132" s="215" t="s">
        <v>84</v>
      </c>
      <c r="AY132" s="214" t="s">
        <v>155</v>
      </c>
      <c r="BK132" s="216">
        <f>BK133</f>
        <v>0</v>
      </c>
    </row>
    <row r="133" s="2" customFormat="1" ht="16.5" customHeight="1">
      <c r="A133" s="38"/>
      <c r="B133" s="39"/>
      <c r="C133" s="219" t="s">
        <v>207</v>
      </c>
      <c r="D133" s="219" t="s">
        <v>157</v>
      </c>
      <c r="E133" s="220" t="s">
        <v>1233</v>
      </c>
      <c r="F133" s="221" t="s">
        <v>1234</v>
      </c>
      <c r="G133" s="222" t="s">
        <v>1221</v>
      </c>
      <c r="H133" s="223">
        <v>1</v>
      </c>
      <c r="I133" s="224"/>
      <c r="J133" s="225">
        <f>ROUND(I133*H133,2)</f>
        <v>0</v>
      </c>
      <c r="K133" s="221" t="s">
        <v>1</v>
      </c>
      <c r="L133" s="44"/>
      <c r="M133" s="279" t="s">
        <v>1</v>
      </c>
      <c r="N133" s="280" t="s">
        <v>41</v>
      </c>
      <c r="O133" s="281"/>
      <c r="P133" s="282">
        <f>O133*H133</f>
        <v>0</v>
      </c>
      <c r="Q133" s="282">
        <v>0</v>
      </c>
      <c r="R133" s="282">
        <f>Q133*H133</f>
        <v>0</v>
      </c>
      <c r="S133" s="282">
        <v>0</v>
      </c>
      <c r="T133" s="28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1213</v>
      </c>
      <c r="AT133" s="230" t="s">
        <v>157</v>
      </c>
      <c r="AU133" s="230" t="s">
        <v>86</v>
      </c>
      <c r="AY133" s="17" t="s">
        <v>155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1213</v>
      </c>
      <c r="BM133" s="230" t="s">
        <v>1235</v>
      </c>
    </row>
    <row r="134" s="2" customFormat="1" ht="6.96" customHeight="1">
      <c r="A134" s="38"/>
      <c r="B134" s="66"/>
      <c r="C134" s="67"/>
      <c r="D134" s="67"/>
      <c r="E134" s="67"/>
      <c r="F134" s="67"/>
      <c r="G134" s="67"/>
      <c r="H134" s="67"/>
      <c r="I134" s="67"/>
      <c r="J134" s="67"/>
      <c r="K134" s="67"/>
      <c r="L134" s="44"/>
      <c r="M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</sheetData>
  <sheetProtection sheet="1" autoFilter="0" formatColumns="0" formatRows="0" objects="1" scenarios="1" spinCount="100000" saltValue="Qmo1jNpe5mSEKoI8pbfXfbsLqNHfZarB5fAdzKJ48AjEAzP7tSCcVeB3k9DtVZ1gRZnqBw9GW/VCAfp2C26O8A==" hashValue="WuOPtMsm6D9U4VPN08EMRfmii6R58d9LzWf/M5wkTeBofU0vZebCfATTYncanQ8NkdQHWffzCR0lWY6xaNTMbQ==" algorithmName="SHA-512" password="CC35"/>
  <autoFilter ref="C119:K13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DESKTOP-HEO79GD\tomas</dc:creator>
  <cp:lastModifiedBy>DESKTOP-HEO79GD\tomas</cp:lastModifiedBy>
  <dcterms:created xsi:type="dcterms:W3CDTF">2025-04-04T07:56:44Z</dcterms:created>
  <dcterms:modified xsi:type="dcterms:W3CDTF">2025-04-04T07:56:53Z</dcterms:modified>
</cp:coreProperties>
</file>