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8680" yWindow="65416" windowWidth="29040" windowHeight="15840" activeTab="4"/>
  </bookViews>
  <sheets>
    <sheet name="Rekapitulace stavby" sheetId="1" r:id="rId1"/>
    <sheet name="SKB4D401 - SO 201a  Most ..." sheetId="2" r:id="rId2"/>
    <sheet name="SKB4D402 - SO 201b  Římso..." sheetId="3" r:id="rId3"/>
    <sheet name="SKB4D404 - Veřelné osvětlení" sheetId="4" r:id="rId4"/>
    <sheet name="SKB4D405 - VON" sheetId="5" r:id="rId5"/>
    <sheet name="Pokyny pro vyplnění" sheetId="6" r:id="rId6"/>
  </sheets>
  <definedNames>
    <definedName name="_xlnm._FilterDatabase" localSheetId="1" hidden="1">'SKB4D401 - SO 201a  Most ...'!$C$91:$K$910</definedName>
    <definedName name="_xlnm._FilterDatabase" localSheetId="2" hidden="1">'SKB4D402 - SO 201b  Římso...'!$C$87:$K$150</definedName>
    <definedName name="_xlnm._FilterDatabase" localSheetId="3" hidden="1">'SKB4D404 - Veřelné osvětlení'!$C$84:$K$193</definedName>
    <definedName name="_xlnm._FilterDatabase" localSheetId="4" hidden="1">'SKB4D405 - VON'!$C$87:$K$137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stavby'!$C$42:$AQ$59</definedName>
    <definedName name="_xlnm.Print_Area" localSheetId="1">'SKB4D401 - SO 201a  Most ...'!$C$4:$J$39,'SKB4D401 - SO 201a  Most ...'!$C$45:$J$73,'SKB4D401 - SO 201a  Most ...'!$C$79:$K$910</definedName>
    <definedName name="_xlnm.Print_Area" localSheetId="2">'SKB4D402 - SO 201b  Římso...'!$C$4:$J$39,'SKB4D402 - SO 201b  Římso...'!$C$45:$J$69,'SKB4D402 - SO 201b  Římso...'!$C$75:$K$150</definedName>
    <definedName name="_xlnm.Print_Area" localSheetId="3">'SKB4D404 - Veřelné osvětlení'!$C$4:$J$39,'SKB4D404 - Veřelné osvětlení'!$C$45:$J$66,'SKB4D404 - Veřelné osvětlení'!$C$72:$K$193</definedName>
    <definedName name="_xlnm.Print_Area" localSheetId="4">'SKB4D405 - VON'!$C$4:$J$39,'SKB4D405 - VON'!$C$45:$J$69,'SKB4D405 - VON'!$C$75:$K$137</definedName>
    <definedName name="_xlnm.Print_Titles" localSheetId="0">'Rekapitulace stavby'!$52:$52</definedName>
    <definedName name="_xlnm.Print_Titles" localSheetId="1">'SKB4D401 - SO 201a  Most ...'!$91:$91</definedName>
    <definedName name="_xlnm.Print_Titles" localSheetId="2">'SKB4D402 - SO 201b  Římso...'!$87:$87</definedName>
    <definedName name="_xlnm.Print_Titles" localSheetId="3">'SKB4D404 - Veřelné osvětlení'!$84:$84</definedName>
    <definedName name="_xlnm.Print_Titles" localSheetId="4">'SKB4D405 - VON'!$87:$87</definedName>
  </definedNames>
  <calcPr calcId="181029"/>
</workbook>
</file>

<file path=xl/sharedStrings.xml><?xml version="1.0" encoding="utf-8"?>
<sst xmlns="http://schemas.openxmlformats.org/spreadsheetml/2006/main" count="11231" uniqueCount="1615">
  <si>
    <t>Export Komplet</t>
  </si>
  <si>
    <t>VZ</t>
  </si>
  <si>
    <t>2.0</t>
  </si>
  <si>
    <t>ZAMOK</t>
  </si>
  <si>
    <t>False</t>
  </si>
  <si>
    <t>{57f5fb15-4e7b-4678-8ded-88357e5527b2}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</si>
  <si>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</si>
  <si>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</si>
  <si>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</si>
  <si>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</si>
  <si>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</si>
  <si>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</si>
  <si>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</si>
  <si>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</si>
  <si>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SKB4D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</si>
  <si>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</si>
  <si>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</si>
  <si>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KT 08 u hlavní pošty v Klatovech</t>
  </si>
  <si>
    <t>KSO:</t>
  </si>
  <si>
    <t/>
  </si>
  <si>
    <t>CC-CZ:</t>
  </si>
  <si>
    <t>Místo:</t>
  </si>
  <si>
    <t xml:space="preserve"> </t>
  </si>
  <si>
    <t>Datum:</t>
  </si>
  <si>
    <t>3. 4. 2024</t>
  </si>
  <si>
    <t>Zadavatel:</t>
  </si>
  <si>
    <t>IČ:</t>
  </si>
  <si>
    <t>00255661</t>
  </si>
  <si>
    <t>Město Klatovy</t>
  </si>
  <si>
    <t>DIČ:</t>
  </si>
  <si>
    <t>CZ00255661</t>
  </si>
  <si>
    <t>Uchazeč:</t>
  </si>
  <si>
    <t>Vyplň údaj</t>
  </si>
  <si>
    <t>Projektant:</t>
  </si>
  <si>
    <t>13890450</t>
  </si>
  <si>
    <t>Projekční kancelář Ing.Škubalová</t>
  </si>
  <si>
    <t>CZ5651090258</t>
  </si>
  <si>
    <t>True</t>
  </si>
  <si>
    <t>Zpracovatel:</t>
  </si>
  <si>
    <t>11628626</t>
  </si>
  <si>
    <t>Straka</t>
  </si>
  <si>
    <t>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</si>
  <si>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</si>
  <si>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</si>
  <si>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</si>
  <si>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</si>
  <si>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</si>
  <si>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</si>
  <si>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</si>
  <si>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</si>
  <si>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</si>
  <si>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</si>
  <si>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</si>
  <si>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</si>
  <si>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</si>
  <si>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</si>
  <si>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</si>
  <si>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</si>
  <si>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</si>
  <si>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</si>
  <si>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</si>
  <si>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</si>
  <si>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</si>
  <si>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</si>
  <si>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</si>
  <si>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</si>
  <si>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</si>
  <si>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</si>
  <si>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</si>
  <si>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</si>
  <si>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</si>
  <si>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</si>
  <si>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</si>
  <si>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</si>
  <si>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</si>
  <si>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</si>
  <si>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</si>
  <si>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</si>
  <si>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</si>
  <si>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</si>
  <si>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</si>
  <si>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</si>
  <si>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</si>
  <si>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SKB4D401</t>
  </si>
  <si>
    <t>SO 201a  Most KT 08</t>
  </si>
  <si>
    <t>STA</t>
  </si>
  <si>
    <t>1</t>
  </si>
  <si>
    <t>{d3546a42-1925-469c-b744-3a8ac1a988a5}</t>
  </si>
  <si>
    <t>2</t>
  </si>
  <si>
    <t>SKB4D402</t>
  </si>
  <si>
    <t>SO 201b  Římsové prefabrikáty</t>
  </si>
  <si>
    <t>{27f74cc3-4dcd-4bd9-a4b4-9d234de78f77}</t>
  </si>
  <si>
    <t>SKB4D404</t>
  </si>
  <si>
    <t>Veřelné osvětlení</t>
  </si>
  <si>
    <t>{f4da6e8c-58d8-40a8-bc38-bc4a19663a54}</t>
  </si>
  <si>
    <t>SKB4D405</t>
  </si>
  <si>
    <t>VON</t>
  </si>
  <si>
    <t>{089b21dd-518c-4c16-86ee-e2a91b14b891}</t>
  </si>
  <si>
    <t>KRYCÍ LIST SOUPISU PRACÍ</t>
  </si>
  <si>
    <t>Objekt:</t>
  </si>
  <si>
    <t>SKB4D401 - SO 201a  Most KT 08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</si>
  <si>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</si>
  <si>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</si>
  <si>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</si>
  <si>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</si>
  <si>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</si>
  <si>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</si>
  <si>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</si>
  <si>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</si>
  <si>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</si>
  <si>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</si>
  <si>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</si>
  <si>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</si>
  <si>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</si>
  <si>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</si>
  <si>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</si>
  <si>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</si>
  <si>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</si>
  <si>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</si>
  <si>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</si>
  <si>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</si>
  <si>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</si>
  <si>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</si>
  <si>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</si>
  <si>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</si>
  <si>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</si>
  <si>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</si>
  <si>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</si>
  <si>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</si>
  <si>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</si>
  <si>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</si>
  <si>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</si>
  <si>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</si>
  <si>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</si>
  <si>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</si>
  <si>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</si>
  <si>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</si>
  <si>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</si>
  <si>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</si>
  <si>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2024 01</t>
  </si>
  <si>
    <t>4</t>
  </si>
  <si>
    <t>Online PSC</t>
  </si>
  <si>
    <t>https://podminky.urs.cz/item/CS_URS_2024_01/111251101</t>
  </si>
  <si>
    <t>VV</t>
  </si>
  <si>
    <t>4*2*8</t>
  </si>
  <si>
    <t>dle výpisu hl.výměr</t>
  </si>
  <si>
    <t>Součet</t>
  </si>
  <si>
    <t>111301111</t>
  </si>
  <si>
    <t>Sejmutí drnu tl. do 150 mm, v jakékoliv ploše</t>
  </si>
  <si>
    <t>https://podminky.urs.cz/item/CS_URS_2024_01/111301111</t>
  </si>
  <si>
    <t>30</t>
  </si>
  <si>
    <t>192</t>
  </si>
  <si>
    <t>112101102</t>
  </si>
  <si>
    <t>Odstranění stromů s odřezáním kmene a s odvětvením listnatých, průměru kmene přes 300 do 500 mm</t>
  </si>
  <si>
    <t>kus</t>
  </si>
  <si>
    <t>6</t>
  </si>
  <si>
    <t>https://podminky.urs.cz/item/CS_URS_2024_01/112101102</t>
  </si>
  <si>
    <t>193</t>
  </si>
  <si>
    <t>112101103</t>
  </si>
  <si>
    <t>Odstranění stromů s odřezáním kmene a s odvětvením listnatých, průměru kmene přes 500 do 700 mm</t>
  </si>
  <si>
    <t>8</t>
  </si>
  <si>
    <t>https://podminky.urs.cz/item/CS_URS_2024_01/112101103</t>
  </si>
  <si>
    <t>194</t>
  </si>
  <si>
    <t>112101104</t>
  </si>
  <si>
    <t>Odstranění stromů s odřezáním kmene a s odvětvením listnatých, průměru kmene přes 700 do 900 mm</t>
  </si>
  <si>
    <t>10</t>
  </si>
  <si>
    <t>https://podminky.urs.cz/item/CS_URS_2024_01/112101104</t>
  </si>
  <si>
    <t>195</t>
  </si>
  <si>
    <t>112155121</t>
  </si>
  <si>
    <t>Štěpkování s naložením na dopravní prostředek a odvozem do 20 km stromků a větví v zapojeném porostu, průměru kmene přes 300 do 500 mm</t>
  </si>
  <si>
    <t>https://podminky.urs.cz/item/CS_URS_2024_01/112155121</t>
  </si>
  <si>
    <t>196</t>
  </si>
  <si>
    <t>112155125</t>
  </si>
  <si>
    <t>Štěpkování s naložením na dopravní prostředek a odvozem do 20 km stromků a větví v zapojeném porostu, průměru kmene přes 500 do 700 mm</t>
  </si>
  <si>
    <t>14</t>
  </si>
  <si>
    <t>https://podminky.urs.cz/item/CS_URS_2024_01/112155125</t>
  </si>
  <si>
    <t>197</t>
  </si>
  <si>
    <t>112201112</t>
  </si>
  <si>
    <t>Odstranění pařezu v rovině nebo na svahu do 1:5 o průměru pařezu na řezné ploše přes 200 do 300 mm</t>
  </si>
  <si>
    <t>16</t>
  </si>
  <si>
    <t>https://podminky.urs.cz/item/CS_URS_2024_01/112201112</t>
  </si>
  <si>
    <t>3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</si>
  <si>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</si>
  <si>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</si>
  <si>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18</t>
  </si>
  <si>
    <t>https://podminky.urs.cz/item/CS_URS_2024_01/113106144</t>
  </si>
  <si>
    <t>153</t>
  </si>
  <si>
    <t>113107161</t>
  </si>
  <si>
    <t>Odstranění podkladů nebo krytů strojně plochy jednotlivě přes 50 m2 do 200 m2 s přemístěním hmot na skládku na vzdálenost do 20 m nebo s naložením na dopravní prostředek z kameniva hrubého drceného, o tl. vrstvy do 100 mm</t>
  </si>
  <si>
    <t>20</t>
  </si>
  <si>
    <t>https://podminky.urs.cz/item/CS_URS_2024_01/113107161</t>
  </si>
  <si>
    <t>97</t>
  </si>
  <si>
    <t>asf.chodník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</si>
  <si>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</si>
  <si>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</si>
  <si>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</si>
  <si>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22</t>
  </si>
  <si>
    <t>https://podminky.urs.cz/item/CS_URS_2024_01/113107162</t>
  </si>
  <si>
    <t>chodníky tl.200 mm</t>
  </si>
  <si>
    <t>250</t>
  </si>
  <si>
    <t>113107163R</t>
  </si>
  <si>
    <t>Odstranění podkladů nebo krytů strojně plochy jednotlivě přes 50 m2 do 200 m2 s přemístěním hmot na skládku na vzdálenost do 20 m nebo s naložením na dopravní prostředek z kameniva hrubého drceného, o tl. vrstvy přes 200 do 300 mm vč. odvozu a poplatku za skládku</t>
  </si>
  <si>
    <t>24</t>
  </si>
  <si>
    <t>84</t>
  </si>
  <si>
    <t xml:space="preserve">plocha z panelů </t>
  </si>
  <si>
    <t>7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</si>
  <si>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</si>
  <si>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</si>
  <si>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26</t>
  </si>
  <si>
    <t>https://podminky.urs.cz/item/CS_URS_2024_01/113107165</t>
  </si>
  <si>
    <t>326</t>
  </si>
  <si>
    <t>vozovka , dle výpisu hl.výměr</t>
  </si>
  <si>
    <t>113107182</t>
  </si>
  <si>
    <t>Odstranění podkladů nebo krytů strojně plochy jednotlivě přes 50 m2 do 200 m2 s přemístěním hmot na skládku na vzdálenost do 20 m nebo s naložením na dopravní prostředek živičných, o tl. vrstvy přes 50 do 100 mm</t>
  </si>
  <si>
    <t>28</t>
  </si>
  <si>
    <t>https://podminky.urs.cz/item/CS_URS_2024_01/113107182</t>
  </si>
  <si>
    <t>asf.chodník  80 mmm</t>
  </si>
  <si>
    <t>9</t>
  </si>
  <si>
    <t>113151111</t>
  </si>
  <si>
    <t>Rozebírání zpevněných ploch s přemístěním na skládku na vzdálenost do 20 m nebo s naložením na dopravní prostředek ze silničních panelů</t>
  </si>
  <si>
    <t>https://podminky.urs.cz/item/CS_URS_2024_01/113151111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</si>
  <si>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</si>
  <si>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</si>
  <si>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32</t>
  </si>
  <si>
    <t>https://podminky.urs.cz/item/CS_URS_2024_01/113154235</t>
  </si>
  <si>
    <t>176+413</t>
  </si>
  <si>
    <t>tl. 150 mm ,dle výpisu hl.výměr</t>
  </si>
  <si>
    <t>11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</si>
  <si>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</si>
  <si>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</si>
  <si>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</si>
  <si>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34</t>
  </si>
  <si>
    <t>https://podminky.urs.cz/item/CS_URS_2024_01/113201112</t>
  </si>
  <si>
    <t>88,2</t>
  </si>
  <si>
    <t>kamenné obr., dle výpisu hl.výměr</t>
  </si>
  <si>
    <t>113202111</t>
  </si>
  <si>
    <t>Vytrhání obrub s vybouráním lože, s přemístěním hmot na skládku na vzdálenost do 3 m nebo s naložením na dopravní prostředek z krajníků nebo obrubníků stojatých</t>
  </si>
  <si>
    <t>36</t>
  </si>
  <si>
    <t>https://podminky.urs.cz/item/CS_URS_2024_01/113202111</t>
  </si>
  <si>
    <t>13</t>
  </si>
  <si>
    <t>113204111</t>
  </si>
  <si>
    <t>Vytrhání obrub s vybouráním lože, s přemístěním hmot na skládku na vzdálenost do 3 m nebo s naložením na dopravní prostředek záhonových</t>
  </si>
  <si>
    <t>38</t>
  </si>
  <si>
    <t>https://podminky.urs.cz/item/CS_URS_2024_01/113204111</t>
  </si>
  <si>
    <t>115001107</t>
  </si>
  <si>
    <t>Převedení vody potrubím průměru DN 1000 ,zřízení i odstranění , vč. zemní hrázky</t>
  </si>
  <si>
    <t>40</t>
  </si>
  <si>
    <t>15</t>
  </si>
  <si>
    <t>115101201</t>
  </si>
  <si>
    <t>Čerpání vody na dopravní výšku do 10 m s uvažovaným průměrným přítokem do 500 l/min</t>
  </si>
  <si>
    <t>hod</t>
  </si>
  <si>
    <t>42</t>
  </si>
  <si>
    <t>https://podminky.urs.cz/item/CS_URS_2024_01/115101201</t>
  </si>
  <si>
    <t>720</t>
  </si>
  <si>
    <t>115101301</t>
  </si>
  <si>
    <t>Pohotovost záložní čerpací soupravy pro dopravní výšku do 10 m s uvažovaným průměrným přítokem do 500 l/min</t>
  </si>
  <si>
    <t>den</t>
  </si>
  <si>
    <t>44</t>
  </si>
  <si>
    <t>https://podminky.urs.cz/item/CS_URS_2024_01/115101301</t>
  </si>
  <si>
    <t>45</t>
  </si>
  <si>
    <t>17</t>
  </si>
  <si>
    <t>122452204</t>
  </si>
  <si>
    <t>Odkopávky a prokopávky nezapažené pro silnice a dálnice strojně v hornině třídy těžitelnosti II přes 100 do 500 m3</t>
  </si>
  <si>
    <t>m3</t>
  </si>
  <si>
    <t>46</t>
  </si>
  <si>
    <t>https://podminky.urs.cz/item/CS_URS_2024_01/122452204</t>
  </si>
  <si>
    <t>326*0,6</t>
  </si>
  <si>
    <t>dle výpisu hl..výměr</t>
  </si>
  <si>
    <t>124353100</t>
  </si>
  <si>
    <t>Vykopávky pro koryta vodotečí strojně v hornině třídy těžitelnosti II skupiny 4 do 100 m3</t>
  </si>
  <si>
    <t>48</t>
  </si>
  <si>
    <t>https://podminky.urs.cz/item/CS_URS_2024_01/124353100</t>
  </si>
  <si>
    <t>(10+2,5)*25*0,4</t>
  </si>
  <si>
    <t>19</t>
  </si>
  <si>
    <t>131313711</t>
  </si>
  <si>
    <t>Hloubení zapažených jam ručně s urovnáním dna do předepsaného profilu a spádu v hornině třídy těžitelnosti II skupiny 4 soudržných</t>
  </si>
  <si>
    <t>50</t>
  </si>
  <si>
    <t>https://podminky.urs.cz/item/CS_URS_2024_01/131313711</t>
  </si>
  <si>
    <t>28,35</t>
  </si>
  <si>
    <t>131351203</t>
  </si>
  <si>
    <t>Hloubení zapažených jam a zářezů strojně s urovnáním dna do předepsaného profilu a spádu v hornině třídy těžitelnosti II skupiny 4 přes 50 do 100 m3</t>
  </si>
  <si>
    <t>52</t>
  </si>
  <si>
    <t>https://podminky.urs.cz/item/CS_URS_2024_01/131351203</t>
  </si>
  <si>
    <t>2*((1,5+2)/2)*1,5*18-28,35</t>
  </si>
  <si>
    <t>dle výpisu hl.výměr, odpočet ručně</t>
  </si>
  <si>
    <t>132351102</t>
  </si>
  <si>
    <t>Hloubení nezapažených rýh šířky do 800 mm strojně s urovnáním dna do předepsaného profilu a spádu v hornině třídy těžitelnosti II skupiny 4 přes 20 do 50 m3</t>
  </si>
  <si>
    <t>54</t>
  </si>
  <si>
    <t>https://podminky.urs.cz/item/CS_URS_2024_01/132351102</t>
  </si>
  <si>
    <t>30*1*0,5</t>
  </si>
  <si>
    <t>dle výpisu hl. výměr</t>
  </si>
  <si>
    <t>132351252</t>
  </si>
  <si>
    <t>Hloubení nezapažených rýh šířky přes 800 do 2 000 mm strojně s urovnáním dna do předepsaného profilu a spádu v hornině třídy těžitelnosti II skupiny 4 přes 20 do 50 m3</t>
  </si>
  <si>
    <t>56</t>
  </si>
  <si>
    <t>https://podminky.urs.cz/item/CS_URS_2024_01/132351252</t>
  </si>
  <si>
    <t>8*2,5*1</t>
  </si>
  <si>
    <t>příp.UV , dle výpisu hl.výměr</t>
  </si>
  <si>
    <t>23</t>
  </si>
  <si>
    <t>162301501</t>
  </si>
  <si>
    <t>Vodorovné přemístění smýcených křovin do průměru kmene 100 mm na vzdálenost do 5 000 m</t>
  </si>
  <si>
    <t>58</t>
  </si>
  <si>
    <t>https://podminky.urs.cz/item/CS_URS_2024_01/162301501</t>
  </si>
  <si>
    <t>60</t>
  </si>
  <si>
    <t>198</t>
  </si>
  <si>
    <t>62</t>
  </si>
  <si>
    <t>25</t>
  </si>
  <si>
    <t>162301981</t>
  </si>
  <si>
    <t>Vodorovné přemístění smýcených křovin Příplatek k ceně za každých dalších i započatých 1 000 m</t>
  </si>
  <si>
    <t>64</t>
  </si>
  <si>
    <t>https://podminky.urs.cz/item/CS_URS_2024_01/162301981</t>
  </si>
  <si>
    <t>64*10</t>
  </si>
  <si>
    <t>66</t>
  </si>
  <si>
    <t>199</t>
  </si>
  <si>
    <t>68</t>
  </si>
  <si>
    <t>20*10</t>
  </si>
  <si>
    <t>27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</si>
  <si>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</si>
  <si>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</si>
  <si>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70</t>
  </si>
  <si>
    <t>https://podminky.urs.cz/item/CS_URS_2024_01/162751117</t>
  </si>
  <si>
    <t>odkop</t>
  </si>
  <si>
    <t>195,6</t>
  </si>
  <si>
    <t>28,35+66,15+15+20</t>
  </si>
  <si>
    <t>jámy,rýhy</t>
  </si>
  <si>
    <t>koryta vodotečí</t>
  </si>
  <si>
    <t>125</t>
  </si>
  <si>
    <t>72</t>
  </si>
  <si>
    <t>29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</si>
  <si>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</si>
  <si>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</si>
  <si>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74</t>
  </si>
  <si>
    <t>https://podminky.urs.cz/item/CS_URS_2024_01/162751119</t>
  </si>
  <si>
    <t>450,1*5</t>
  </si>
  <si>
    <t>76</t>
  </si>
  <si>
    <t>14,07*5</t>
  </si>
  <si>
    <t>31</t>
  </si>
  <si>
    <t>171201231</t>
  </si>
  <si>
    <t>Poplatek za uložení stavebního odpadu na recyklační skládce (skládkovné) zeminy a kamení zatříděného do Katalogu odpadů pod kódem 17 05 04</t>
  </si>
  <si>
    <t>t</t>
  </si>
  <si>
    <t>78</t>
  </si>
  <si>
    <t>https://podminky.urs.cz/item/CS_URS_2024_01/171201231</t>
  </si>
  <si>
    <t>450,10*1,9</t>
  </si>
  <si>
    <t>80</t>
  </si>
  <si>
    <t>33</t>
  </si>
  <si>
    <t>171251201</t>
  </si>
  <si>
    <t>Uložení sypaniny na skládky nebo meziskládky bez hutnění s upravením uložené sypaniny do předepsaného tvaru</t>
  </si>
  <si>
    <t>82</t>
  </si>
  <si>
    <t>https://podminky.urs.cz/item/CS_URS_2024_01/171251201</t>
  </si>
  <si>
    <t>450,1</t>
  </si>
  <si>
    <t>14,07</t>
  </si>
  <si>
    <t>zemina z pilot</t>
  </si>
  <si>
    <t>35</t>
  </si>
  <si>
    <t>174151101</t>
  </si>
  <si>
    <t>Zásyp sypaninou z jakékoliv horniny strojně s uložením výkopku ve vrstvách se zhutněním jam, šachet, rýh nebo kolem objektů v těchto vykopávkách</t>
  </si>
  <si>
    <t>86</t>
  </si>
  <si>
    <t>https://podminky.urs.cz/item/CS_URS_2024_01/174151101</t>
  </si>
  <si>
    <t>z nakup-materiálu</t>
  </si>
  <si>
    <t>2*13*1*1+8*2*1+4*5</t>
  </si>
  <si>
    <t>M</t>
  </si>
  <si>
    <t>58331200</t>
  </si>
  <si>
    <t>štěrkopísek netříděný</t>
  </si>
  <si>
    <t>88</t>
  </si>
  <si>
    <t>62*2 "Přepočtené koeficientem množství</t>
  </si>
  <si>
    <t>37</t>
  </si>
  <si>
    <t>181351003</t>
  </si>
  <si>
    <t>Rozprostření a urovnání ornice v rovině nebo ve svahu sklonu do 1:5 strojně při souvislé ploše do 100 m2, tl. vrstvy do 200 mm</t>
  </si>
  <si>
    <t>90</t>
  </si>
  <si>
    <t>https://podminky.urs.cz/item/CS_URS_2024_01/181351003</t>
  </si>
  <si>
    <t>10371500</t>
  </si>
  <si>
    <t>substrát pro trávníky VL</t>
  </si>
  <si>
    <t>92</t>
  </si>
  <si>
    <t>39</t>
  </si>
  <si>
    <t>181411131</t>
  </si>
  <si>
    <t>Založení trávníku na půdě předem připravené plochy do 1000 m2 výsevem včetně utažení parkového v rovině nebo na svahu do 1:5</t>
  </si>
  <si>
    <t>94</t>
  </si>
  <si>
    <t>https://podminky.urs.cz/item/CS_URS_2024_01/181411131</t>
  </si>
  <si>
    <t>00572410</t>
  </si>
  <si>
    <t>osivo směs travní parková</t>
  </si>
  <si>
    <t>kg</t>
  </si>
  <si>
    <t>96</t>
  </si>
  <si>
    <t>90*0,02 "Přepočtené koeficientem množství</t>
  </si>
  <si>
    <t>41</t>
  </si>
  <si>
    <t>181951111</t>
  </si>
  <si>
    <t>Úprava pláně vyrovnáním výškových rozdílů strojně v hornině třídy těžitelnosti I, skupiny 1 až 3 bez zhutnění</t>
  </si>
  <si>
    <t>98</t>
  </si>
  <si>
    <t>https://podminky.urs.cz/item/CS_URS_2024_01/181951111</t>
  </si>
  <si>
    <t>181951112</t>
  </si>
  <si>
    <t>Úprava pláně vyrovnáním výškových rozdílů strojně v hornině třídy těžitelnosti I, skupiny 1 až 3 se zhutněním</t>
  </si>
  <si>
    <t>100</t>
  </si>
  <si>
    <t>https://podminky.urs.cz/item/CS_URS_2024_01/181951112</t>
  </si>
  <si>
    <t>480+277+300</t>
  </si>
  <si>
    <t>200</t>
  </si>
  <si>
    <t>184813212</t>
  </si>
  <si>
    <t>Ochranné oplocení kořenové zóny stromu v rovině nebo na svahu do 1:5, výšky přes 1500 do 2000 mm</t>
  </si>
  <si>
    <t>102</t>
  </si>
  <si>
    <t>https://podminky.urs.cz/item/CS_URS_2024_01/184813212</t>
  </si>
  <si>
    <t>Zakládání</t>
  </si>
  <si>
    <t>43</t>
  </si>
  <si>
    <t>211971110</t>
  </si>
  <si>
    <t>Zřízení opláštění výplně z geotextilie odvodňovacích žeber nebo trativodů v rýze nebo zářezu se stěnami šikmými o sklonu do 1:2</t>
  </si>
  <si>
    <t>104</t>
  </si>
  <si>
    <t>https://podminky.urs.cz/item/CS_URS_2024_01/211971110</t>
  </si>
  <si>
    <t>2*2*14</t>
  </si>
  <si>
    <t>69311095</t>
  </si>
  <si>
    <t>geotextilie netkaná separační, ochranná, filtrační, drenážní PES 1000g/m2</t>
  </si>
  <si>
    <t>106</t>
  </si>
  <si>
    <t>56*1,05 "Přepočtené koeficientem množství</t>
  </si>
  <si>
    <t>212750133</t>
  </si>
  <si>
    <t>Trativody z drenážních a melioračních trubek pro budovy se zřízením štěrkového lože pod trubky a s jejich obsypem v otevřeném výkopu trubka tyčová PVC-U plocha pro vtékání vody min. 80 cm2/m SN 4 neperforovaná DN 160</t>
  </si>
  <si>
    <t>108</t>
  </si>
  <si>
    <t>https://podminky.urs.cz/item/CS_URS_2024_01/212750133</t>
  </si>
  <si>
    <t>2*2</t>
  </si>
  <si>
    <t>212752402</t>
  </si>
  <si>
    <t>Trativody z drenážních trubek pro liniové stavby a komunikace se zřízením štěrkového lože pod trubky a s jejich obsypem v otevřeném výkopu trubka korugovaná sendvičová PE-HD SN 8 perforovaná 220° DN 150</t>
  </si>
  <si>
    <t>110</t>
  </si>
  <si>
    <t>https://podminky.urs.cz/item/CS_URS_2024_01/212752402</t>
  </si>
  <si>
    <t>2*14</t>
  </si>
  <si>
    <t>47</t>
  </si>
  <si>
    <t>224411114</t>
  </si>
  <si>
    <t>Maloprofilové vrty průběžným sacím vrtáním průměru přes 156 do 195 mm do úklonu 45° v hl 0 až 25 m v hornině tř. III a IV</t>
  </si>
  <si>
    <t>112</t>
  </si>
  <si>
    <t>https://podminky.urs.cz/item/CS_URS_2024_01/224411114</t>
  </si>
  <si>
    <t>448</t>
  </si>
  <si>
    <t>22442001R</t>
  </si>
  <si>
    <t>Příplatek za převoz vrtné soupravy - čerpáno za souhlasu investora</t>
  </si>
  <si>
    <t>ks</t>
  </si>
  <si>
    <t>114</t>
  </si>
  <si>
    <t>49</t>
  </si>
  <si>
    <t>281602111</t>
  </si>
  <si>
    <t>Injektování povrchové s dvojitým obturátorem mikropilot nebo kotev tlakem do 0,60 MPa</t>
  </si>
  <si>
    <t>116</t>
  </si>
  <si>
    <t>https://podminky.urs.cz/item/CS_URS_2024_01/281602111</t>
  </si>
  <si>
    <t>31,5</t>
  </si>
  <si>
    <t>282602113</t>
  </si>
  <si>
    <t>Injektování povrchové s dvojitým obturátorem mikropilot nebo kotev tlakem přes 2,0 do 4,5 MPa</t>
  </si>
  <si>
    <t>118</t>
  </si>
  <si>
    <t>https://podminky.urs.cz/item/CS_URS_2024_01/282602113</t>
  </si>
  <si>
    <t>tlakem 3,5 MPa , dle výpisu hl.výměr</t>
  </si>
  <si>
    <t>51</t>
  </si>
  <si>
    <t>58522150</t>
  </si>
  <si>
    <t>cement.směs - cement  portlandský směsný CEM II 32,5MPa vč. plastifikátoru</t>
  </si>
  <si>
    <t>120</t>
  </si>
  <si>
    <t>201</t>
  </si>
  <si>
    <t>283111113</t>
  </si>
  <si>
    <t>Zřízení ocelových, trubkových mikropilot tlakové i tahové svislé nebo odklon od svislice do 60° část hladká, průměru přes 105 do 115 mm</t>
  </si>
  <si>
    <t>122</t>
  </si>
  <si>
    <t>https://podminky.urs.cz/item/CS_URS_2024_01/283111113</t>
  </si>
  <si>
    <t>168</t>
  </si>
  <si>
    <t>202</t>
  </si>
  <si>
    <t>140110801</t>
  </si>
  <si>
    <t>trubka ocelová bezešvá hladká jakost 11 353 108x16mm</t>
  </si>
  <si>
    <t>124</t>
  </si>
  <si>
    <t>168*1,1 "Přepočtené koeficientem množství</t>
  </si>
  <si>
    <t>203</t>
  </si>
  <si>
    <t>283111123</t>
  </si>
  <si>
    <t>Zřízení ocelových, trubkových mikropilot tlakové i tahové svislé nebo odklon od svislice do 60° část manžetová, průměru přes 105 do 115 mm</t>
  </si>
  <si>
    <t>126</t>
  </si>
  <si>
    <t>https://podminky.urs.cz/item/CS_URS_2024_01/283111123</t>
  </si>
  <si>
    <t>280</t>
  </si>
  <si>
    <t>204</t>
  </si>
  <si>
    <t>128</t>
  </si>
  <si>
    <t>280*1,1 "Přepočtené koeficientem množství</t>
  </si>
  <si>
    <t>283131113</t>
  </si>
  <si>
    <t>Zřízení hlav trubkových mikropilot namáhaných tlakem i tahem, průměru přes 105 do 115 mm</t>
  </si>
  <si>
    <t>130</t>
  </si>
  <si>
    <t>https://podminky.urs.cz/item/CS_URS_2024_01/283131113</t>
  </si>
  <si>
    <t>55</t>
  </si>
  <si>
    <t>13611248</t>
  </si>
  <si>
    <t>plech ocelový hladký jakost S235JR tl 20mm tabule</t>
  </si>
  <si>
    <t>132</t>
  </si>
  <si>
    <t>291211111</t>
  </si>
  <si>
    <t>Zřízení zpevněné plochy ze silničních panelů osazených do lože tl. 50 mm z kameniva</t>
  </si>
  <si>
    <t>134</t>
  </si>
  <si>
    <t>https://podminky.urs.cz/item/CS_URS_2024_01/291211111</t>
  </si>
  <si>
    <t>2*14*3</t>
  </si>
  <si>
    <t>57</t>
  </si>
  <si>
    <t>59381006</t>
  </si>
  <si>
    <t>panel silniční 3,00x1,00x0,215m</t>
  </si>
  <si>
    <t>136</t>
  </si>
  <si>
    <t>Svislé a kompletní konstrukce</t>
  </si>
  <si>
    <t>317171126</t>
  </si>
  <si>
    <t>Kotvení monolitického betonu římsy do mostovky kotvou do vývrtu , vč. nepropust. prostupu izolací</t>
  </si>
  <si>
    <t>138</t>
  </si>
  <si>
    <t>https://podminky.urs.cz/item/CS_URS_2024_01/317171126</t>
  </si>
  <si>
    <t>59</t>
  </si>
  <si>
    <t>54879992</t>
  </si>
  <si>
    <t>kotva římsy M24 do vývrtu, šroub,chem kotva , matice s podložkou , ocel.pásek - dle VL 4</t>
  </si>
  <si>
    <t>140</t>
  </si>
  <si>
    <t>317322611R</t>
  </si>
  <si>
    <t>Římsy nebo žlabové římsy z betonu železového (bez výztuže) tř. C 30/37 vč. bednění</t>
  </si>
  <si>
    <t>142</t>
  </si>
  <si>
    <t>61</t>
  </si>
  <si>
    <t>317361116</t>
  </si>
  <si>
    <t>Výztuž mostních železobetonových říms z betonářské oceli 10 505 (R) nebo BSt 500</t>
  </si>
  <si>
    <t>144</t>
  </si>
  <si>
    <t>https://podminky.urs.cz/item/CS_URS_2024_01/317361116</t>
  </si>
  <si>
    <t>3,5</t>
  </si>
  <si>
    <t>317361411</t>
  </si>
  <si>
    <t>Výztuž mostních železobetonových říms ze svařovaných sítí do 6 kg/m2</t>
  </si>
  <si>
    <t>146</t>
  </si>
  <si>
    <t>https://podminky.urs.cz/item/CS_URS_2024_01/317361411</t>
  </si>
  <si>
    <t>0,4</t>
  </si>
  <si>
    <t>63</t>
  </si>
  <si>
    <t>317661142</t>
  </si>
  <si>
    <t>Výplň spár monolitické římsy tmelem polyuretanovým, spára šířky přes 15 do 40 mm</t>
  </si>
  <si>
    <t>148</t>
  </si>
  <si>
    <t>https://podminky.urs.cz/item/CS_URS_2024_01/317661142</t>
  </si>
  <si>
    <t>2*2*16,5+4*2,5</t>
  </si>
  <si>
    <t>334213321</t>
  </si>
  <si>
    <t>Zdivo pilířů, opěr a křídel mostů z lomového kamene štípaného nebo ručně vybíraného na maltu z pravidelných kamenů pěti až osmiúhelníků (kyklopské zdivo) objemu 1 kusu kamene přes 0,02 m3</t>
  </si>
  <si>
    <t>150</t>
  </si>
  <si>
    <t>https://podminky.urs.cz/item/CS_URS_2024_01/334213321</t>
  </si>
  <si>
    <t>2*(14+4)*2*1+4*6*1</t>
  </si>
  <si>
    <t>65</t>
  </si>
  <si>
    <t>334323118</t>
  </si>
  <si>
    <t>Mostní opěry a úložné prahy z betonu železového C 30/37 vč.bednění</t>
  </si>
  <si>
    <t>152</t>
  </si>
  <si>
    <t>https://podminky.urs.cz/item/CS_URS_2024_01/334323118</t>
  </si>
  <si>
    <t>334361216</t>
  </si>
  <si>
    <t>Výztuž betonářská mostních konstrukcí opěr, úložných prahů, křídel, závěrných zídek, bloků ložisek, pilířů a sloupů z oceli 10 505 (R) nebo BSt 500 dříků opěr</t>
  </si>
  <si>
    <t>154</t>
  </si>
  <si>
    <t>https://podminky.urs.cz/item/CS_URS_2024_01/334361216</t>
  </si>
  <si>
    <t>6,75</t>
  </si>
  <si>
    <t>67</t>
  </si>
  <si>
    <t>334361412</t>
  </si>
  <si>
    <t>Výztuž betonářská mostních konstrukcí opěr, úložných prahů, křídel, závěrných zídek, bloků ložisek, pilířů a sloupů ze svařovaných sítí do 6 kg/m2</t>
  </si>
  <si>
    <t>156</t>
  </si>
  <si>
    <t>https://podminky.urs.cz/item/CS_URS_2024_01/334361412</t>
  </si>
  <si>
    <t>0,5</t>
  </si>
  <si>
    <t>348171111</t>
  </si>
  <si>
    <t>Osazení mostního ocelového zábradlí přímo do patek</t>
  </si>
  <si>
    <t>158</t>
  </si>
  <si>
    <t>https://podminky.urs.cz/item/CS_URS_2024_01/348171111</t>
  </si>
  <si>
    <t>69</t>
  </si>
  <si>
    <t>55391532R</t>
  </si>
  <si>
    <t>Mostní zábradlí  z plných profilů se svislou  výplní  ocelových tyčí  - metalizace , nátěr PUR základní + 2 x vrchní , kotvení ocel.patkami</t>
  </si>
  <si>
    <t>160</t>
  </si>
  <si>
    <t>38899521R</t>
  </si>
  <si>
    <t>Chránička plast.dělená DN 110</t>
  </si>
  <si>
    <t>162</t>
  </si>
  <si>
    <t>2*5*20</t>
  </si>
  <si>
    <t>Vodorovné konstrukce</t>
  </si>
  <si>
    <t>71</t>
  </si>
  <si>
    <t>421331141</t>
  </si>
  <si>
    <t>Mostní předpínané prafabrikované betonové nosné konstrukce deskové, klenbové, trámové, komorové deskové, z betonu C 35/45 vč. předpínání, bednění, osazení</t>
  </si>
  <si>
    <t>164</t>
  </si>
  <si>
    <t>https://podminky.urs.cz/item/CS_URS_2024_01/421331141</t>
  </si>
  <si>
    <t>421361226</t>
  </si>
  <si>
    <t>Výztuž deskových konstrukcí z betonářské oceli 10 505 (R) nebo BSt 500 deskového mostu</t>
  </si>
  <si>
    <t>166</t>
  </si>
  <si>
    <t>https://podminky.urs.cz/item/CS_URS_2024_01/421361226</t>
  </si>
  <si>
    <t>17,1</t>
  </si>
  <si>
    <t>73</t>
  </si>
  <si>
    <t>423321128</t>
  </si>
  <si>
    <t>Mostní železobetonové nosné konstrukce trámové trámové,příčník z betonu C 30/37</t>
  </si>
  <si>
    <t>https://podminky.urs.cz/item/CS_URS_2024_01/423321128</t>
  </si>
  <si>
    <t>423351111</t>
  </si>
  <si>
    <t>Bednění trámové a komorové konstrukce příčníku trámu - zřízení</t>
  </si>
  <si>
    <t>170</t>
  </si>
  <si>
    <t>https://podminky.urs.cz/item/CS_URS_2024_01/423351111</t>
  </si>
  <si>
    <t>2*10,8*0,55+4*0,5*0,6</t>
  </si>
  <si>
    <t>75</t>
  </si>
  <si>
    <t>423351211</t>
  </si>
  <si>
    <t>Bednění trámové a komorové konstrukce příčníku trámu - odstranění</t>
  </si>
  <si>
    <t>172</t>
  </si>
  <si>
    <t>https://podminky.urs.cz/item/CS_URS_2024_01/423351211</t>
  </si>
  <si>
    <t>423361226</t>
  </si>
  <si>
    <t>Výztuž trámové a komorové konstrukce z betonářské oceli 10 505 (R) nebo BSt 500 příčníku trámu</t>
  </si>
  <si>
    <t>174</t>
  </si>
  <si>
    <t>https://podminky.urs.cz/item/CS_URS_2024_01/423361226</t>
  </si>
  <si>
    <t>2,9</t>
  </si>
  <si>
    <t xml:space="preserve">dle výpisu hl.výměr </t>
  </si>
  <si>
    <t>77</t>
  </si>
  <si>
    <t>428381314</t>
  </si>
  <si>
    <t>Vrubový a pérový kloub železobetonový zřízení vrubového kloubu/ložiska z betonu C30/37</t>
  </si>
  <si>
    <t>176</t>
  </si>
  <si>
    <t>https://podminky.urs.cz/item/CS_URS_2024_01/428381314</t>
  </si>
  <si>
    <t>428386215</t>
  </si>
  <si>
    <t>Vrubový a pérový kloub železobetonový samostatná výztuž kloubu do 12 mm</t>
  </si>
  <si>
    <t>178</t>
  </si>
  <si>
    <t>https://podminky.urs.cz/item/CS_URS_2024_01/428386215</t>
  </si>
  <si>
    <t>0,04</t>
  </si>
  <si>
    <t>79</t>
  </si>
  <si>
    <t>451317777</t>
  </si>
  <si>
    <t>Podklad nebo lože pod dlažbu (přídlažbu) v ploše vodorovné nebo ve sklonu do 1:5, tloušťky od 50 do 100 mm z betonu prostého</t>
  </si>
  <si>
    <t>180</t>
  </si>
  <si>
    <t>https://podminky.urs.cz/item/CS_URS_2024_01/451317777</t>
  </si>
  <si>
    <t>375</t>
  </si>
  <si>
    <t>451475121</t>
  </si>
  <si>
    <t>Podkladní vrstva plastbetonová samonivelační, tloušťky do 10 mm první vrstva</t>
  </si>
  <si>
    <t>182</t>
  </si>
  <si>
    <t>https://podminky.urs.cz/item/CS_URS_2024_01/451475121</t>
  </si>
  <si>
    <t>odvodňovače</t>
  </si>
  <si>
    <t>10*0,2*0,2</t>
  </si>
  <si>
    <t>u obrub</t>
  </si>
  <si>
    <t>2*16,5*0,4</t>
  </si>
  <si>
    <t>u zábradlí</t>
  </si>
  <si>
    <t>0,6</t>
  </si>
  <si>
    <t>81</t>
  </si>
  <si>
    <t>451475122</t>
  </si>
  <si>
    <t>Podkladní vrstva plastbetonová samonivelační, tloušťky do 10 mm každá další vrstva</t>
  </si>
  <si>
    <t>184</t>
  </si>
  <si>
    <t>https://podminky.urs.cz/item/CS_URS_2024_01/451475122</t>
  </si>
  <si>
    <t>0,4*4</t>
  </si>
  <si>
    <t>13,2*9</t>
  </si>
  <si>
    <t>0,6*9</t>
  </si>
  <si>
    <t>45157787R</t>
  </si>
  <si>
    <t>Podklad nebo lože pod dlažbu (přídlažbu) v ploše vodorovné nebo ve sklonu do 1:5, tloušťky 100 mm ze štěrkodrti</t>
  </si>
  <si>
    <t>186</t>
  </si>
  <si>
    <t>300</t>
  </si>
  <si>
    <t>83</t>
  </si>
  <si>
    <t>457311117</t>
  </si>
  <si>
    <t>Vyrovnávací nebo spádový beton včetně úpravy povrchu C 25/30 XF3</t>
  </si>
  <si>
    <t>188</t>
  </si>
  <si>
    <t>https://podminky.urs.cz/item/CS_URS_2024_01/457311117</t>
  </si>
  <si>
    <t>2*11,5*2*0,2</t>
  </si>
  <si>
    <t>457311118</t>
  </si>
  <si>
    <t>Vyrovnávací nebo spádový beton včetně úpravy povrchu C 30/37</t>
  </si>
  <si>
    <t>190</t>
  </si>
  <si>
    <t>https://podminky.urs.cz/item/CS_URS_2024_01/457311118</t>
  </si>
  <si>
    <t>10*0,2*0,2*0,05</t>
  </si>
  <si>
    <t>2*16,5*0,4*0,1</t>
  </si>
  <si>
    <t>0,06</t>
  </si>
  <si>
    <t>85</t>
  </si>
  <si>
    <t>458311131</t>
  </si>
  <si>
    <t>Výplňové klíny a filtrační vrstvy za opěrou z betonu hutněného po vrstvách filtračního drenážního</t>
  </si>
  <si>
    <t>https://podminky.urs.cz/item/CS_URS_2024_01/458311131</t>
  </si>
  <si>
    <t>2*((1,5+3)/2)*1,5*16</t>
  </si>
  <si>
    <t>dkle výpisu hl.výměr</t>
  </si>
  <si>
    <t>462511111</t>
  </si>
  <si>
    <t>Zához prostoru z lomového kamene</t>
  </si>
  <si>
    <t>https://podminky.urs.cz/item/CS_URS_2024_01/462511111</t>
  </si>
  <si>
    <t>sanace</t>
  </si>
  <si>
    <t>300*0,6</t>
  </si>
  <si>
    <t>87</t>
  </si>
  <si>
    <t>465511522</t>
  </si>
  <si>
    <t>Dlažba z lomového kamene upraveného vodorovná nebo plocha ve sklonu do 1:2 s dodáním hmot do cementové malty, s vyplněním spár a s vyspárováním cementovou maltou v ploše přes 20 m2, tl. 250 mm vč.lože 150 mm</t>
  </si>
  <si>
    <t>https://podminky.urs.cz/item/CS_URS_2024_01/465511522</t>
  </si>
  <si>
    <t>Komunikace pozemní</t>
  </si>
  <si>
    <t>564851111</t>
  </si>
  <si>
    <t>Podklad ze štěrkodrti ŠD s rozprostřením a zhutněním plochy přes 100 m2, po zhutnění tl. 150 mm</t>
  </si>
  <si>
    <t>https://podminky.urs.cz/item/CS_URS_2024_01/564851111</t>
  </si>
  <si>
    <t>277+10</t>
  </si>
  <si>
    <t>chodníky , dle výpisu hl..výměr</t>
  </si>
  <si>
    <t>89</t>
  </si>
  <si>
    <t>564861111</t>
  </si>
  <si>
    <t>Podklad ze štěrkodrti ŠD A s rozprostřením a zhutněním plochy přes 100 m2, po zhutnění tl. 200 mm</t>
  </si>
  <si>
    <t>https://podminky.urs.cz/item/CS_URS_2024_01/564861111</t>
  </si>
  <si>
    <t>300+10</t>
  </si>
  <si>
    <t>564871011</t>
  </si>
  <si>
    <t>Podklad ze štěrkodrti ŠD s rozprostřením a zhutněním plochy jednotlivě do 100 m2, po zhutnění tl. 250 mm</t>
  </si>
  <si>
    <t>https://podminky.urs.cz/item/CS_URS_2024_01/564871011</t>
  </si>
  <si>
    <t>plocha ze siln.panelů</t>
  </si>
  <si>
    <t>91</t>
  </si>
  <si>
    <t>565155121</t>
  </si>
  <si>
    <t>Asfaltový beton vrstva podkladní ACP 16 + (obalované kamenivo střednězrnné - OKS) s rozprostřením a zhutněním v pruhu šířky přes 3 m, po zhutnění tl. 70 mm</t>
  </si>
  <si>
    <t>https://podminky.urs.cz/item/CS_URS_2024_01/565155121</t>
  </si>
  <si>
    <t>300+180</t>
  </si>
  <si>
    <t>567122112</t>
  </si>
  <si>
    <t>Podklad ze směsi stmelené cementem SC bez dilatačních spár, s rozprostřením a zhutněním SC C 8/10 (KSC I), po zhutnění tl. 130 mm</t>
  </si>
  <si>
    <t>206</t>
  </si>
  <si>
    <t>https://podminky.urs.cz/item/CS_URS_2024_01/567122112</t>
  </si>
  <si>
    <t>93</t>
  </si>
  <si>
    <t>57224311R</t>
  </si>
  <si>
    <t>Vyrovnávky z asfaltového betonu</t>
  </si>
  <si>
    <t>208</t>
  </si>
  <si>
    <t>6,89</t>
  </si>
  <si>
    <t>573231111</t>
  </si>
  <si>
    <t>Postřik spojovací PS bez posypu kamenivem ze silniční emulze, v množství 0,70 kg/m2</t>
  </si>
  <si>
    <t>210</t>
  </si>
  <si>
    <t>https://podminky.urs.cz/item/CS_URS_2024_01/573231111</t>
  </si>
  <si>
    <t>480+180</t>
  </si>
  <si>
    <t>95</t>
  </si>
  <si>
    <t>577144141</t>
  </si>
  <si>
    <t>Asfaltový beton vrstva obrusná ACO 11S (ABS) s rozprostřením a se zhutněním z modifikovaného asfaltu v pruhu šířky přes 3 m, po zhutnění tl. 50 mm</t>
  </si>
  <si>
    <t>212</t>
  </si>
  <si>
    <t>https://podminky.urs.cz/item/CS_URS_2024_01/577144141</t>
  </si>
  <si>
    <t>578143233</t>
  </si>
  <si>
    <t>Litý asfalt MA 11 (LAS) s rozprostřením z modifikovaného asfaltu v pruhu šířky přes 3 m tl. 40 mm</t>
  </si>
  <si>
    <t>214</t>
  </si>
  <si>
    <t>https://podminky.urs.cz/item/CS_URS_2024_01/578143233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</si>
  <si>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</si>
  <si>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</si>
  <si>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216</t>
  </si>
  <si>
    <t>https://podminky.urs.cz/item/CS_URS_2024_01/596211112</t>
  </si>
  <si>
    <t>50+12*3,5+12,5*2+40*4</t>
  </si>
  <si>
    <t>59245015</t>
  </si>
  <si>
    <t>dlažba zámková tvaru I 200x165x60mm přírodní</t>
  </si>
  <si>
    <t>218</t>
  </si>
  <si>
    <t>277*1,02 "Přepočtené koeficientem množství</t>
  </si>
  <si>
    <t>99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</si>
  <si>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</si>
  <si>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</si>
  <si>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220</t>
  </si>
  <si>
    <t>https://podminky.urs.cz/item/CS_URS_2024_01/596212210</t>
  </si>
  <si>
    <t>59245013</t>
  </si>
  <si>
    <t>dlažba zámková tvaru I 200x165x80mm přírodní</t>
  </si>
  <si>
    <t>222</t>
  </si>
  <si>
    <t>17*1,03 "Přepočtené koeficientem množství</t>
  </si>
  <si>
    <t>101</t>
  </si>
  <si>
    <t>59245226</t>
  </si>
  <si>
    <t>dlažba tvar obdélník betonová pro nevidomé 200x100x80mm barevná</t>
  </si>
  <si>
    <t>224</t>
  </si>
  <si>
    <t>10*1,03 "Přepočtené koeficientem množství</t>
  </si>
  <si>
    <t>Úpravy povrchů, podlahy a osazování výplní</t>
  </si>
  <si>
    <t>628611102</t>
  </si>
  <si>
    <t>Nátěr mostních betonových konstrukcí s ochranou proti chloridům</t>
  </si>
  <si>
    <t>226</t>
  </si>
  <si>
    <t>https://podminky.urs.cz/item/CS_URS_2024_01/628611102</t>
  </si>
  <si>
    <t>2*2,2*16,5</t>
  </si>
  <si>
    <t>103</t>
  </si>
  <si>
    <t>628611141R</t>
  </si>
  <si>
    <t>Izolace proti tlakové vodě na ploše svislé vč.dodávky</t>
  </si>
  <si>
    <t>228</t>
  </si>
  <si>
    <t>2*13,7*1,8</t>
  </si>
  <si>
    <t>628633112</t>
  </si>
  <si>
    <t>Spárování zdiva pilířů, opěr a křídel mostů z lomového kamene aktivovanou maltou, hloubky do 40 mm délka spáry na 1 m2 upravované plochy přes 6 do 12 m</t>
  </si>
  <si>
    <t>230</t>
  </si>
  <si>
    <t>https://podminky.urs.cz/item/CS_URS_2024_01/628633112</t>
  </si>
  <si>
    <t>2*2*16</t>
  </si>
  <si>
    <t>dle výpiszu hl. výměr</t>
  </si>
  <si>
    <t>105</t>
  </si>
  <si>
    <t>63269001R</t>
  </si>
  <si>
    <t>Probarvení povrchu říms práškovým pigmentem</t>
  </si>
  <si>
    <t>232</t>
  </si>
  <si>
    <t>Trubní vedení</t>
  </si>
  <si>
    <t>871313123</t>
  </si>
  <si>
    <t>Montáž kanalizačního potrubí z tvrdého PVC-U hladkého plnostěnného tuhost SN 12 DN 160</t>
  </si>
  <si>
    <t>234</t>
  </si>
  <si>
    <t>https://podminky.urs.cz/item/CS_URS_2024_01/871313123</t>
  </si>
  <si>
    <t>107</t>
  </si>
  <si>
    <t>28611106</t>
  </si>
  <si>
    <t>trubka kanalizační PVC-U plnostěnná jednovrstvá s rázovou odolností DN 160x6000mm SN12</t>
  </si>
  <si>
    <t>236</t>
  </si>
  <si>
    <t>8*1,03 "Přepočtené koeficientem množství</t>
  </si>
  <si>
    <t>895941343</t>
  </si>
  <si>
    <t>Osazení vpusti uliční z betonových dílců DN 500 dno vysoké s kalištěm</t>
  </si>
  <si>
    <t>238</t>
  </si>
  <si>
    <t>https://podminky.urs.cz/item/CS_URS_2024_01/895941343</t>
  </si>
  <si>
    <t>109</t>
  </si>
  <si>
    <t>59223852</t>
  </si>
  <si>
    <t>dno pro uliční vpusť s kalovou prohlubní betonové 450x300x50mm</t>
  </si>
  <si>
    <t>240</t>
  </si>
  <si>
    <t>895941351</t>
  </si>
  <si>
    <t>Osazení vpusti uliční z betonových dílců DN 500 skruž horní pro čtvercovou vtokovou mříž</t>
  </si>
  <si>
    <t>242</t>
  </si>
  <si>
    <t>https://podminky.urs.cz/item/CS_URS_2024_01/895941351</t>
  </si>
  <si>
    <t>111</t>
  </si>
  <si>
    <t>59224460</t>
  </si>
  <si>
    <t>vpusť uliční DN 500 betonová 500x190x65mm čtvercový poklop</t>
  </si>
  <si>
    <t>244</t>
  </si>
  <si>
    <t>895941361</t>
  </si>
  <si>
    <t>Osazení vpusti uliční z betonových dílců DN 500 skruž středová 290 mm</t>
  </si>
  <si>
    <t>246</t>
  </si>
  <si>
    <t>https://podminky.urs.cz/item/CS_URS_2024_01/895941361</t>
  </si>
  <si>
    <t>113</t>
  </si>
  <si>
    <t>59223862</t>
  </si>
  <si>
    <t>skruž pro uliční vpusť středová betonová 450x295x50mm</t>
  </si>
  <si>
    <t>248</t>
  </si>
  <si>
    <t>59224488</t>
  </si>
  <si>
    <t>skruž pro uliční vpusť přechodová betonová 450-270x295x50m</t>
  </si>
  <si>
    <t>115</t>
  </si>
  <si>
    <t>59223864</t>
  </si>
  <si>
    <t>prstenec pro uliční vpusť vyrovnávací betonový 390x60x130mm</t>
  </si>
  <si>
    <t>252</t>
  </si>
  <si>
    <t>899204112</t>
  </si>
  <si>
    <t>Osazení mříží litinových včetně rámů a košů na bahno pro třídu zatížení D400, E600</t>
  </si>
  <si>
    <t>254</t>
  </si>
  <si>
    <t>https://podminky.urs.cz/item/CS_URS_2024_01/899204112</t>
  </si>
  <si>
    <t>117</t>
  </si>
  <si>
    <t>55241040</t>
  </si>
  <si>
    <t>mříž litinová 600/40 T,  D400</t>
  </si>
  <si>
    <t>256</t>
  </si>
  <si>
    <t>59223874</t>
  </si>
  <si>
    <t>koš vysoký pro uliční vpusti žárově Pz plech pro rám 500/300mm</t>
  </si>
  <si>
    <t>258</t>
  </si>
  <si>
    <t>119</t>
  </si>
  <si>
    <t>899232111</t>
  </si>
  <si>
    <t>Výšková úprava uličního vstupu nebo vpusti do 200 mm snížením mříže</t>
  </si>
  <si>
    <t>260</t>
  </si>
  <si>
    <t>https://podminky.urs.cz/item/CS_URS_2024_01/899232111</t>
  </si>
  <si>
    <t>Ostatní konstrukce a práce, bourání</t>
  </si>
  <si>
    <t>914111111</t>
  </si>
  <si>
    <t>Montáž svislé dopravní značky základní velikosti do 1 m2 objímkami na sloupky nebo konzoly</t>
  </si>
  <si>
    <t>262</t>
  </si>
  <si>
    <t>https://podminky.urs.cz/item/CS_URS_2024_01/914111111</t>
  </si>
  <si>
    <t>121</t>
  </si>
  <si>
    <t>40445604</t>
  </si>
  <si>
    <t>dopravní značky</t>
  </si>
  <si>
    <t>264</t>
  </si>
  <si>
    <t>914112111</t>
  </si>
  <si>
    <t>Tabulka s označením evidenčního čísla mostu na sloupek</t>
  </si>
  <si>
    <t>266</t>
  </si>
  <si>
    <t>https://podminky.urs.cz/item/CS_URS_2024_01/914112111</t>
  </si>
  <si>
    <t>123</t>
  </si>
  <si>
    <t>914112112R</t>
  </si>
  <si>
    <t>Tabulka s označením názvu toku</t>
  </si>
  <si>
    <t>268</t>
  </si>
  <si>
    <t>914112113R</t>
  </si>
  <si>
    <t>Tabulka s označením letopočtu</t>
  </si>
  <si>
    <t>270</t>
  </si>
  <si>
    <t>914511112</t>
  </si>
  <si>
    <t>Montáž sloupku dopravních značek délky do 3,5 m do hliníkové patky</t>
  </si>
  <si>
    <t>272</t>
  </si>
  <si>
    <t>https://podminky.urs.cz/item/CS_URS_2024_01/914511112</t>
  </si>
  <si>
    <t>40445235</t>
  </si>
  <si>
    <t>sloupek pro dopravní značku Al D 60mm v 3,5m</t>
  </si>
  <si>
    <t>274</t>
  </si>
  <si>
    <t>127</t>
  </si>
  <si>
    <t>40445240</t>
  </si>
  <si>
    <t>patka pro sloupek Al D 60mm</t>
  </si>
  <si>
    <t>276</t>
  </si>
  <si>
    <t>40445253</t>
  </si>
  <si>
    <t>víčko plastové na sloupek D 60mm</t>
  </si>
  <si>
    <t>278</t>
  </si>
  <si>
    <t>129</t>
  </si>
  <si>
    <t>40445256</t>
  </si>
  <si>
    <t>svorka upínací na sloupek dopravní značky D 60mm</t>
  </si>
  <si>
    <t>915211112</t>
  </si>
  <si>
    <t>Vodorovné dopravní značení taženým plastem dělící čára šířky 125 mm souvislá bílá retroreflexní</t>
  </si>
  <si>
    <t>282</t>
  </si>
  <si>
    <t>https://podminky.urs.cz/item/CS_URS_2024_01/915211112</t>
  </si>
  <si>
    <t>60+74</t>
  </si>
  <si>
    <t>V4 , dle výpisu hl.výměr</t>
  </si>
  <si>
    <t>131</t>
  </si>
  <si>
    <t>284</t>
  </si>
  <si>
    <t>střední plná V1a , dle výpisu hl.výměr</t>
  </si>
  <si>
    <t>915611111</t>
  </si>
  <si>
    <t>Předznačení pro vodorovné značení stříkané barvou nebo prováděné z nátěrových hmot liniové dělicí čáry, vodicí proužky</t>
  </si>
  <si>
    <t>286</t>
  </si>
  <si>
    <t>https://podminky.urs.cz/item/CS_URS_2024_01/915611111</t>
  </si>
  <si>
    <t>134+67</t>
  </si>
  <si>
    <t>133</t>
  </si>
  <si>
    <t>916241113</t>
  </si>
  <si>
    <t>Osazení obrubníku kamenného se zřízením lože, s vyplněním a zatřením spár cementovou maltou ležatého s boční opěrou z betonu prostého, do lože z betonu prostého</t>
  </si>
  <si>
    <t>288</t>
  </si>
  <si>
    <t>https://podminky.urs.cz/item/CS_URS_2024_01/916241113</t>
  </si>
  <si>
    <t>58380005</t>
  </si>
  <si>
    <t>obrubník kamenný žulový přímý 1000x200x250mm vč.obloukových</t>
  </si>
  <si>
    <t>290</t>
  </si>
  <si>
    <t>70*1,02 "Přepočtené koeficientem množství</t>
  </si>
  <si>
    <t>135</t>
  </si>
  <si>
    <t>916242112</t>
  </si>
  <si>
    <t>Montáž chodníkového žulového obrubníku kotveného do mostní římsy s ložem z plastbetonu</t>
  </si>
  <si>
    <t>292</t>
  </si>
  <si>
    <t>https://podminky.urs.cz/item/CS_URS_2024_01/916242112</t>
  </si>
  <si>
    <t>58380007</t>
  </si>
  <si>
    <t>obrubník kamenný žulový přímý 1000x150x250mmvč.obloukových</t>
  </si>
  <si>
    <t>294</t>
  </si>
  <si>
    <t>137</t>
  </si>
  <si>
    <t>916331112</t>
  </si>
  <si>
    <t>Osazení zahradního obrubníku betonového s ložem tl. od 50 do 100 mm z betonu prostého tř. C 12/15 s boční opěrou z betonu prostého tř. C 12/15</t>
  </si>
  <si>
    <t>296</t>
  </si>
  <si>
    <t>https://podminky.urs.cz/item/CS_URS_2024_01/916331112</t>
  </si>
  <si>
    <t>59217011</t>
  </si>
  <si>
    <t>obrubník betonový zahradní 500x50x200mm</t>
  </si>
  <si>
    <t>298</t>
  </si>
  <si>
    <t>31*1,01 "Přepočtené koeficientem množství</t>
  </si>
  <si>
    <t>139</t>
  </si>
  <si>
    <t>919111233R</t>
  </si>
  <si>
    <t>Řezání smršťovacích spár</t>
  </si>
  <si>
    <t>2*4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</si>
  <si>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</si>
  <si>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</si>
  <si>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302</t>
  </si>
  <si>
    <t>https://podminky.urs.cz/item/CS_URS_2024_01/919121132</t>
  </si>
  <si>
    <t>řezání asf.</t>
  </si>
  <si>
    <t>u vpustí</t>
  </si>
  <si>
    <t>2*6,5</t>
  </si>
  <si>
    <t>mostní závěr</t>
  </si>
  <si>
    <t>141</t>
  </si>
  <si>
    <t>919720001R</t>
  </si>
  <si>
    <t>Těsnící folie pod drenáž tl. 2 mm</t>
  </si>
  <si>
    <t>304</t>
  </si>
  <si>
    <t>2*1,5*15</t>
  </si>
  <si>
    <t>Součet142</t>
  </si>
  <si>
    <t>919735112</t>
  </si>
  <si>
    <t>Řezání stávajícího živičného krytu nebo podkladu hloubky přes 50 do 100 mm</t>
  </si>
  <si>
    <t>306</t>
  </si>
  <si>
    <t>https://podminky.urs.cz/item/CS_URS_2024_01/919735112</t>
  </si>
  <si>
    <t>vozovka</t>
  </si>
  <si>
    <t>143</t>
  </si>
  <si>
    <t>931992122</t>
  </si>
  <si>
    <t>Výplň dilatačních spár z polystyrenu extrudovaného, tloušťky 30 mm</t>
  </si>
  <si>
    <t>308</t>
  </si>
  <si>
    <t>https://podminky.urs.cz/item/CS_URS_2024_01/931992122</t>
  </si>
  <si>
    <t>4*2,5*0,26+2*11*0,55</t>
  </si>
  <si>
    <t>936941121</t>
  </si>
  <si>
    <t>Odvodňovač izolace mostovky osazení do plastbetonu, odvodňovače nerezového</t>
  </si>
  <si>
    <t>310</t>
  </si>
  <si>
    <t>https://podminky.urs.cz/item/CS_URS_2024_01/936941121</t>
  </si>
  <si>
    <t>145</t>
  </si>
  <si>
    <t>55241710R</t>
  </si>
  <si>
    <t>odvodňovač ,  izolace</t>
  </si>
  <si>
    <t>312</t>
  </si>
  <si>
    <t>938532111</t>
  </si>
  <si>
    <t>Broušení betonových ploch nerovností mostovky do 2 mm</t>
  </si>
  <si>
    <t>314</t>
  </si>
  <si>
    <t>https://podminky.urs.cz/item/CS_URS_2024_01/938532111</t>
  </si>
  <si>
    <t>10,8*15,6</t>
  </si>
  <si>
    <t>147</t>
  </si>
  <si>
    <t>944111111</t>
  </si>
  <si>
    <t>Montáž ochranného zábradlí trubkového na vnějších volných stranách objektů odkloněného od svislice do 15°</t>
  </si>
  <si>
    <t>316</t>
  </si>
  <si>
    <t>https://podminky.urs.cz/item/CS_URS_2024_01/944111111</t>
  </si>
  <si>
    <t>944111211</t>
  </si>
  <si>
    <t>Montáž ochranného zábradlí trubkového Příplatek za první a každý další den použití zábradlí k ceně -1111</t>
  </si>
  <si>
    <t>318</t>
  </si>
  <si>
    <t>https://podminky.urs.cz/item/CS_URS_2024_01/944111211</t>
  </si>
  <si>
    <t>40*60</t>
  </si>
  <si>
    <t>149</t>
  </si>
  <si>
    <t>944111811</t>
  </si>
  <si>
    <t>Demontáž ochranného zábradlí trubkového na vnějších volných stranách objektů odkloněného od svislice do 15°</t>
  </si>
  <si>
    <t>320</t>
  </si>
  <si>
    <t>https://podminky.urs.cz/item/CS_URS_2024_01/944111811</t>
  </si>
  <si>
    <t>944411111</t>
  </si>
  <si>
    <t>Montáž záchytné sítě umístěné max. 6 m pod chráněnou úrovní třída A</t>
  </si>
  <si>
    <t>322</t>
  </si>
  <si>
    <t>https://podminky.urs.cz/item/CS_URS_2024_01/944411111</t>
  </si>
  <si>
    <t>151</t>
  </si>
  <si>
    <t>944411211</t>
  </si>
  <si>
    <t>Montáž záchytné sítě Příplatek za první a každý další den použití sítě k ceně -1111</t>
  </si>
  <si>
    <t>324</t>
  </si>
  <si>
    <t>https://podminky.urs.cz/item/CS_URS_2024_01/944411211</t>
  </si>
  <si>
    <t>168,48*60</t>
  </si>
  <si>
    <t>944411811</t>
  </si>
  <si>
    <t>Demontáž záchytné sítě umístěné max. 6 m pod chráněnou úrovní třída A</t>
  </si>
  <si>
    <t>https://podminky.urs.cz/item/CS_URS_2024_01/944411811</t>
  </si>
  <si>
    <t>946321131</t>
  </si>
  <si>
    <t>Montáž zavěšeného řadového dílcového lešení šíře do 1,1 m s provozním zatížením tř. 3 přes 150 do 200 kg/m2, umístěného ve výšce do 10 m</t>
  </si>
  <si>
    <t>328</t>
  </si>
  <si>
    <t>https://podminky.urs.cz/item/CS_URS_2024_01/946321131</t>
  </si>
  <si>
    <t>2*15*1,5</t>
  </si>
  <si>
    <t>946321231</t>
  </si>
  <si>
    <t>Montáž zavěšeného řadového dílcového lešení šíře do 1,1 m Příplatek za první a každý další den použití lešení k ceně -1131 nebo -1132</t>
  </si>
  <si>
    <t>330</t>
  </si>
  <si>
    <t>https://podminky.urs.cz/item/CS_URS_2024_01/946321231</t>
  </si>
  <si>
    <t>45*60</t>
  </si>
  <si>
    <t>155</t>
  </si>
  <si>
    <t>946321831</t>
  </si>
  <si>
    <t>Demontáž zavěšeného řadového dílcového lešení šíře do 1,1 m s provozním zatížením tř. 3 přes 150 do 200 kg/m2, umístěného ve výšce do 10 m</t>
  </si>
  <si>
    <t>332</t>
  </si>
  <si>
    <t>https://podminky.urs.cz/item/CS_URS_2024_01/946321831</t>
  </si>
  <si>
    <t>962021112</t>
  </si>
  <si>
    <t>Bourání mostních konstrukcí zdiva a pilířů z kamene nebo cihel</t>
  </si>
  <si>
    <t>334</t>
  </si>
  <si>
    <t>https://podminky.urs.cz/item/CS_URS_2024_01/962021112</t>
  </si>
  <si>
    <t>spodní st.</t>
  </si>
  <si>
    <t>15*1,2*1,5+40</t>
  </si>
  <si>
    <t>pilíř se základem</t>
  </si>
  <si>
    <t>1,6*5,5*3,5</t>
  </si>
  <si>
    <t>157</t>
  </si>
  <si>
    <t>963021112</t>
  </si>
  <si>
    <t>Bourání mostních konstrukcí nosných konstrukcí z kamene nebo cihel</t>
  </si>
  <si>
    <t>336</t>
  </si>
  <si>
    <t>https://podminky.urs.cz/item/CS_URS_2024_01/963021112</t>
  </si>
  <si>
    <t>klenby</t>
  </si>
  <si>
    <t>2*0,7*5,5*8</t>
  </si>
  <si>
    <t>čelní zdi</t>
  </si>
  <si>
    <t>2*1,5*11</t>
  </si>
  <si>
    <t>963051111</t>
  </si>
  <si>
    <t>Bourání mostních konstrukcí nosných konstrukcí ze železového betonu</t>
  </si>
  <si>
    <t>338</t>
  </si>
  <si>
    <t>https://podminky.urs.cz/item/CS_URS_2024_01/963051111</t>
  </si>
  <si>
    <t>159</t>
  </si>
  <si>
    <t>965082941</t>
  </si>
  <si>
    <t>Odstranění násypu tl. přes 200 mm jakékoliv plochy</t>
  </si>
  <si>
    <t>340</t>
  </si>
  <si>
    <t>https://podminky.urs.cz/item/CS_URS_2024_01/965082941</t>
  </si>
  <si>
    <t>40,8</t>
  </si>
  <si>
    <t>odstranění výplně klenby , dle výpisu hl.výměr</t>
  </si>
  <si>
    <t>977141125</t>
  </si>
  <si>
    <t>Vrty pro kotvy do betonu s vyplněním epoxidovým tmelem, průměru 25 mm, hloubky 170 mm</t>
  </si>
  <si>
    <t>342</t>
  </si>
  <si>
    <t>https://podminky.urs.cz/item/CS_URS_2024_01/977141125</t>
  </si>
  <si>
    <t>161</t>
  </si>
  <si>
    <t>977211135R</t>
  </si>
  <si>
    <t>Řezání konstrukcí stěnovou pilou z kamene hloubka řezu přes 680 mm</t>
  </si>
  <si>
    <t>344</t>
  </si>
  <si>
    <t>985324211</t>
  </si>
  <si>
    <t>Ochranný nátěr betonu akrylátový dvojnásobný s impregnací (OS-B)</t>
  </si>
  <si>
    <t>346</t>
  </si>
  <si>
    <t>https://podminky.urs.cz/item/CS_URS_2024_01/985324211</t>
  </si>
  <si>
    <t>nosná kce, opěry, prefa římsy</t>
  </si>
  <si>
    <t>(10,8+0,55*2)*15,6</t>
  </si>
  <si>
    <t>(1+1,1)*11</t>
  </si>
  <si>
    <t>2*1,2*15,6</t>
  </si>
  <si>
    <t>997</t>
  </si>
  <si>
    <t>Přesun sutě</t>
  </si>
  <si>
    <t>163</t>
  </si>
  <si>
    <t>997013811</t>
  </si>
  <si>
    <t>Poplatek za uložení stavebního odpadu na skládce (skládkovné) dřevěného zatříděného do Katalogu odpadů pod kódem 17 02 01</t>
  </si>
  <si>
    <t>348</t>
  </si>
  <si>
    <t>https://podminky.urs.cz/item/CS_URS_2024_01/997013811</t>
  </si>
  <si>
    <t>křoviny</t>
  </si>
  <si>
    <t>64*2*0,2*0,5</t>
  </si>
  <si>
    <t>997013814</t>
  </si>
  <si>
    <t>Poplatek za uložení stavebního odpadu na skládce (skládkovné) z izolačních materiálů zatříděného do Katalogu odpadů pod kódem 17 06 04</t>
  </si>
  <si>
    <t>350</t>
  </si>
  <si>
    <t>https://podminky.urs.cz/item/CS_URS_2024_01/997013814</t>
  </si>
  <si>
    <t>180*0,004</t>
  </si>
  <si>
    <t>165</t>
  </si>
  <si>
    <t>997211521</t>
  </si>
  <si>
    <t>Vodorovná doprava suti nebo vybouraných hmot vybouraných hmot se složením a hrubým urovnáním nebo s přeložením na jiný dopravní prostředek kromě lodi, na vzdálenost do 1 km</t>
  </si>
  <si>
    <t>352</t>
  </si>
  <si>
    <t>https://podminky.urs.cz/item/CS_URS_2024_01/997211521</t>
  </si>
  <si>
    <t>1339,11</t>
  </si>
  <si>
    <t>-270,94</t>
  </si>
  <si>
    <t>-333,49-21,34</t>
  </si>
  <si>
    <t>-72,87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</si>
  <si>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</si>
  <si>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</si>
  <si>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354</t>
  </si>
  <si>
    <t>https://podminky.urs.cz/item/CS_URS_2024_01/997211529</t>
  </si>
  <si>
    <t>640,47*14</t>
  </si>
  <si>
    <t>167</t>
  </si>
  <si>
    <t>997211612</t>
  </si>
  <si>
    <t>Nakládání suti nebo vybouraných hmot na dopravní prostředky pro vodorovnou dopravu vybouraných hmot</t>
  </si>
  <si>
    <t>356</t>
  </si>
  <si>
    <t>https://podminky.urs.cz/item/CS_URS_2024_01/997211612</t>
  </si>
  <si>
    <t>640,47</t>
  </si>
  <si>
    <t>997221551</t>
  </si>
  <si>
    <t>Vodorovná doprava suti bez naložení, ale se složením a s hrubým urovnáním ze sypkých materiálů, na vzdálenost do 1 km</t>
  </si>
  <si>
    <t>358</t>
  </si>
  <si>
    <t>https://podminky.urs.cz/item/CS_URS_2024_01/997221551</t>
  </si>
  <si>
    <t>frézovaná drť ( bez poplatku ) skl.SÚS</t>
  </si>
  <si>
    <t>589*0,46</t>
  </si>
  <si>
    <t>169</t>
  </si>
  <si>
    <t>360</t>
  </si>
  <si>
    <t>kamenivo</t>
  </si>
  <si>
    <t>250*0,29</t>
  </si>
  <si>
    <t>326*0,75</t>
  </si>
  <si>
    <t>97*0,17</t>
  </si>
  <si>
    <t>362</t>
  </si>
  <si>
    <t>97*0,22</t>
  </si>
  <si>
    <t>živice</t>
  </si>
  <si>
    <t>171</t>
  </si>
  <si>
    <t>997221559</t>
  </si>
  <si>
    <t>Vodorovná doprava suti bez naložení, ale se složením a s hrubým urovnáním Příplatek k ceně za každý další i započatý 1 km přes 1 km</t>
  </si>
  <si>
    <t>364</t>
  </si>
  <si>
    <t>https://podminky.urs.cz/item/CS_URS_2024_01/997221559</t>
  </si>
  <si>
    <t>270,94*14</t>
  </si>
  <si>
    <t>fréz.drť</t>
  </si>
  <si>
    <t>366</t>
  </si>
  <si>
    <t>333,49*14</t>
  </si>
  <si>
    <t>173</t>
  </si>
  <si>
    <t>368</t>
  </si>
  <si>
    <t>21,34*14</t>
  </si>
  <si>
    <t>997221561</t>
  </si>
  <si>
    <t>Vodorovná doprava suti bez naložení, ale se složením a s hrubým urovnáním z kusových materiálů, na vzdálenost do 1 km</t>
  </si>
  <si>
    <t>370</t>
  </si>
  <si>
    <t>https://podminky.urs.cz/item/CS_URS_2024_01/997221561</t>
  </si>
  <si>
    <t>175</t>
  </si>
  <si>
    <t>997221569</t>
  </si>
  <si>
    <t>CS ÚRS 2023 01</t>
  </si>
  <si>
    <t>372</t>
  </si>
  <si>
    <t>https://podminky.urs.cz/item/CS_URS_2023_01/997221569</t>
  </si>
  <si>
    <t>72,87*14</t>
  </si>
  <si>
    <t>997221611</t>
  </si>
  <si>
    <t>Nakládání na dopravní prostředky pro vodorovnou dopravu suti</t>
  </si>
  <si>
    <t>374</t>
  </si>
  <si>
    <t>https://podminky.urs.cz/item/CS_URS_2024_01/997221611</t>
  </si>
  <si>
    <t>333,49</t>
  </si>
  <si>
    <t>177</t>
  </si>
  <si>
    <t>376</t>
  </si>
  <si>
    <t>270,94</t>
  </si>
  <si>
    <t>frézovaná drť</t>
  </si>
  <si>
    <t>997221612</t>
  </si>
  <si>
    <t>Nakládání na dopravní prostředky pro vodorovnou dopravu vybouraných hmot</t>
  </si>
  <si>
    <t>378</t>
  </si>
  <si>
    <t>https://podminky.urs.cz/item/CS_URS_2024_01/997221612</t>
  </si>
  <si>
    <t>72,87</t>
  </si>
  <si>
    <t>obruby, dlažba</t>
  </si>
  <si>
    <t>179</t>
  </si>
  <si>
    <t>997221615</t>
  </si>
  <si>
    <t>Poplatek za uložení stavebního odpadu na recyklační skládce (skládkovné) z prostého betonu zatříděného do Katalogu odpadů pod kódem 17 01 01</t>
  </si>
  <si>
    <t>380</t>
  </si>
  <si>
    <t>https://podminky.urs.cz/item/CS_URS_2024_01/997221615</t>
  </si>
  <si>
    <t>obruby , dlažba</t>
  </si>
  <si>
    <t>997221625</t>
  </si>
  <si>
    <t>Poplatek za uložení stavebního odpadu na recyklační skládce (skládkovné) z armovaného betonu zatříděného do Katalogu odpadů pod kódem 17 01 01</t>
  </si>
  <si>
    <t>382</t>
  </si>
  <si>
    <t>https://podminky.urs.cz/item/CS_URS_2024_01/997221625</t>
  </si>
  <si>
    <t>43,15*2,4</t>
  </si>
  <si>
    <t>181</t>
  </si>
  <si>
    <t>997221645</t>
  </si>
  <si>
    <t>Poplatek za uložení stavebního odpadu na skládce (skládkovné) asfaltového bez obsahu dehtu zatříděného do Katalogu odpadů pod kódem 17 03 02</t>
  </si>
  <si>
    <t>384</t>
  </si>
  <si>
    <t>https://podminky.urs.cz/item/CS_URS_2024_01/997221645</t>
  </si>
  <si>
    <t>997221873</t>
  </si>
  <si>
    <t>386</t>
  </si>
  <si>
    <t>https://podminky.urs.cz/item/CS_URS_2024_01/997221873</t>
  </si>
  <si>
    <t>333,49+(97,8-57,8)*2,49</t>
  </si>
  <si>
    <t>183</t>
  </si>
  <si>
    <t>388</t>
  </si>
  <si>
    <t>998</t>
  </si>
  <si>
    <t>Přesun hmot</t>
  </si>
  <si>
    <t>998212111</t>
  </si>
  <si>
    <t>Přesun hmot pro mosty zděné, betonové monolitické, spřažené ocelobetonové nebo kovové vodorovná dopravní vzdálenost do 100 m výška mostu do 20 m</t>
  </si>
  <si>
    <t>390</t>
  </si>
  <si>
    <t>https://podminky.urs.cz/item/CS_URS_2024_01/998212111</t>
  </si>
  <si>
    <t>PSV</t>
  </si>
  <si>
    <t>Práce a dodávky PSV</t>
  </si>
  <si>
    <t>711</t>
  </si>
  <si>
    <t>Izolace proti vodě, vlhkosti a plynům</t>
  </si>
  <si>
    <t>185</t>
  </si>
  <si>
    <t>711131811</t>
  </si>
  <si>
    <t>Odstranění izolace mostní proti zemní vlhkosti na ploše vodorovné V</t>
  </si>
  <si>
    <t>392</t>
  </si>
  <si>
    <t>https://podminky.urs.cz/item/CS_URS_2024_01/711131811</t>
  </si>
  <si>
    <t>12*15</t>
  </si>
  <si>
    <t>711321131</t>
  </si>
  <si>
    <t>Provedení izolace mostovek natěradly a tmely za horka nátěrem asfaltovým</t>
  </si>
  <si>
    <t>394</t>
  </si>
  <si>
    <t>https://podminky.urs.cz/item/CS_URS_2024_01/711321131</t>
  </si>
  <si>
    <t>2*13*1,8+4*4</t>
  </si>
  <si>
    <t>187</t>
  </si>
  <si>
    <t>11161332</t>
  </si>
  <si>
    <t>asfalt pro izolaci</t>
  </si>
  <si>
    <t>396</t>
  </si>
  <si>
    <t>711341564</t>
  </si>
  <si>
    <t>Provedení izolace mostovek pásy přitavením NAIP</t>
  </si>
  <si>
    <t>398</t>
  </si>
  <si>
    <t>https://podminky.urs.cz/item/CS_URS_2024_01/711341564</t>
  </si>
  <si>
    <t>2*2,5*16,5</t>
  </si>
  <si>
    <t>189</t>
  </si>
  <si>
    <t>62853004</t>
  </si>
  <si>
    <t>pás asfaltový natavitelný modifikovaný SBS tl 4,0mm s vložkou AL  a spalitelnou PE fólií nebo jemnozrnným minerálním posypem na horním povrchu</t>
  </si>
  <si>
    <t>400</t>
  </si>
  <si>
    <t>711341564R</t>
  </si>
  <si>
    <t>Provedení izolace mostovek tl. 5 mm vč.mater. - pečetící vrstva</t>
  </si>
  <si>
    <t>402</t>
  </si>
  <si>
    <t>16,8*11</t>
  </si>
  <si>
    <t>191</t>
  </si>
  <si>
    <t>998711101</t>
  </si>
  <si>
    <t>Přesun hmot pro izolace proti vodě, vlhkosti a plynům stanovený z hmotnosti přesunovaného materiálu vodorovná dopravní vzdálenost do 50 m v objektech výšky do 6 m</t>
  </si>
  <si>
    <t>404</t>
  </si>
  <si>
    <t>https://podminky.urs.cz/item/CS_URS_2024_01/998711101</t>
  </si>
  <si>
    <t>SKB4D402 - SO 201b  Římsové prefabrikáty</t>
  </si>
  <si>
    <t xml:space="preserve">    767 - Konstrukce zámečnické</t>
  </si>
  <si>
    <t>M - Práce a dodávky M</t>
  </si>
  <si>
    <t xml:space="preserve">    21-M - Elektromontáže</t>
  </si>
  <si>
    <t>275311127</t>
  </si>
  <si>
    <t>Základové konstrukce z betonu prostého patky a bloky C 25/30</t>
  </si>
  <si>
    <t>https://podminky.urs.cz/item/CS_URS_2024_01/275311127</t>
  </si>
  <si>
    <t>1*1*1*4</t>
  </si>
  <si>
    <t>patky pro kotvení stožáru</t>
  </si>
  <si>
    <t>275354111</t>
  </si>
  <si>
    <t>Bednění základových konstrukcí patek a bloků zřízení</t>
  </si>
  <si>
    <t>https://podminky.urs.cz/item/CS_URS_2024_01/275354111</t>
  </si>
  <si>
    <t>1*1*4*4</t>
  </si>
  <si>
    <t>275354211</t>
  </si>
  <si>
    <t>Bednění základových konstrukcí patek a bloků odstranění bednění</t>
  </si>
  <si>
    <t>https://podminky.urs.cz/item/CS_URS_2024_01/275354211</t>
  </si>
  <si>
    <t>317122111R</t>
  </si>
  <si>
    <t>Osazení římsových prafabrikátů</t>
  </si>
  <si>
    <t>59383001R</t>
  </si>
  <si>
    <t>římsové prefabrikáty z UHPFRC třídy C130-FR8-B-XF4 s proberveným práškovým pigmentem</t>
  </si>
  <si>
    <t>31717112R</t>
  </si>
  <si>
    <t>Kotvení římsových prefabrikátů na chem.kotvu ,vč.ochrany prostupu izol.asf.zálivkou</t>
  </si>
  <si>
    <t>(4*0,2+4*0,15)*16</t>
  </si>
  <si>
    <t>317180000R</t>
  </si>
  <si>
    <t>vzorkování pro zajištění vizuální kompatobility použitých materiálůna římsách</t>
  </si>
  <si>
    <t>soubor</t>
  </si>
  <si>
    <t xml:space="preserve">10 ks dlaždic ( rozm. 200 x 200x 50 mm) UHPFRC a 10 ks dlaždic bet. C 30/37 vč. povrch .úpravy a s proměnným obsahem pigmentu </t>
  </si>
  <si>
    <t>31735001R</t>
  </si>
  <si>
    <t>Ztracené bednění z cementotřískových desek</t>
  </si>
  <si>
    <t>317361116R</t>
  </si>
  <si>
    <t>Výztuž mostních železobetonových římsových prefabrikátů</t>
  </si>
  <si>
    <t>0,05*13,8</t>
  </si>
  <si>
    <t>odhad 50 kg/m3</t>
  </si>
  <si>
    <t>31780001R</t>
  </si>
  <si>
    <t>Ocel.forma ( bednění ) pro opak.výrobu UHPFRC prefabrikátů</t>
  </si>
  <si>
    <t xml:space="preserve">opak.manipul .při bednění a odbedn. </t>
  </si>
  <si>
    <t>63266300R</t>
  </si>
  <si>
    <t>Elastická stěrka dle VL 4 401.04 - mostu</t>
  </si>
  <si>
    <t>16*0,05*1,925</t>
  </si>
  <si>
    <t>93617001R</t>
  </si>
  <si>
    <t>Osazení kovových doplňků mostního vybavení jednotlivě kotevní desky</t>
  </si>
  <si>
    <t xml:space="preserve">vč.spoj.materiálu </t>
  </si>
  <si>
    <t>54879001R</t>
  </si>
  <si>
    <t>nerezové kotvy M20</t>
  </si>
  <si>
    <t>977151111</t>
  </si>
  <si>
    <t>Jádrové vrty diamantovými korunkami do stavebních materiálů (železobetonu, betonu, cihel, obkladů, dlažeb, kamene) průměru do 35 mm</t>
  </si>
  <si>
    <t>https://podminky.urs.cz/item/CS_URS_2024_01/977151111</t>
  </si>
  <si>
    <t>vrty pro kotvení říms.prefa.</t>
  </si>
  <si>
    <t>767</t>
  </si>
  <si>
    <t>Konstrukce zámečnické</t>
  </si>
  <si>
    <t>767995115</t>
  </si>
  <si>
    <t>Montáž ostatních atypických zámečnických konstrukcí hmotnosti přes 50 do 100 kg</t>
  </si>
  <si>
    <t>https://podminky.urs.cz/item/CS_URS_2024_01/767995115</t>
  </si>
  <si>
    <t>2108</t>
  </si>
  <si>
    <t>kotev.ocel.přípr.</t>
  </si>
  <si>
    <t>5487908001R</t>
  </si>
  <si>
    <t>kotevní ocel přípravek  vč. trnů apod</t>
  </si>
  <si>
    <t>Práce a dodávky M</t>
  </si>
  <si>
    <t>21-M</t>
  </si>
  <si>
    <t>Elektromontáže</t>
  </si>
  <si>
    <t>210040011</t>
  </si>
  <si>
    <t>Montáž sloupů a stožárů venkovního vedení nn bez výstroje ocelových trubkových včetně rozvozu, vztyčení, očíslování, složení do 12 m jednoduchých</t>
  </si>
  <si>
    <t>https://podminky.urs.cz/item/CS_URS_2024_01/210040011</t>
  </si>
  <si>
    <t>31674111R</t>
  </si>
  <si>
    <t>stožár osvětlovací VO vč. výzbroje a svítidla</t>
  </si>
  <si>
    <t>SKB4D404 - Veřelné osvětlení</t>
  </si>
  <si>
    <t xml:space="preserve">    741 - Elektroinstalace - silnoproud</t>
  </si>
  <si>
    <t xml:space="preserve">    46-M - Zemní práce při extr.mont.pracích</t>
  </si>
  <si>
    <t>HZS - Hodinové zúčtovací sazby</t>
  </si>
  <si>
    <t>741</t>
  </si>
  <si>
    <t>Elektroinstalace - silnoproud</t>
  </si>
  <si>
    <t>741110043</t>
  </si>
  <si>
    <t>Montáž trubek elektroinstalačních ohebných, přes 35 mm</t>
  </si>
  <si>
    <t>CS ÚRS 2023 02</t>
  </si>
  <si>
    <t>https://podminky.urs.cz/item/CS_URS_2023_02/741110043</t>
  </si>
  <si>
    <t>34571075</t>
  </si>
  <si>
    <t>trubka elektroinstalační ohebná korug. 63/ 50 černá</t>
  </si>
  <si>
    <t>100*1,05 "Přepočtené koeficientem množství</t>
  </si>
  <si>
    <t>34571076R</t>
  </si>
  <si>
    <t>trubka elektroinstalační ohebná korug.  90/74</t>
  </si>
  <si>
    <t>20*1,05 "Přepočtené koeficientem množství</t>
  </si>
  <si>
    <t>74112000R</t>
  </si>
  <si>
    <t>Příplatek za zatažení kabelu c ochran.trubce</t>
  </si>
  <si>
    <t>741122016</t>
  </si>
  <si>
    <t>Montáž kabelů měděných bez ukončení uložených pod omítku plných kulatých (např. CYKY), počtu a průřezu žil 3x2,5 až 6 mm2</t>
  </si>
  <si>
    <t>https://podminky.urs.cz/item/CS_URS_2024_01/741122016</t>
  </si>
  <si>
    <t>34111036</t>
  </si>
  <si>
    <t>kabel instalační jádro Cu plné izolace PVC plášť PVC 450/750V (CYKY) 3x2,5mm2</t>
  </si>
  <si>
    <t>40*1,15 "Přepočtené koeficientem množství</t>
  </si>
  <si>
    <t>741122024</t>
  </si>
  <si>
    <t>Montáž kabelů měděných bez ukončení uložených pod omítku plných kulatých (např. CYKY), počtu a průřezu žil 4x10 mm2</t>
  </si>
  <si>
    <t>https://podminky.urs.cz/item/CS_URS_2024_01/741122024</t>
  </si>
  <si>
    <t>34111076</t>
  </si>
  <si>
    <t>kabel instalační jádro Cu plné izolace PVC plášť PVC 450/750V (CYKY) 4x10mm2</t>
  </si>
  <si>
    <t>110*1,15 "Přepočtené koeficientem množství</t>
  </si>
  <si>
    <t>741130021</t>
  </si>
  <si>
    <t>Ukončení vodičů izolovaných s označením a zapojením na svorkovnici s otevřením a uzavřením krytu, průřezu žíly do 2,5 mm2</t>
  </si>
  <si>
    <t>https://podminky.urs.cz/item/CS_URS_2024_01/741130021</t>
  </si>
  <si>
    <t>741130025</t>
  </si>
  <si>
    <t>Ukončení vodičů izolovaných s označením a zapojením na svorkovnici s otevřením a uzavřením krytu, průřezu žíly do 16 mm2</t>
  </si>
  <si>
    <t>https://podminky.urs.cz/item/CS_URS_2024_01/741130025</t>
  </si>
  <si>
    <t>7411301361</t>
  </si>
  <si>
    <t>Ukončení kabelů se zapojením počtu a průřezu žil do 4x25 mm2</t>
  </si>
  <si>
    <t>741410041</t>
  </si>
  <si>
    <t>Montáž uzemňovacího vedení s upevněním, propojením a připojením pomocí svorek v zemi s izolací spojů drátu nebo lana Ø do 10 mm v městské zástavbě</t>
  </si>
  <si>
    <t>https://podminky.urs.cz/item/CS_URS_2024_01/741410041</t>
  </si>
  <si>
    <t>35441073</t>
  </si>
  <si>
    <t>drát D 10mm FeZn</t>
  </si>
  <si>
    <t>100*0,9 "Přepočtené koeficientem množství</t>
  </si>
  <si>
    <t>35431011</t>
  </si>
  <si>
    <t>svorka SP1</t>
  </si>
  <si>
    <t>354420331</t>
  </si>
  <si>
    <t>DIN933-8.8 -A2K</t>
  </si>
  <si>
    <t>354420332</t>
  </si>
  <si>
    <t>DIN934-8 -A2K</t>
  </si>
  <si>
    <t>354420333</t>
  </si>
  <si>
    <t>DIN7980-230HV -A2K</t>
  </si>
  <si>
    <t>354420335</t>
  </si>
  <si>
    <t>SK</t>
  </si>
  <si>
    <t>21004000R</t>
  </si>
  <si>
    <t>Montáž a kompletace stožárů a svítidel vč. mechanizace</t>
  </si>
  <si>
    <t>35711001R</t>
  </si>
  <si>
    <t>stožárová rozvodnice SR 481/721 /E27 UN</t>
  </si>
  <si>
    <t>34774020R</t>
  </si>
  <si>
    <t>svítidlo LED designové  3 x 12 W</t>
  </si>
  <si>
    <t>34774030R</t>
  </si>
  <si>
    <t>beton blok ke svítidlu LED</t>
  </si>
  <si>
    <t>46-M</t>
  </si>
  <si>
    <t>Zemní práce při extr.mont.pracích</t>
  </si>
  <si>
    <t>460010011</t>
  </si>
  <si>
    <t>Vytyčení trasy vedení vzdušného (nadzemního) silového v terénu přehledném nn</t>
  </si>
  <si>
    <t>km</t>
  </si>
  <si>
    <t>https://podminky.urs.cz/item/CS_URS_2023_02/460010011</t>
  </si>
  <si>
    <t>460010025</t>
  </si>
  <si>
    <t>Vytyčení trasy inženýrských sítí v zastavěném prostoru</t>
  </si>
  <si>
    <t>https://podminky.urs.cz/item/CS_URS_2023_02/460010025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</si>
  <si>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</si>
  <si>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</si>
  <si>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https://podminky.urs.cz/item/CS_URS_2023_02/460141112</t>
  </si>
  <si>
    <t>460161162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</si>
  <si>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</si>
  <si>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https://podminky.urs.cz/item/CS_URS_2023_02/460161162</t>
  </si>
  <si>
    <t>460161312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</si>
  <si>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</si>
  <si>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https://podminky.urs.cz/item/CS_URS_2023_02/460161312</t>
  </si>
  <si>
    <t>460282111</t>
  </si>
  <si>
    <t>Pažení výkopů pažicími boxy rýh kabelových hloubka výkopu do 4 m, šířka do 1,2 m</t>
  </si>
  <si>
    <t>https://podminky.urs.cz/item/CS_URS_2023_02/460282111</t>
  </si>
  <si>
    <t>80*0,65*2</t>
  </si>
  <si>
    <t>20*1,2*2</t>
  </si>
  <si>
    <t>460282511</t>
  </si>
  <si>
    <t>Pažení výkopů pažicími boxy rýh kabelových odstranění boxů hloubka výkopu do 4 m, šířka do 1,2 m</t>
  </si>
  <si>
    <t>https://podminky.urs.cz/item/CS_URS_2023_02/460282511</t>
  </si>
  <si>
    <t>460341113</t>
  </si>
  <si>
    <t>Vodorovné přemístění (odvoz) horniny dopravními prostředky včetně složení, bez naložení a rozprostření jakékoliv třídy, na vzdálenost přes 500 do 1000 m</t>
  </si>
  <si>
    <t>https://podminky.urs.cz/item/CS_URS_2023_02/460341113</t>
  </si>
  <si>
    <t>2,86+2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</si>
  <si>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</si>
  <si>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</si>
  <si>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https://podminky.urs.cz/item/CS_URS_2023_02/460341121</t>
  </si>
  <si>
    <t>4,86*14</t>
  </si>
  <si>
    <t>460361121</t>
  </si>
  <si>
    <t>Poplatek (skládkovné) za uložení zeminy na recyklační skládce zatříděné do Katalogu odpadů pod kódem 17 05 04</t>
  </si>
  <si>
    <t>https://podminky.urs.cz/item/CS_URS_2023_02/460361121</t>
  </si>
  <si>
    <t>460411122</t>
  </si>
  <si>
    <t>Zásyp jam strojně s uložením výkopku ve vrstvách a urovnáním povrchu s přemístění sypaniny ze vzdálenosti do 10 m se zhutněním z horniny třídy těžitelnosti I skupiny 3</t>
  </si>
  <si>
    <t>https://podminky.urs.cz/item/CS_URS_2023_02/460411122</t>
  </si>
  <si>
    <t>460451162</t>
  </si>
  <si>
    <t>Zásyp kabelových rýh strojně s přemístěním sypaniny ze vzdálenosti do 10 m, s uložením výkopku ve vrstvách včetně zhutnění a urovnání povrchu šířky 35 cm hloubky 60 cm z horniny třídy těžitelnosti I skupiny 3</t>
  </si>
  <si>
    <t>https://podminky.urs.cz/item/CS_URS_2023_02/460451162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</si>
  <si>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</si>
  <si>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</si>
  <si>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https://podminky.urs.cz/item/CS_URS_2023_02/460451332</t>
  </si>
  <si>
    <t>460571111</t>
  </si>
  <si>
    <t>Rozprostření a urovnání ornice strojně včetně přemístění hromad nebo dočasných skládek na místo spotřeby ze vzdálenosti do 50 m při souvislé ploše, tl. vrstvy do 20 cm</t>
  </si>
  <si>
    <t>https://podminky.urs.cz/item/CS_URS_2023_02/460571111</t>
  </si>
  <si>
    <t>40+40</t>
  </si>
  <si>
    <t>460581121</t>
  </si>
  <si>
    <t>Úprava terénu zatravnění, včetně zalití vodou na rovině - mimo výkop</t>
  </si>
  <si>
    <t>https://podminky.urs.cz/item/CS_URS_2023_02/460581121</t>
  </si>
  <si>
    <t>00572472</t>
  </si>
  <si>
    <t>osivo směs travní krajinná-rovinná</t>
  </si>
  <si>
    <t>46058112R</t>
  </si>
  <si>
    <t>Úprava terénu zatravnění, včetně zalití vodou na rovině nad výkopem</t>
  </si>
  <si>
    <t>460641112</t>
  </si>
  <si>
    <t>Základové konstrukce základ bez bednění do rostlé zeminy z monolitického betonu tř. C 12/15</t>
  </si>
  <si>
    <t>https://podminky.urs.cz/item/CS_URS_2023_02/460641112</t>
  </si>
  <si>
    <t>460661111</t>
  </si>
  <si>
    <t>Kabelové lože z písku včetně podsypu, zhutnění a urovnání povrchu pro kabely nn bez zakrytí, šířky do 35 cm</t>
  </si>
  <si>
    <t>https://podminky.urs.cz/item/CS_URS_2024_01/460661111</t>
  </si>
  <si>
    <t>460671112</t>
  </si>
  <si>
    <t>Výstražné prvky pro krytí kabelů včetně vyrovnání povrchu rýhy, rozvinutí a uložení fólie, šířky přes 20 do 25 cm</t>
  </si>
  <si>
    <t>https://podminky.urs.cz/item/CS_URS_2024_01/460671112</t>
  </si>
  <si>
    <t>80+20</t>
  </si>
  <si>
    <t>460751121</t>
  </si>
  <si>
    <t>Osazení kabelových kanálů včetně utěsnění, vyspárování a zakrytí víkem z prefabrikovaných betonových žlabů zapuštěných do terénu, včetně výkopu horniny vnější šířky do 20 cm</t>
  </si>
  <si>
    <t>https://podminky.urs.cz/item/CS_URS_2023_02/460751121</t>
  </si>
  <si>
    <t>59213007</t>
  </si>
  <si>
    <t>žlab kabelový KD 1</t>
  </si>
  <si>
    <t>5927500R</t>
  </si>
  <si>
    <t>víko žlabu KZ 1</t>
  </si>
  <si>
    <t>46086001R</t>
  </si>
  <si>
    <t>Zkoušky hutnění</t>
  </si>
  <si>
    <t>HZS</t>
  </si>
  <si>
    <t>Hodinové zúčtovací sazby</t>
  </si>
  <si>
    <t>HZS31321</t>
  </si>
  <si>
    <t>Hodinové zúčtovací sazby montáží technologických zařízení při externích montážích elektromontér - revize</t>
  </si>
  <si>
    <t>262144</t>
  </si>
  <si>
    <t>HZS31322</t>
  </si>
  <si>
    <t>Koordinační činnost zhotovitele</t>
  </si>
  <si>
    <t>HZS4221</t>
  </si>
  <si>
    <t>Hodinové zúčtovací sazby ostatních profesí revizní a kontrolní činnost geodet - zaměření skut.stavu</t>
  </si>
  <si>
    <t>https://podminky.urs.cz/item/CS_URS_2023_02/HZS4221</t>
  </si>
  <si>
    <t>HZS42211</t>
  </si>
  <si>
    <t>Hodinové zúčtovací sazby ostatních profesí revizní a kontrolní činnost geodet -vytyčení stavby</t>
  </si>
  <si>
    <t>SKB4D405 -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</si>
  <si>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</si>
  <si>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</si>
  <si>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</si>
  <si>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</si>
  <si>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</si>
  <si>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</si>
  <si>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4233511111</t>
  </si>
  <si>
    <t>Zřízení a odstranění provizorní lávky během výstavby , včetně zábrádlí</t>
  </si>
  <si>
    <t>ev.č. mostu</t>
  </si>
  <si>
    <t xml:space="preserve">označení toku </t>
  </si>
  <si>
    <t>VRN</t>
  </si>
  <si>
    <t>Vedlejší rozpočtové náklady</t>
  </si>
  <si>
    <t>VRN1</t>
  </si>
  <si>
    <t>Průzkumné, geodetické a projektové práce</t>
  </si>
  <si>
    <t>0113030001</t>
  </si>
  <si>
    <t>Odstranění litin.desek - letopočet ,firma .zatížení</t>
  </si>
  <si>
    <t>011303001</t>
  </si>
  <si>
    <t>Přemístění znaku města na čele mostního objektu</t>
  </si>
  <si>
    <t>011303002</t>
  </si>
  <si>
    <t>https://podminky.urs.cz/item/CS_URS_2024_01/011303002</t>
  </si>
  <si>
    <t>012103000</t>
  </si>
  <si>
    <t>Geodetické práce před výstavbou - vytyčení ,zaměření</t>
  </si>
  <si>
    <t>https://podminky.urs.cz/item/CS_URS_2024_01/012103000</t>
  </si>
  <si>
    <t>012203001</t>
  </si>
  <si>
    <t>Vytyčení stáv. inž. sítí</t>
  </si>
  <si>
    <t>https://podminky.urs.cz/item/CS_URS_2024_01/012203001</t>
  </si>
  <si>
    <t>012303000</t>
  </si>
  <si>
    <t>Geodetické práce po výstavbě ,zaměření skuteč.provedení</t>
  </si>
  <si>
    <t>https://podminky.urs.cz/item/CS_URS_2024_01/012303000</t>
  </si>
  <si>
    <t>012403000</t>
  </si>
  <si>
    <t>Kartografické práce- geometrický plán + akceptační protokol</t>
  </si>
  <si>
    <t>https://podminky.urs.cz/item/CS_URS_2024_01/012403000</t>
  </si>
  <si>
    <t>0131940001</t>
  </si>
  <si>
    <t>Vypracování mostního listu</t>
  </si>
  <si>
    <t>0131940002</t>
  </si>
  <si>
    <t>Hlavní prohlídka mostu</t>
  </si>
  <si>
    <t>013203001</t>
  </si>
  <si>
    <t>Fotodokumentace stavby</t>
  </si>
  <si>
    <t>https://podminky.urs.cz/item/CS_URS_2024_01/013203001</t>
  </si>
  <si>
    <t>013254000</t>
  </si>
  <si>
    <t>Dokumentace RDS a skutečného provedení stavby</t>
  </si>
  <si>
    <t>https://podminky.urs.cz/item/CS_URS_2024_01/013254000</t>
  </si>
  <si>
    <t>013274000</t>
  </si>
  <si>
    <t>Pasportizace objektu před započetím prací</t>
  </si>
  <si>
    <t>https://podminky.urs.cz/item/CS_URS_2024_01/013274000</t>
  </si>
  <si>
    <t>013294002</t>
  </si>
  <si>
    <t>Havarijní a povodňový plán</t>
  </si>
  <si>
    <t>VRN3</t>
  </si>
  <si>
    <t>Zařízení staveniště</t>
  </si>
  <si>
    <t>030001000</t>
  </si>
  <si>
    <t>Zařízení staveniště - zřízení ,odstranění ,zabezpečení , oplocení, náklady na stav..buňky , mobil..WC., energie pro ZS</t>
  </si>
  <si>
    <t>https://podminky.urs.cz/item/CS_URS_2024_01/030001000</t>
  </si>
  <si>
    <t>034503000</t>
  </si>
  <si>
    <t>Informační tabule na staveništi</t>
  </si>
  <si>
    <t>https://podminky.urs.cz/item/CS_URS_2024_01/034503000</t>
  </si>
  <si>
    <t>VRN4</t>
  </si>
  <si>
    <t>Inženýrská činnost</t>
  </si>
  <si>
    <t>043103001</t>
  </si>
  <si>
    <t>Zkoušení materiálů nezávislou zkušebnou nad rámec KZP dle požadavku investora - čerpání za souhlasu investora</t>
  </si>
  <si>
    <t>043103005</t>
  </si>
  <si>
    <t>VTD mosního onjektu - čerpání za souhlasu investora -VTD prefa nosníků -VTD prefa říms -VTD zábradlí</t>
  </si>
  <si>
    <t>VRN7</t>
  </si>
  <si>
    <t>Provozní vlivy</t>
  </si>
  <si>
    <t>072103021</t>
  </si>
  <si>
    <t>Zajištění DIO komunikace ,projednání , realizace , údržba</t>
  </si>
  <si>
    <t>https://podminky.urs.cz/item/CS_URS_2024_01/072103021</t>
  </si>
  <si>
    <t>VRN9</t>
  </si>
  <si>
    <t>Ostatní náklady</t>
  </si>
  <si>
    <t>091003001</t>
  </si>
  <si>
    <t>Přeložka sítí Telematika ,Cetin a Metropolitní síť</t>
  </si>
  <si>
    <t>091003002</t>
  </si>
  <si>
    <t>Vytyčení překládaných sítí - Telematika ,Cetin a Metropolitní síť</t>
  </si>
  <si>
    <t>091003008</t>
  </si>
  <si>
    <t>Zaměření skutečného provedení přeložek sítí Telematika ,Cetin a Metropolitní síť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</si>
  <si>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</si>
  <si>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</si>
  <si>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</si>
  <si>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</si>
  <si>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</si>
  <si>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</si>
  <si>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</si>
  <si>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</si>
  <si>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</si>
  <si>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</si>
  <si>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</si>
  <si>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</si>
  <si>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</si>
  <si>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</si>
  <si>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</si>
  <si>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</si>
  <si>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</si>
  <si>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</si>
  <si>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</si>
  <si>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</si>
  <si>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</si>
  <si>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</si>
  <si>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</si>
  <si>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</si>
  <si>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</si>
  <si>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</si>
  <si>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</si>
  <si>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</si>
  <si>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</si>
  <si>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</si>
  <si>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</si>
  <si>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</si>
  <si>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</si>
  <si>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</si>
  <si>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</si>
  <si>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</si>
  <si>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</si>
  <si>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</si>
  <si>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</si>
  <si>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</si>
  <si>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</si>
  <si>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</si>
  <si>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</si>
  <si>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</si>
  <si>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</si>
  <si>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</si>
  <si>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</si>
  <si>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</si>
  <si>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</si>
  <si>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</si>
  <si>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</si>
  <si>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</si>
  <si>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</si>
  <si>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</si>
  <si>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</si>
  <si>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</si>
  <si>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</si>
  <si>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</si>
  <si>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</si>
  <si>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</si>
  <si>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</si>
  <si>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</si>
  <si>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</si>
  <si>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</si>
  <si>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</si>
  <si>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</si>
  <si>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</si>
  <si>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</si>
  <si>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</si>
  <si>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</si>
  <si>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</si>
  <si>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</si>
  <si>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</si>
  <si>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</si>
  <si>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</si>
  <si>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</si>
  <si>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</si>
  <si>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</si>
  <si>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</si>
  <si>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</si>
  <si>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</si>
  <si>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</si>
  <si>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</si>
  <si>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</si>
  <si>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</si>
  <si>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</si>
  <si>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</si>
  <si>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</si>
  <si>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</si>
  <si>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</si>
  <si>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</si>
  <si>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</si>
  <si>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</si>
  <si>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</si>
  <si>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</si>
  <si>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</si>
  <si>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</si>
  <si>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</si>
  <si>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</si>
  <si>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</si>
  <si>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</si>
  <si>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</si>
  <si>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</si>
  <si>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</si>
  <si>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</si>
  <si>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</si>
  <si>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</si>
  <si>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</si>
  <si>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</si>
  <si>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</si>
  <si>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</si>
  <si>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</si>
  <si>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</si>
  <si>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</si>
  <si>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</si>
  <si>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</si>
  <si>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</si>
  <si>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</si>
  <si>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</si>
  <si>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</si>
  <si>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</si>
  <si>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</si>
  <si>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</si>
  <si>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</si>
  <si>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</si>
  <si>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</si>
  <si>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</si>
  <si>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</si>
  <si>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</si>
  <si>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</si>
  <si>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</si>
  <si>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</si>
  <si>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</si>
  <si>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</si>
  <si>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</si>
  <si>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</si>
  <si>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</si>
  <si>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</si>
  <si>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</si>
  <si>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</si>
  <si>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</si>
  <si>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</si>
  <si>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</si>
  <si>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</si>
  <si>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</si>
  <si>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</si>
  <si>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</si>
  <si>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</si>
  <si>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</si>
  <si>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</si>
  <si>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</si>
  <si>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</si>
  <si>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</si>
  <si>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</si>
  <si>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</si>
  <si>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</si>
  <si>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</si>
  <si>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</si>
  <si>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</si>
  <si>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</si>
  <si>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</si>
  <si>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</si>
  <si>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</si>
  <si>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</si>
  <si>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</si>
  <si>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</si>
  <si>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</si>
  <si>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</si>
  <si>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</si>
  <si>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</si>
  <si>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</si>
  <si>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</si>
  <si>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</si>
  <si>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</si>
  <si>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</si>
  <si>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</si>
  <si>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</si>
  <si>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</si>
  <si>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</si>
  <si>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</si>
  <si>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</si>
  <si>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</si>
  <si>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</si>
  <si>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</si>
  <si>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</si>
  <si>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</si>
  <si>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Uložení stáv.inž.sítí do chrániček na mostě ,provizor.vyvěšení a podepření během výstavby , na ocelovou podpěrnou konstrukci ,návodní strana ČD Telematika , předpokládaná hmotnost ocel.konstr. cca 1,4 t, Povodní strana - telefon + ČEZ , hmotnost ocel. konstrukce cca 1,71 t, včetně zrušení 
(čerpáno se souhlasem investora)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</si>
</sst>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/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22" fillId="2" borderId="22" xfId="0" applyNumberFormat="1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1" TargetMode="External" /><Relationship Id="rId2" Type="http://schemas.openxmlformats.org/officeDocument/2006/relationships/hyperlink" Target="https://podminky.urs.cz/item/CS_URS_2024_01/111301111" TargetMode="External" /><Relationship Id="rId3" Type="http://schemas.openxmlformats.org/officeDocument/2006/relationships/hyperlink" Target="https://podminky.urs.cz/item/CS_URS_2024_01/112101102" TargetMode="External" /><Relationship Id="rId4" Type="http://schemas.openxmlformats.org/officeDocument/2006/relationships/hyperlink" Target="https://podminky.urs.cz/item/CS_URS_2024_01/112101103" TargetMode="External" /><Relationship Id="rId5" Type="http://schemas.openxmlformats.org/officeDocument/2006/relationships/hyperlink" Target="https://podminky.urs.cz/item/CS_URS_2024_01/112101104" TargetMode="External" /><Relationship Id="rId6" Type="http://schemas.openxmlformats.org/officeDocument/2006/relationships/hyperlink" Target="https://podminky.urs.cz/item/CS_URS_2024_01/112155121" TargetMode="External" /><Relationship Id="rId7" Type="http://schemas.openxmlformats.org/officeDocument/2006/relationships/hyperlink" Target="https://podminky.urs.cz/item/CS_URS_2024_01/112155125" TargetMode="External" /><Relationship Id="rId8" Type="http://schemas.openxmlformats.org/officeDocument/2006/relationships/hyperlink" Target="https://podminky.urs.cz/item/CS_URS_2024_01/112201112" TargetMode="External" /><Relationship Id="rId9" Type="http://schemas.openxmlformats.org/officeDocument/2006/relationships/hyperlink" Target="https://podminky.urs.cz/item/CS_URS_2024_01/113106144" TargetMode="External" /><Relationship Id="rId10" Type="http://schemas.openxmlformats.org/officeDocument/2006/relationships/hyperlink" Target="https://podminky.urs.cz/item/CS_URS_2024_01/113107161" TargetMode="External" /><Relationship Id="rId11" Type="http://schemas.openxmlformats.org/officeDocument/2006/relationships/hyperlink" Target="https://podminky.urs.cz/item/CS_URS_2024_01/113107162" TargetMode="External" /><Relationship Id="rId12" Type="http://schemas.openxmlformats.org/officeDocument/2006/relationships/hyperlink" Target="https://podminky.urs.cz/item/CS_URS_2024_01/113107165" TargetMode="External" /><Relationship Id="rId13" Type="http://schemas.openxmlformats.org/officeDocument/2006/relationships/hyperlink" Target="https://podminky.urs.cz/item/CS_URS_2024_01/113107182" TargetMode="External" /><Relationship Id="rId14" Type="http://schemas.openxmlformats.org/officeDocument/2006/relationships/hyperlink" Target="https://podminky.urs.cz/item/CS_URS_2024_01/113151111" TargetMode="External" /><Relationship Id="rId15" Type="http://schemas.openxmlformats.org/officeDocument/2006/relationships/hyperlink" Target="https://podminky.urs.cz/item/CS_URS_2024_01/113154235" TargetMode="External" /><Relationship Id="rId16" Type="http://schemas.openxmlformats.org/officeDocument/2006/relationships/hyperlink" Target="https://podminky.urs.cz/item/CS_URS_2024_01/113201112" TargetMode="External" /><Relationship Id="rId17" Type="http://schemas.openxmlformats.org/officeDocument/2006/relationships/hyperlink" Target="https://podminky.urs.cz/item/CS_URS_2024_01/113202111" TargetMode="External" /><Relationship Id="rId18" Type="http://schemas.openxmlformats.org/officeDocument/2006/relationships/hyperlink" Target="https://podminky.urs.cz/item/CS_URS_2024_01/113204111" TargetMode="External" /><Relationship Id="rId19" Type="http://schemas.openxmlformats.org/officeDocument/2006/relationships/hyperlink" Target="https://podminky.urs.cz/item/CS_URS_2024_01/115101201" TargetMode="External" /><Relationship Id="rId20" Type="http://schemas.openxmlformats.org/officeDocument/2006/relationships/hyperlink" Target="https://podminky.urs.cz/item/CS_URS_2024_01/115101301" TargetMode="External" /><Relationship Id="rId21" Type="http://schemas.openxmlformats.org/officeDocument/2006/relationships/hyperlink" Target="https://podminky.urs.cz/item/CS_URS_2024_01/122452204" TargetMode="External" /><Relationship Id="rId22" Type="http://schemas.openxmlformats.org/officeDocument/2006/relationships/hyperlink" Target="https://podminky.urs.cz/item/CS_URS_2024_01/124353100" TargetMode="External" /><Relationship Id="rId23" Type="http://schemas.openxmlformats.org/officeDocument/2006/relationships/hyperlink" Target="https://podminky.urs.cz/item/CS_URS_2024_01/131313711" TargetMode="External" /><Relationship Id="rId24" Type="http://schemas.openxmlformats.org/officeDocument/2006/relationships/hyperlink" Target="https://podminky.urs.cz/item/CS_URS_2024_01/131351203" TargetMode="External" /><Relationship Id="rId25" Type="http://schemas.openxmlformats.org/officeDocument/2006/relationships/hyperlink" Target="https://podminky.urs.cz/item/CS_URS_2024_01/132351102" TargetMode="External" /><Relationship Id="rId26" Type="http://schemas.openxmlformats.org/officeDocument/2006/relationships/hyperlink" Target="https://podminky.urs.cz/item/CS_URS_2024_01/132351252" TargetMode="External" /><Relationship Id="rId27" Type="http://schemas.openxmlformats.org/officeDocument/2006/relationships/hyperlink" Target="https://podminky.urs.cz/item/CS_URS_2024_01/162301501" TargetMode="External" /><Relationship Id="rId28" Type="http://schemas.openxmlformats.org/officeDocument/2006/relationships/hyperlink" Target="https://podminky.urs.cz/item/CS_URS_2024_01/162301501" TargetMode="External" /><Relationship Id="rId29" Type="http://schemas.openxmlformats.org/officeDocument/2006/relationships/hyperlink" Target="https://podminky.urs.cz/item/CS_URS_2024_01/162301501" TargetMode="External" /><Relationship Id="rId30" Type="http://schemas.openxmlformats.org/officeDocument/2006/relationships/hyperlink" Target="https://podminky.urs.cz/item/CS_URS_2024_01/162301981" TargetMode="External" /><Relationship Id="rId31" Type="http://schemas.openxmlformats.org/officeDocument/2006/relationships/hyperlink" Target="https://podminky.urs.cz/item/CS_URS_2024_01/162301981" TargetMode="External" /><Relationship Id="rId32" Type="http://schemas.openxmlformats.org/officeDocument/2006/relationships/hyperlink" Target="https://podminky.urs.cz/item/CS_URS_2024_01/162301981" TargetMode="External" /><Relationship Id="rId33" Type="http://schemas.openxmlformats.org/officeDocument/2006/relationships/hyperlink" Target="https://podminky.urs.cz/item/CS_URS_2024_01/162751117" TargetMode="External" /><Relationship Id="rId34" Type="http://schemas.openxmlformats.org/officeDocument/2006/relationships/hyperlink" Target="https://podminky.urs.cz/item/CS_URS_2024_01/162751117" TargetMode="External" /><Relationship Id="rId35" Type="http://schemas.openxmlformats.org/officeDocument/2006/relationships/hyperlink" Target="https://podminky.urs.cz/item/CS_URS_2024_01/162751119" TargetMode="External" /><Relationship Id="rId36" Type="http://schemas.openxmlformats.org/officeDocument/2006/relationships/hyperlink" Target="https://podminky.urs.cz/item/CS_URS_2024_01/162751119" TargetMode="External" /><Relationship Id="rId37" Type="http://schemas.openxmlformats.org/officeDocument/2006/relationships/hyperlink" Target="https://podminky.urs.cz/item/CS_URS_2024_01/171201231" TargetMode="External" /><Relationship Id="rId38" Type="http://schemas.openxmlformats.org/officeDocument/2006/relationships/hyperlink" Target="https://podminky.urs.cz/item/CS_URS_2024_01/171201231" TargetMode="External" /><Relationship Id="rId39" Type="http://schemas.openxmlformats.org/officeDocument/2006/relationships/hyperlink" Target="https://podminky.urs.cz/item/CS_URS_2024_01/171251201" TargetMode="External" /><Relationship Id="rId40" Type="http://schemas.openxmlformats.org/officeDocument/2006/relationships/hyperlink" Target="https://podminky.urs.cz/item/CS_URS_2024_01/171251201" TargetMode="External" /><Relationship Id="rId41" Type="http://schemas.openxmlformats.org/officeDocument/2006/relationships/hyperlink" Target="https://podminky.urs.cz/item/CS_URS_2024_01/174151101" TargetMode="External" /><Relationship Id="rId42" Type="http://schemas.openxmlformats.org/officeDocument/2006/relationships/hyperlink" Target="https://podminky.urs.cz/item/CS_URS_2024_01/181351003" TargetMode="External" /><Relationship Id="rId43" Type="http://schemas.openxmlformats.org/officeDocument/2006/relationships/hyperlink" Target="https://podminky.urs.cz/item/CS_URS_2024_01/181411131" TargetMode="External" /><Relationship Id="rId44" Type="http://schemas.openxmlformats.org/officeDocument/2006/relationships/hyperlink" Target="https://podminky.urs.cz/item/CS_URS_2024_01/181951111" TargetMode="External" /><Relationship Id="rId45" Type="http://schemas.openxmlformats.org/officeDocument/2006/relationships/hyperlink" Target="https://podminky.urs.cz/item/CS_URS_2024_01/181951112" TargetMode="External" /><Relationship Id="rId46" Type="http://schemas.openxmlformats.org/officeDocument/2006/relationships/hyperlink" Target="https://podminky.urs.cz/item/CS_URS_2024_01/184813212" TargetMode="External" /><Relationship Id="rId47" Type="http://schemas.openxmlformats.org/officeDocument/2006/relationships/hyperlink" Target="https://podminky.urs.cz/item/CS_URS_2024_01/211971110" TargetMode="External" /><Relationship Id="rId48" Type="http://schemas.openxmlformats.org/officeDocument/2006/relationships/hyperlink" Target="https://podminky.urs.cz/item/CS_URS_2024_01/212750133" TargetMode="External" /><Relationship Id="rId49" Type="http://schemas.openxmlformats.org/officeDocument/2006/relationships/hyperlink" Target="https://podminky.urs.cz/item/CS_URS_2024_01/212752402" TargetMode="External" /><Relationship Id="rId50" Type="http://schemas.openxmlformats.org/officeDocument/2006/relationships/hyperlink" Target="https://podminky.urs.cz/item/CS_URS_2024_01/224411114" TargetMode="External" /><Relationship Id="rId51" Type="http://schemas.openxmlformats.org/officeDocument/2006/relationships/hyperlink" Target="https://podminky.urs.cz/item/CS_URS_2024_01/281602111" TargetMode="External" /><Relationship Id="rId52" Type="http://schemas.openxmlformats.org/officeDocument/2006/relationships/hyperlink" Target="https://podminky.urs.cz/item/CS_URS_2024_01/282602113" TargetMode="External" /><Relationship Id="rId53" Type="http://schemas.openxmlformats.org/officeDocument/2006/relationships/hyperlink" Target="https://podminky.urs.cz/item/CS_URS_2024_01/283111113" TargetMode="External" /><Relationship Id="rId54" Type="http://schemas.openxmlformats.org/officeDocument/2006/relationships/hyperlink" Target="https://podminky.urs.cz/item/CS_URS_2024_01/283111123" TargetMode="External" /><Relationship Id="rId55" Type="http://schemas.openxmlformats.org/officeDocument/2006/relationships/hyperlink" Target="https://podminky.urs.cz/item/CS_URS_2024_01/283131113" TargetMode="External" /><Relationship Id="rId56" Type="http://schemas.openxmlformats.org/officeDocument/2006/relationships/hyperlink" Target="https://podminky.urs.cz/item/CS_URS_2024_01/291211111" TargetMode="External" /><Relationship Id="rId57" Type="http://schemas.openxmlformats.org/officeDocument/2006/relationships/hyperlink" Target="https://podminky.urs.cz/item/CS_URS_2024_01/317171126" TargetMode="External" /><Relationship Id="rId58" Type="http://schemas.openxmlformats.org/officeDocument/2006/relationships/hyperlink" Target="https://podminky.urs.cz/item/CS_URS_2024_01/317361116" TargetMode="External" /><Relationship Id="rId59" Type="http://schemas.openxmlformats.org/officeDocument/2006/relationships/hyperlink" Target="https://podminky.urs.cz/item/CS_URS_2024_01/317361411" TargetMode="External" /><Relationship Id="rId60" Type="http://schemas.openxmlformats.org/officeDocument/2006/relationships/hyperlink" Target="https://podminky.urs.cz/item/CS_URS_2024_01/317661142" TargetMode="External" /><Relationship Id="rId61" Type="http://schemas.openxmlformats.org/officeDocument/2006/relationships/hyperlink" Target="https://podminky.urs.cz/item/CS_URS_2024_01/334213321" TargetMode="External" /><Relationship Id="rId62" Type="http://schemas.openxmlformats.org/officeDocument/2006/relationships/hyperlink" Target="https://podminky.urs.cz/item/CS_URS_2024_01/334323118" TargetMode="External" /><Relationship Id="rId63" Type="http://schemas.openxmlformats.org/officeDocument/2006/relationships/hyperlink" Target="https://podminky.urs.cz/item/CS_URS_2024_01/334361216" TargetMode="External" /><Relationship Id="rId64" Type="http://schemas.openxmlformats.org/officeDocument/2006/relationships/hyperlink" Target="https://podminky.urs.cz/item/CS_URS_2024_01/334361412" TargetMode="External" /><Relationship Id="rId65" Type="http://schemas.openxmlformats.org/officeDocument/2006/relationships/hyperlink" Target="https://podminky.urs.cz/item/CS_URS_2024_01/348171111" TargetMode="External" /><Relationship Id="rId66" Type="http://schemas.openxmlformats.org/officeDocument/2006/relationships/hyperlink" Target="https://podminky.urs.cz/item/CS_URS_2024_01/421331141" TargetMode="External" /><Relationship Id="rId67" Type="http://schemas.openxmlformats.org/officeDocument/2006/relationships/hyperlink" Target="https://podminky.urs.cz/item/CS_URS_2024_01/421361226" TargetMode="External" /><Relationship Id="rId68" Type="http://schemas.openxmlformats.org/officeDocument/2006/relationships/hyperlink" Target="https://podminky.urs.cz/item/CS_URS_2024_01/423321128" TargetMode="External" /><Relationship Id="rId69" Type="http://schemas.openxmlformats.org/officeDocument/2006/relationships/hyperlink" Target="https://podminky.urs.cz/item/CS_URS_2024_01/423351111" TargetMode="External" /><Relationship Id="rId70" Type="http://schemas.openxmlformats.org/officeDocument/2006/relationships/hyperlink" Target="https://podminky.urs.cz/item/CS_URS_2024_01/423351211" TargetMode="External" /><Relationship Id="rId71" Type="http://schemas.openxmlformats.org/officeDocument/2006/relationships/hyperlink" Target="https://podminky.urs.cz/item/CS_URS_2024_01/423361226" TargetMode="External" /><Relationship Id="rId72" Type="http://schemas.openxmlformats.org/officeDocument/2006/relationships/hyperlink" Target="https://podminky.urs.cz/item/CS_URS_2024_01/428381314" TargetMode="External" /><Relationship Id="rId73" Type="http://schemas.openxmlformats.org/officeDocument/2006/relationships/hyperlink" Target="https://podminky.urs.cz/item/CS_URS_2024_01/428386215" TargetMode="External" /><Relationship Id="rId74" Type="http://schemas.openxmlformats.org/officeDocument/2006/relationships/hyperlink" Target="https://podminky.urs.cz/item/CS_URS_2024_01/451317777" TargetMode="External" /><Relationship Id="rId75" Type="http://schemas.openxmlformats.org/officeDocument/2006/relationships/hyperlink" Target="https://podminky.urs.cz/item/CS_URS_2024_01/451475121" TargetMode="External" /><Relationship Id="rId76" Type="http://schemas.openxmlformats.org/officeDocument/2006/relationships/hyperlink" Target="https://podminky.urs.cz/item/CS_URS_2024_01/451475122" TargetMode="External" /><Relationship Id="rId77" Type="http://schemas.openxmlformats.org/officeDocument/2006/relationships/hyperlink" Target="https://podminky.urs.cz/item/CS_URS_2024_01/457311117" TargetMode="External" /><Relationship Id="rId78" Type="http://schemas.openxmlformats.org/officeDocument/2006/relationships/hyperlink" Target="https://podminky.urs.cz/item/CS_URS_2024_01/457311118" TargetMode="External" /><Relationship Id="rId79" Type="http://schemas.openxmlformats.org/officeDocument/2006/relationships/hyperlink" Target="https://podminky.urs.cz/item/CS_URS_2024_01/458311131" TargetMode="External" /><Relationship Id="rId80" Type="http://schemas.openxmlformats.org/officeDocument/2006/relationships/hyperlink" Target="https://podminky.urs.cz/item/CS_URS_2024_01/462511111" TargetMode="External" /><Relationship Id="rId81" Type="http://schemas.openxmlformats.org/officeDocument/2006/relationships/hyperlink" Target="https://podminky.urs.cz/item/CS_URS_2024_01/465511522" TargetMode="External" /><Relationship Id="rId82" Type="http://schemas.openxmlformats.org/officeDocument/2006/relationships/hyperlink" Target="https://podminky.urs.cz/item/CS_URS_2024_01/564851111" TargetMode="External" /><Relationship Id="rId83" Type="http://schemas.openxmlformats.org/officeDocument/2006/relationships/hyperlink" Target="https://podminky.urs.cz/item/CS_URS_2024_01/564861111" TargetMode="External" /><Relationship Id="rId84" Type="http://schemas.openxmlformats.org/officeDocument/2006/relationships/hyperlink" Target="https://podminky.urs.cz/item/CS_URS_2024_01/564871011" TargetMode="External" /><Relationship Id="rId85" Type="http://schemas.openxmlformats.org/officeDocument/2006/relationships/hyperlink" Target="https://podminky.urs.cz/item/CS_URS_2024_01/565155121" TargetMode="External" /><Relationship Id="rId86" Type="http://schemas.openxmlformats.org/officeDocument/2006/relationships/hyperlink" Target="https://podminky.urs.cz/item/CS_URS_2024_01/567122112" TargetMode="External" /><Relationship Id="rId87" Type="http://schemas.openxmlformats.org/officeDocument/2006/relationships/hyperlink" Target="https://podminky.urs.cz/item/CS_URS_2024_01/573231111" TargetMode="External" /><Relationship Id="rId88" Type="http://schemas.openxmlformats.org/officeDocument/2006/relationships/hyperlink" Target="https://podminky.urs.cz/item/CS_URS_2024_01/577144141" TargetMode="External" /><Relationship Id="rId89" Type="http://schemas.openxmlformats.org/officeDocument/2006/relationships/hyperlink" Target="https://podminky.urs.cz/item/CS_URS_2024_01/578143233" TargetMode="External" /><Relationship Id="rId90" Type="http://schemas.openxmlformats.org/officeDocument/2006/relationships/hyperlink" Target="https://podminky.urs.cz/item/CS_URS_2024_01/596211112" TargetMode="External" /><Relationship Id="rId91" Type="http://schemas.openxmlformats.org/officeDocument/2006/relationships/hyperlink" Target="https://podminky.urs.cz/item/CS_URS_2024_01/596212210" TargetMode="External" /><Relationship Id="rId92" Type="http://schemas.openxmlformats.org/officeDocument/2006/relationships/hyperlink" Target="https://podminky.urs.cz/item/CS_URS_2024_01/628611102" TargetMode="External" /><Relationship Id="rId93" Type="http://schemas.openxmlformats.org/officeDocument/2006/relationships/hyperlink" Target="https://podminky.urs.cz/item/CS_URS_2024_01/628633112" TargetMode="External" /><Relationship Id="rId94" Type="http://schemas.openxmlformats.org/officeDocument/2006/relationships/hyperlink" Target="https://podminky.urs.cz/item/CS_URS_2024_01/871313123" TargetMode="External" /><Relationship Id="rId95" Type="http://schemas.openxmlformats.org/officeDocument/2006/relationships/hyperlink" Target="https://podminky.urs.cz/item/CS_URS_2024_01/895941343" TargetMode="External" /><Relationship Id="rId96" Type="http://schemas.openxmlformats.org/officeDocument/2006/relationships/hyperlink" Target="https://podminky.urs.cz/item/CS_URS_2024_01/895941351" TargetMode="External" /><Relationship Id="rId97" Type="http://schemas.openxmlformats.org/officeDocument/2006/relationships/hyperlink" Target="https://podminky.urs.cz/item/CS_URS_2024_01/895941361" TargetMode="External" /><Relationship Id="rId98" Type="http://schemas.openxmlformats.org/officeDocument/2006/relationships/hyperlink" Target="https://podminky.urs.cz/item/CS_URS_2024_01/899204112" TargetMode="External" /><Relationship Id="rId99" Type="http://schemas.openxmlformats.org/officeDocument/2006/relationships/hyperlink" Target="https://podminky.urs.cz/item/CS_URS_2024_01/899232111" TargetMode="External" /><Relationship Id="rId100" Type="http://schemas.openxmlformats.org/officeDocument/2006/relationships/hyperlink" Target="https://podminky.urs.cz/item/CS_URS_2024_01/914111111" TargetMode="External" /><Relationship Id="rId101" Type="http://schemas.openxmlformats.org/officeDocument/2006/relationships/hyperlink" Target="https://podminky.urs.cz/item/CS_URS_2024_01/914112111" TargetMode="External" /><Relationship Id="rId102" Type="http://schemas.openxmlformats.org/officeDocument/2006/relationships/hyperlink" Target="https://podminky.urs.cz/item/CS_URS_2024_01/914511112" TargetMode="External" /><Relationship Id="rId103" Type="http://schemas.openxmlformats.org/officeDocument/2006/relationships/hyperlink" Target="https://podminky.urs.cz/item/CS_URS_2024_01/915211112" TargetMode="External" /><Relationship Id="rId104" Type="http://schemas.openxmlformats.org/officeDocument/2006/relationships/hyperlink" Target="https://podminky.urs.cz/item/CS_URS_2024_01/915211112" TargetMode="External" /><Relationship Id="rId105" Type="http://schemas.openxmlformats.org/officeDocument/2006/relationships/hyperlink" Target="https://podminky.urs.cz/item/CS_URS_2024_01/915611111" TargetMode="External" /><Relationship Id="rId106" Type="http://schemas.openxmlformats.org/officeDocument/2006/relationships/hyperlink" Target="https://podminky.urs.cz/item/CS_URS_2024_01/916241113" TargetMode="External" /><Relationship Id="rId107" Type="http://schemas.openxmlformats.org/officeDocument/2006/relationships/hyperlink" Target="https://podminky.urs.cz/item/CS_URS_2024_01/916242112" TargetMode="External" /><Relationship Id="rId108" Type="http://schemas.openxmlformats.org/officeDocument/2006/relationships/hyperlink" Target="https://podminky.urs.cz/item/CS_URS_2024_01/916331112" TargetMode="External" /><Relationship Id="rId109" Type="http://schemas.openxmlformats.org/officeDocument/2006/relationships/hyperlink" Target="https://podminky.urs.cz/item/CS_URS_2024_01/919121132" TargetMode="External" /><Relationship Id="rId110" Type="http://schemas.openxmlformats.org/officeDocument/2006/relationships/hyperlink" Target="https://podminky.urs.cz/item/CS_URS_2024_01/919735112" TargetMode="External" /><Relationship Id="rId111" Type="http://schemas.openxmlformats.org/officeDocument/2006/relationships/hyperlink" Target="https://podminky.urs.cz/item/CS_URS_2024_01/931992122" TargetMode="External" /><Relationship Id="rId112" Type="http://schemas.openxmlformats.org/officeDocument/2006/relationships/hyperlink" Target="https://podminky.urs.cz/item/CS_URS_2024_01/936941121" TargetMode="External" /><Relationship Id="rId113" Type="http://schemas.openxmlformats.org/officeDocument/2006/relationships/hyperlink" Target="https://podminky.urs.cz/item/CS_URS_2024_01/938532111" TargetMode="External" /><Relationship Id="rId114" Type="http://schemas.openxmlformats.org/officeDocument/2006/relationships/hyperlink" Target="https://podminky.urs.cz/item/CS_URS_2024_01/944111111" TargetMode="External" /><Relationship Id="rId115" Type="http://schemas.openxmlformats.org/officeDocument/2006/relationships/hyperlink" Target="https://podminky.urs.cz/item/CS_URS_2024_01/944111211" TargetMode="External" /><Relationship Id="rId116" Type="http://schemas.openxmlformats.org/officeDocument/2006/relationships/hyperlink" Target="https://podminky.urs.cz/item/CS_URS_2024_01/944111811" TargetMode="External" /><Relationship Id="rId117" Type="http://schemas.openxmlformats.org/officeDocument/2006/relationships/hyperlink" Target="https://podminky.urs.cz/item/CS_URS_2024_01/944411111" TargetMode="External" /><Relationship Id="rId118" Type="http://schemas.openxmlformats.org/officeDocument/2006/relationships/hyperlink" Target="https://podminky.urs.cz/item/CS_URS_2024_01/944411211" TargetMode="External" /><Relationship Id="rId119" Type="http://schemas.openxmlformats.org/officeDocument/2006/relationships/hyperlink" Target="https://podminky.urs.cz/item/CS_URS_2024_01/944411811" TargetMode="External" /><Relationship Id="rId120" Type="http://schemas.openxmlformats.org/officeDocument/2006/relationships/hyperlink" Target="https://podminky.urs.cz/item/CS_URS_2024_01/946321131" TargetMode="External" /><Relationship Id="rId121" Type="http://schemas.openxmlformats.org/officeDocument/2006/relationships/hyperlink" Target="https://podminky.urs.cz/item/CS_URS_2024_01/946321231" TargetMode="External" /><Relationship Id="rId122" Type="http://schemas.openxmlformats.org/officeDocument/2006/relationships/hyperlink" Target="https://podminky.urs.cz/item/CS_URS_2024_01/946321831" TargetMode="External" /><Relationship Id="rId123" Type="http://schemas.openxmlformats.org/officeDocument/2006/relationships/hyperlink" Target="https://podminky.urs.cz/item/CS_URS_2024_01/962021112" TargetMode="External" /><Relationship Id="rId124" Type="http://schemas.openxmlformats.org/officeDocument/2006/relationships/hyperlink" Target="https://podminky.urs.cz/item/CS_URS_2024_01/963021112" TargetMode="External" /><Relationship Id="rId125" Type="http://schemas.openxmlformats.org/officeDocument/2006/relationships/hyperlink" Target="https://podminky.urs.cz/item/CS_URS_2024_01/963051111" TargetMode="External" /><Relationship Id="rId126" Type="http://schemas.openxmlformats.org/officeDocument/2006/relationships/hyperlink" Target="https://podminky.urs.cz/item/CS_URS_2024_01/965082941" TargetMode="External" /><Relationship Id="rId127" Type="http://schemas.openxmlformats.org/officeDocument/2006/relationships/hyperlink" Target="https://podminky.urs.cz/item/CS_URS_2024_01/977141125" TargetMode="External" /><Relationship Id="rId128" Type="http://schemas.openxmlformats.org/officeDocument/2006/relationships/hyperlink" Target="https://podminky.urs.cz/item/CS_URS_2024_01/985324211" TargetMode="External" /><Relationship Id="rId129" Type="http://schemas.openxmlformats.org/officeDocument/2006/relationships/hyperlink" Target="https://podminky.urs.cz/item/CS_URS_2024_01/997013811" TargetMode="External" /><Relationship Id="rId130" Type="http://schemas.openxmlformats.org/officeDocument/2006/relationships/hyperlink" Target="https://podminky.urs.cz/item/CS_URS_2024_01/997013814" TargetMode="External" /><Relationship Id="rId131" Type="http://schemas.openxmlformats.org/officeDocument/2006/relationships/hyperlink" Target="https://podminky.urs.cz/item/CS_URS_2024_01/997211521" TargetMode="External" /><Relationship Id="rId132" Type="http://schemas.openxmlformats.org/officeDocument/2006/relationships/hyperlink" Target="https://podminky.urs.cz/item/CS_URS_2024_01/997211529" TargetMode="External" /><Relationship Id="rId133" Type="http://schemas.openxmlformats.org/officeDocument/2006/relationships/hyperlink" Target="https://podminky.urs.cz/item/CS_URS_2024_01/997211612" TargetMode="External" /><Relationship Id="rId134" Type="http://schemas.openxmlformats.org/officeDocument/2006/relationships/hyperlink" Target="https://podminky.urs.cz/item/CS_URS_2024_01/997221551" TargetMode="External" /><Relationship Id="rId135" Type="http://schemas.openxmlformats.org/officeDocument/2006/relationships/hyperlink" Target="https://podminky.urs.cz/item/CS_URS_2024_01/997221551" TargetMode="External" /><Relationship Id="rId136" Type="http://schemas.openxmlformats.org/officeDocument/2006/relationships/hyperlink" Target="https://podminky.urs.cz/item/CS_URS_2024_01/997221551" TargetMode="External" /><Relationship Id="rId137" Type="http://schemas.openxmlformats.org/officeDocument/2006/relationships/hyperlink" Target="https://podminky.urs.cz/item/CS_URS_2024_01/997221559" TargetMode="External" /><Relationship Id="rId138" Type="http://schemas.openxmlformats.org/officeDocument/2006/relationships/hyperlink" Target="https://podminky.urs.cz/item/CS_URS_2024_01/997221559" TargetMode="External" /><Relationship Id="rId139" Type="http://schemas.openxmlformats.org/officeDocument/2006/relationships/hyperlink" Target="https://podminky.urs.cz/item/CS_URS_2024_01/997221559" TargetMode="External" /><Relationship Id="rId140" Type="http://schemas.openxmlformats.org/officeDocument/2006/relationships/hyperlink" Target="https://podminky.urs.cz/item/CS_URS_2024_01/997221561" TargetMode="External" /><Relationship Id="rId141" Type="http://schemas.openxmlformats.org/officeDocument/2006/relationships/hyperlink" Target="https://podminky.urs.cz/item/CS_URS_2023_01/997221569" TargetMode="External" /><Relationship Id="rId142" Type="http://schemas.openxmlformats.org/officeDocument/2006/relationships/hyperlink" Target="https://podminky.urs.cz/item/CS_URS_2024_01/997221611" TargetMode="External" /><Relationship Id="rId143" Type="http://schemas.openxmlformats.org/officeDocument/2006/relationships/hyperlink" Target="https://podminky.urs.cz/item/CS_URS_2024_01/997221611" TargetMode="External" /><Relationship Id="rId144" Type="http://schemas.openxmlformats.org/officeDocument/2006/relationships/hyperlink" Target="https://podminky.urs.cz/item/CS_URS_2024_01/997221612" TargetMode="External" /><Relationship Id="rId145" Type="http://schemas.openxmlformats.org/officeDocument/2006/relationships/hyperlink" Target="https://podminky.urs.cz/item/CS_URS_2024_01/997221615" TargetMode="External" /><Relationship Id="rId146" Type="http://schemas.openxmlformats.org/officeDocument/2006/relationships/hyperlink" Target="https://podminky.urs.cz/item/CS_URS_2024_01/997221625" TargetMode="External" /><Relationship Id="rId147" Type="http://schemas.openxmlformats.org/officeDocument/2006/relationships/hyperlink" Target="https://podminky.urs.cz/item/CS_URS_2024_01/997221645" TargetMode="External" /><Relationship Id="rId148" Type="http://schemas.openxmlformats.org/officeDocument/2006/relationships/hyperlink" Target="https://podminky.urs.cz/item/CS_URS_2024_01/997221873" TargetMode="External" /><Relationship Id="rId149" Type="http://schemas.openxmlformats.org/officeDocument/2006/relationships/hyperlink" Target="https://podminky.urs.cz/item/CS_URS_2024_01/997221873" TargetMode="External" /><Relationship Id="rId150" Type="http://schemas.openxmlformats.org/officeDocument/2006/relationships/hyperlink" Target="https://podminky.urs.cz/item/CS_URS_2024_01/998212111" TargetMode="External" /><Relationship Id="rId151" Type="http://schemas.openxmlformats.org/officeDocument/2006/relationships/hyperlink" Target="https://podminky.urs.cz/item/CS_URS_2024_01/711131811" TargetMode="External" /><Relationship Id="rId152" Type="http://schemas.openxmlformats.org/officeDocument/2006/relationships/hyperlink" Target="https://podminky.urs.cz/item/CS_URS_2024_01/711321131" TargetMode="External" /><Relationship Id="rId153" Type="http://schemas.openxmlformats.org/officeDocument/2006/relationships/hyperlink" Target="https://podminky.urs.cz/item/CS_URS_2024_01/711341564" TargetMode="External" /><Relationship Id="rId154" Type="http://schemas.openxmlformats.org/officeDocument/2006/relationships/hyperlink" Target="https://podminky.urs.cz/item/CS_URS_2024_01/998711101" TargetMode="External" /><Relationship Id="rId1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75311127" TargetMode="External" /><Relationship Id="rId2" Type="http://schemas.openxmlformats.org/officeDocument/2006/relationships/hyperlink" Target="https://podminky.urs.cz/item/CS_URS_2024_01/275354111" TargetMode="External" /><Relationship Id="rId3" Type="http://schemas.openxmlformats.org/officeDocument/2006/relationships/hyperlink" Target="https://podminky.urs.cz/item/CS_URS_2024_01/275354211" TargetMode="External" /><Relationship Id="rId4" Type="http://schemas.openxmlformats.org/officeDocument/2006/relationships/hyperlink" Target="https://podminky.urs.cz/item/CS_URS_2024_01/977151111" TargetMode="External" /><Relationship Id="rId5" Type="http://schemas.openxmlformats.org/officeDocument/2006/relationships/hyperlink" Target="https://podminky.urs.cz/item/CS_URS_2024_01/767995115" TargetMode="External" /><Relationship Id="rId6" Type="http://schemas.openxmlformats.org/officeDocument/2006/relationships/hyperlink" Target="https://podminky.urs.cz/item/CS_URS_2024_01/210040011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110043" TargetMode="External" /><Relationship Id="rId2" Type="http://schemas.openxmlformats.org/officeDocument/2006/relationships/hyperlink" Target="https://podminky.urs.cz/item/CS_URS_2023_02/741110043" TargetMode="External" /><Relationship Id="rId3" Type="http://schemas.openxmlformats.org/officeDocument/2006/relationships/hyperlink" Target="https://podminky.urs.cz/item/CS_URS_2024_01/741122016" TargetMode="External" /><Relationship Id="rId4" Type="http://schemas.openxmlformats.org/officeDocument/2006/relationships/hyperlink" Target="https://podminky.urs.cz/item/CS_URS_2024_01/741122024" TargetMode="External" /><Relationship Id="rId5" Type="http://schemas.openxmlformats.org/officeDocument/2006/relationships/hyperlink" Target="https://podminky.urs.cz/item/CS_URS_2024_01/741130021" TargetMode="External" /><Relationship Id="rId6" Type="http://schemas.openxmlformats.org/officeDocument/2006/relationships/hyperlink" Target="https://podminky.urs.cz/item/CS_URS_2024_01/741130025" TargetMode="External" /><Relationship Id="rId7" Type="http://schemas.openxmlformats.org/officeDocument/2006/relationships/hyperlink" Target="https://podminky.urs.cz/item/CS_URS_2024_01/741410041" TargetMode="External" /><Relationship Id="rId8" Type="http://schemas.openxmlformats.org/officeDocument/2006/relationships/hyperlink" Target="https://podminky.urs.cz/item/CS_URS_2023_02/460010011" TargetMode="External" /><Relationship Id="rId9" Type="http://schemas.openxmlformats.org/officeDocument/2006/relationships/hyperlink" Target="https://podminky.urs.cz/item/CS_URS_2023_02/460010025" TargetMode="External" /><Relationship Id="rId10" Type="http://schemas.openxmlformats.org/officeDocument/2006/relationships/hyperlink" Target="https://podminky.urs.cz/item/CS_URS_2023_02/460141112" TargetMode="External" /><Relationship Id="rId11" Type="http://schemas.openxmlformats.org/officeDocument/2006/relationships/hyperlink" Target="https://podminky.urs.cz/item/CS_URS_2023_02/460161162" TargetMode="External" /><Relationship Id="rId12" Type="http://schemas.openxmlformats.org/officeDocument/2006/relationships/hyperlink" Target="https://podminky.urs.cz/item/CS_URS_2023_02/460161312" TargetMode="External" /><Relationship Id="rId13" Type="http://schemas.openxmlformats.org/officeDocument/2006/relationships/hyperlink" Target="https://podminky.urs.cz/item/CS_URS_2023_02/460282111" TargetMode="External" /><Relationship Id="rId14" Type="http://schemas.openxmlformats.org/officeDocument/2006/relationships/hyperlink" Target="https://podminky.urs.cz/item/CS_URS_2023_02/460282511" TargetMode="External" /><Relationship Id="rId15" Type="http://schemas.openxmlformats.org/officeDocument/2006/relationships/hyperlink" Target="https://podminky.urs.cz/item/CS_URS_2023_02/460341113" TargetMode="External" /><Relationship Id="rId16" Type="http://schemas.openxmlformats.org/officeDocument/2006/relationships/hyperlink" Target="https://podminky.urs.cz/item/CS_URS_2023_02/460341121" TargetMode="External" /><Relationship Id="rId17" Type="http://schemas.openxmlformats.org/officeDocument/2006/relationships/hyperlink" Target="https://podminky.urs.cz/item/CS_URS_2023_02/460361121" TargetMode="External" /><Relationship Id="rId18" Type="http://schemas.openxmlformats.org/officeDocument/2006/relationships/hyperlink" Target="https://podminky.urs.cz/item/CS_URS_2023_02/460411122" TargetMode="External" /><Relationship Id="rId19" Type="http://schemas.openxmlformats.org/officeDocument/2006/relationships/hyperlink" Target="https://podminky.urs.cz/item/CS_URS_2023_02/460451162" TargetMode="External" /><Relationship Id="rId20" Type="http://schemas.openxmlformats.org/officeDocument/2006/relationships/hyperlink" Target="https://podminky.urs.cz/item/CS_URS_2023_02/460451332" TargetMode="External" /><Relationship Id="rId21" Type="http://schemas.openxmlformats.org/officeDocument/2006/relationships/hyperlink" Target="https://podminky.urs.cz/item/CS_URS_2023_02/460571111" TargetMode="External" /><Relationship Id="rId22" Type="http://schemas.openxmlformats.org/officeDocument/2006/relationships/hyperlink" Target="https://podminky.urs.cz/item/CS_URS_2023_02/460581121" TargetMode="External" /><Relationship Id="rId23" Type="http://schemas.openxmlformats.org/officeDocument/2006/relationships/hyperlink" Target="https://podminky.urs.cz/item/CS_URS_2023_02/460641112" TargetMode="External" /><Relationship Id="rId24" Type="http://schemas.openxmlformats.org/officeDocument/2006/relationships/hyperlink" Target="https://podminky.urs.cz/item/CS_URS_2024_01/460661111" TargetMode="External" /><Relationship Id="rId25" Type="http://schemas.openxmlformats.org/officeDocument/2006/relationships/hyperlink" Target="https://podminky.urs.cz/item/CS_URS_2024_01/460671112" TargetMode="External" /><Relationship Id="rId26" Type="http://schemas.openxmlformats.org/officeDocument/2006/relationships/hyperlink" Target="https://podminky.urs.cz/item/CS_URS_2023_02/460751121" TargetMode="External" /><Relationship Id="rId27" Type="http://schemas.openxmlformats.org/officeDocument/2006/relationships/hyperlink" Target="https://podminky.urs.cz/item/CS_URS_2023_02/HZS4221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14112111" TargetMode="External" /><Relationship Id="rId2" Type="http://schemas.openxmlformats.org/officeDocument/2006/relationships/hyperlink" Target="https://podminky.urs.cz/item/CS_URS_2024_01/011303002" TargetMode="External" /><Relationship Id="rId3" Type="http://schemas.openxmlformats.org/officeDocument/2006/relationships/hyperlink" Target="https://podminky.urs.cz/item/CS_URS_2024_01/012103000" TargetMode="External" /><Relationship Id="rId4" Type="http://schemas.openxmlformats.org/officeDocument/2006/relationships/hyperlink" Target="https://podminky.urs.cz/item/CS_URS_2024_01/012203001" TargetMode="External" /><Relationship Id="rId5" Type="http://schemas.openxmlformats.org/officeDocument/2006/relationships/hyperlink" Target="https://podminky.urs.cz/item/CS_URS_2024_01/012303000" TargetMode="External" /><Relationship Id="rId6" Type="http://schemas.openxmlformats.org/officeDocument/2006/relationships/hyperlink" Target="https://podminky.urs.cz/item/CS_URS_2024_01/012403000" TargetMode="External" /><Relationship Id="rId7" Type="http://schemas.openxmlformats.org/officeDocument/2006/relationships/hyperlink" Target="https://podminky.urs.cz/item/CS_URS_2024_01/013203001" TargetMode="External" /><Relationship Id="rId8" Type="http://schemas.openxmlformats.org/officeDocument/2006/relationships/hyperlink" Target="https://podminky.urs.cz/item/CS_URS_2024_01/013254000" TargetMode="External" /><Relationship Id="rId9" Type="http://schemas.openxmlformats.org/officeDocument/2006/relationships/hyperlink" Target="https://podminky.urs.cz/item/CS_URS_2024_01/013274000" TargetMode="External" /><Relationship Id="rId10" Type="http://schemas.openxmlformats.org/officeDocument/2006/relationships/hyperlink" Target="https://podminky.urs.cz/item/CS_URS_2024_01/030001000" TargetMode="External" /><Relationship Id="rId11" Type="http://schemas.openxmlformats.org/officeDocument/2006/relationships/hyperlink" Target="https://podminky.urs.cz/item/CS_URS_2024_01/034503000" TargetMode="External" /><Relationship Id="rId12" Type="http://schemas.openxmlformats.org/officeDocument/2006/relationships/hyperlink" Target="https://podminky.urs.cz/item/CS_URS_2024_01/072103021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5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302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R5" s="20"/>
      <c r="BE5" s="299" t="s">
        <v>15</v>
      </c>
      <c r="BS5" s="17" t="s">
        <v>6</v>
      </c>
    </row>
    <row r="6" spans="2:71" ht="36.95" customHeight="1">
      <c r="B6" s="20"/>
      <c r="D6" s="26" t="s">
        <v>16</v>
      </c>
      <c r="K6" s="303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R6" s="20"/>
      <c r="BE6" s="300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300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00"/>
      <c r="BS8" s="17" t="s">
        <v>6</v>
      </c>
    </row>
    <row r="9" spans="2:71" ht="14.45" customHeight="1">
      <c r="B9" s="20"/>
      <c r="AR9" s="20"/>
      <c r="BE9" s="300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27</v>
      </c>
      <c r="AR10" s="20"/>
      <c r="BE10" s="300"/>
      <c r="BS10" s="17" t="s">
        <v>6</v>
      </c>
    </row>
    <row r="11" spans="2:71" ht="18.4" customHeight="1">
      <c r="B11" s="20"/>
      <c r="E11" s="25" t="s">
        <v>28</v>
      </c>
      <c r="AK11" s="27" t="s">
        <v>29</v>
      </c>
      <c r="AN11" s="25" t="s">
        <v>30</v>
      </c>
      <c r="AR11" s="20"/>
      <c r="BE11" s="300"/>
      <c r="BS11" s="17" t="s">
        <v>6</v>
      </c>
    </row>
    <row r="12" spans="2:71" ht="6.95" customHeight="1">
      <c r="B12" s="20"/>
      <c r="AR12" s="20"/>
      <c r="BE12" s="300"/>
      <c r="BS12" s="17" t="s">
        <v>6</v>
      </c>
    </row>
    <row r="13" spans="2:71" ht="12" customHeight="1">
      <c r="B13" s="20"/>
      <c r="D13" s="27" t="s">
        <v>31</v>
      </c>
      <c r="AK13" s="27" t="s">
        <v>26</v>
      </c>
      <c r="AN13" s="29" t="s">
        <v>32</v>
      </c>
      <c r="AR13" s="20"/>
      <c r="BE13" s="300"/>
      <c r="BS13" s="17" t="s">
        <v>6</v>
      </c>
    </row>
    <row r="14" spans="2:71" ht="12.75">
      <c r="B14" s="20"/>
      <c r="E14" s="304" t="s">
        <v>32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7" t="s">
        <v>29</v>
      </c>
      <c r="AN14" s="29" t="s">
        <v>32</v>
      </c>
      <c r="AR14" s="20"/>
      <c r="BE14" s="300"/>
      <c r="BS14" s="17" t="s">
        <v>6</v>
      </c>
    </row>
    <row r="15" spans="2:71" ht="6.95" customHeight="1">
      <c r="B15" s="20"/>
      <c r="AR15" s="20"/>
      <c r="BE15" s="300"/>
      <c r="BS15" s="17" t="s">
        <v>4</v>
      </c>
    </row>
    <row r="16" spans="2:71" ht="12" customHeight="1">
      <c r="B16" s="20"/>
      <c r="D16" s="27" t="s">
        <v>33</v>
      </c>
      <c r="AK16" s="27" t="s">
        <v>26</v>
      </c>
      <c r="AN16" s="25" t="s">
        <v>34</v>
      </c>
      <c r="AR16" s="20"/>
      <c r="BE16" s="300"/>
      <c r="BS16" s="17" t="s">
        <v>4</v>
      </c>
    </row>
    <row r="17" spans="2:71" ht="18.4" customHeight="1">
      <c r="B17" s="20"/>
      <c r="E17" s="25" t="s">
        <v>35</v>
      </c>
      <c r="AK17" s="27" t="s">
        <v>29</v>
      </c>
      <c r="AN17" s="25" t="s">
        <v>36</v>
      </c>
      <c r="AR17" s="20"/>
      <c r="BE17" s="300"/>
      <c r="BS17" s="17" t="s">
        <v>37</v>
      </c>
    </row>
    <row r="18" spans="2:71" ht="6.95" customHeight="1">
      <c r="B18" s="20"/>
      <c r="AR18" s="20"/>
      <c r="BE18" s="300"/>
      <c r="BS18" s="17" t="s">
        <v>6</v>
      </c>
    </row>
    <row r="19" spans="2:71" ht="12" customHeight="1">
      <c r="B19" s="20"/>
      <c r="D19" s="27" t="s">
        <v>38</v>
      </c>
      <c r="AK19" s="27" t="s">
        <v>26</v>
      </c>
      <c r="AN19" s="25" t="s">
        <v>39</v>
      </c>
      <c r="AR19" s="20"/>
      <c r="BE19" s="300"/>
      <c r="BS19" s="17" t="s">
        <v>6</v>
      </c>
    </row>
    <row r="20" spans="2:71" ht="18.4" customHeight="1">
      <c r="B20" s="20"/>
      <c r="E20" s="25" t="s">
        <v>40</v>
      </c>
      <c r="AK20" s="27" t="s">
        <v>29</v>
      </c>
      <c r="AN20" s="25" t="s">
        <v>41</v>
      </c>
      <c r="AR20" s="20"/>
      <c r="BE20" s="300"/>
      <c r="BS20" s="17" t="s">
        <v>4</v>
      </c>
    </row>
    <row r="21" spans="2:57" ht="6.95" customHeight="1">
      <c r="B21" s="20"/>
      <c r="AR21" s="20"/>
      <c r="BE21" s="300"/>
    </row>
    <row r="22" spans="2:57" ht="12" customHeight="1">
      <c r="B22" s="20"/>
      <c r="D22" s="27" t="s">
        <v>42</v>
      </c>
      <c r="AR22" s="20"/>
      <c r="BE22" s="300"/>
    </row>
    <row r="23" spans="2:57" ht="47.25" customHeight="1">
      <c r="B23" s="20"/>
      <c r="E23" s="306" t="s">
        <v>43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R23" s="20"/>
      <c r="BE23" s="300"/>
    </row>
    <row r="24" spans="2:57" ht="6.95" customHeight="1">
      <c r="B24" s="20"/>
      <c r="AR24" s="20"/>
      <c r="BE24" s="300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00"/>
    </row>
    <row r="26" spans="2:57" s="1" customFormat="1" ht="25.9" customHeight="1">
      <c r="B26" s="32"/>
      <c r="D26" s="33" t="s">
        <v>44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1">
        <f>ROUND(AG54,2)</f>
        <v>430000</v>
      </c>
      <c r="AL26" s="292"/>
      <c r="AM26" s="292"/>
      <c r="AN26" s="292"/>
      <c r="AO26" s="292"/>
      <c r="AR26" s="32"/>
      <c r="BE26" s="300"/>
    </row>
    <row r="27" spans="2:57" s="1" customFormat="1" ht="6.95" customHeight="1">
      <c r="B27" s="32"/>
      <c r="AR27" s="32"/>
      <c r="BE27" s="300"/>
    </row>
    <row r="28" spans="2:57" s="1" customFormat="1" ht="12.75">
      <c r="B28" s="32"/>
      <c r="L28" s="293" t="s">
        <v>45</v>
      </c>
      <c r="M28" s="293"/>
      <c r="N28" s="293"/>
      <c r="O28" s="293"/>
      <c r="P28" s="293"/>
      <c r="W28" s="293" t="s">
        <v>46</v>
      </c>
      <c r="X28" s="293"/>
      <c r="Y28" s="293"/>
      <c r="Z28" s="293"/>
      <c r="AA28" s="293"/>
      <c r="AB28" s="293"/>
      <c r="AC28" s="293"/>
      <c r="AD28" s="293"/>
      <c r="AE28" s="293"/>
      <c r="AK28" s="293" t="s">
        <v>47</v>
      </c>
      <c r="AL28" s="293"/>
      <c r="AM28" s="293"/>
      <c r="AN28" s="293"/>
      <c r="AO28" s="293"/>
      <c r="AR28" s="32"/>
      <c r="BE28" s="300"/>
    </row>
    <row r="29" spans="2:57" s="2" customFormat="1" ht="14.45" customHeight="1">
      <c r="B29" s="36"/>
      <c r="D29" s="27" t="s">
        <v>48</v>
      </c>
      <c r="F29" s="27" t="s">
        <v>49</v>
      </c>
      <c r="L29" s="287">
        <v>0.21</v>
      </c>
      <c r="M29" s="286"/>
      <c r="N29" s="286"/>
      <c r="O29" s="286"/>
      <c r="P29" s="286"/>
      <c r="W29" s="285">
        <f>ROUND(AZ54,2)</f>
        <v>430000</v>
      </c>
      <c r="X29" s="286"/>
      <c r="Y29" s="286"/>
      <c r="Z29" s="286"/>
      <c r="AA29" s="286"/>
      <c r="AB29" s="286"/>
      <c r="AC29" s="286"/>
      <c r="AD29" s="286"/>
      <c r="AE29" s="286"/>
      <c r="AK29" s="285">
        <f>ROUND(AV54,2)</f>
        <v>90300</v>
      </c>
      <c r="AL29" s="286"/>
      <c r="AM29" s="286"/>
      <c r="AN29" s="286"/>
      <c r="AO29" s="286"/>
      <c r="AR29" s="36"/>
      <c r="BE29" s="301"/>
    </row>
    <row r="30" spans="2:57" s="2" customFormat="1" ht="14.45" customHeight="1">
      <c r="B30" s="36"/>
      <c r="F30" s="27" t="s">
        <v>50</v>
      </c>
      <c r="L30" s="287">
        <v>0.12</v>
      </c>
      <c r="M30" s="286"/>
      <c r="N30" s="286"/>
      <c r="O30" s="286"/>
      <c r="P30" s="286"/>
      <c r="W30" s="285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K30" s="285">
        <f>ROUND(AW54,2)</f>
        <v>0</v>
      </c>
      <c r="AL30" s="286"/>
      <c r="AM30" s="286"/>
      <c r="AN30" s="286"/>
      <c r="AO30" s="286"/>
      <c r="AR30" s="36"/>
      <c r="BE30" s="301"/>
    </row>
    <row r="31" spans="2:57" s="2" customFormat="1" ht="14.45" customHeight="1" hidden="1">
      <c r="B31" s="36"/>
      <c r="F31" s="27" t="s">
        <v>51</v>
      </c>
      <c r="L31" s="287">
        <v>0.21</v>
      </c>
      <c r="M31" s="286"/>
      <c r="N31" s="286"/>
      <c r="O31" s="286"/>
      <c r="P31" s="286"/>
      <c r="W31" s="285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K31" s="285">
        <v>0</v>
      </c>
      <c r="AL31" s="286"/>
      <c r="AM31" s="286"/>
      <c r="AN31" s="286"/>
      <c r="AO31" s="286"/>
      <c r="AR31" s="36"/>
      <c r="BE31" s="301"/>
    </row>
    <row r="32" spans="2:57" s="2" customFormat="1" ht="14.45" customHeight="1" hidden="1">
      <c r="B32" s="36"/>
      <c r="F32" s="27" t="s">
        <v>52</v>
      </c>
      <c r="L32" s="287">
        <v>0.12</v>
      </c>
      <c r="M32" s="286"/>
      <c r="N32" s="286"/>
      <c r="O32" s="286"/>
      <c r="P32" s="286"/>
      <c r="W32" s="285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K32" s="285">
        <v>0</v>
      </c>
      <c r="AL32" s="286"/>
      <c r="AM32" s="286"/>
      <c r="AN32" s="286"/>
      <c r="AO32" s="286"/>
      <c r="AR32" s="36"/>
      <c r="BE32" s="301"/>
    </row>
    <row r="33" spans="2:44" s="2" customFormat="1" ht="14.45" customHeight="1" hidden="1">
      <c r="B33" s="36"/>
      <c r="F33" s="27" t="s">
        <v>53</v>
      </c>
      <c r="L33" s="287">
        <v>0</v>
      </c>
      <c r="M33" s="286"/>
      <c r="N33" s="286"/>
      <c r="O33" s="286"/>
      <c r="P33" s="286"/>
      <c r="W33" s="285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K33" s="285">
        <v>0</v>
      </c>
      <c r="AL33" s="286"/>
      <c r="AM33" s="286"/>
      <c r="AN33" s="286"/>
      <c r="AO33" s="286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54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55</v>
      </c>
      <c r="U35" s="39"/>
      <c r="V35" s="39"/>
      <c r="W35" s="39"/>
      <c r="X35" s="298" t="s">
        <v>56</v>
      </c>
      <c r="Y35" s="296"/>
      <c r="Z35" s="296"/>
      <c r="AA35" s="296"/>
      <c r="AB35" s="296"/>
      <c r="AC35" s="39"/>
      <c r="AD35" s="39"/>
      <c r="AE35" s="39"/>
      <c r="AF35" s="39"/>
      <c r="AG35" s="39"/>
      <c r="AH35" s="39"/>
      <c r="AI35" s="39"/>
      <c r="AJ35" s="39"/>
      <c r="AK35" s="295">
        <f>SUM(AK26:AK33)</f>
        <v>520300</v>
      </c>
      <c r="AL35" s="296"/>
      <c r="AM35" s="296"/>
      <c r="AN35" s="296"/>
      <c r="AO35" s="297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57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SKB4D</v>
      </c>
      <c r="AR44" s="45"/>
    </row>
    <row r="45" spans="2:44" s="4" customFormat="1" ht="36.95" customHeight="1">
      <c r="B45" s="46"/>
      <c r="C45" s="47" t="s">
        <v>16</v>
      </c>
      <c r="L45" s="288" t="str">
        <f>K6</f>
        <v>Most KT 08 u hlavní pošty v Klatovech</v>
      </c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 xml:space="preserve"> </v>
      </c>
      <c r="AI47" s="27" t="s">
        <v>23</v>
      </c>
      <c r="AM47" s="290" t="str">
        <f>IF(AN8="","",AN8)</f>
        <v>3. 4. 2024</v>
      </c>
      <c r="AN47" s="290"/>
      <c r="AR47" s="32"/>
    </row>
    <row r="48" spans="2:44" s="1" customFormat="1" ht="6.95" customHeight="1">
      <c r="B48" s="32"/>
      <c r="AR48" s="32"/>
    </row>
    <row r="49" spans="2:56" s="1" customFormat="1" ht="25.7" customHeight="1">
      <c r="B49" s="32"/>
      <c r="C49" s="27" t="s">
        <v>25</v>
      </c>
      <c r="L49" s="3" t="str">
        <f>IF(E11="","",E11)</f>
        <v>Město Klatovy</v>
      </c>
      <c r="AI49" s="27" t="s">
        <v>33</v>
      </c>
      <c r="AM49" s="274" t="str">
        <f>IF(E17="","",E17)</f>
        <v>Projekční kancelář Ing.Škubalová</v>
      </c>
      <c r="AN49" s="275"/>
      <c r="AO49" s="275"/>
      <c r="AP49" s="275"/>
      <c r="AR49" s="32"/>
      <c r="AS49" s="270" t="s">
        <v>58</v>
      </c>
      <c r="AT49" s="271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31</v>
      </c>
      <c r="L50" s="3" t="str">
        <f>IF(E14="Vyplň údaj","",E14)</f>
        <v/>
      </c>
      <c r="AI50" s="27" t="s">
        <v>38</v>
      </c>
      <c r="AM50" s="274" t="str">
        <f>IF(E20="","",E20)</f>
        <v>Straka</v>
      </c>
      <c r="AN50" s="275"/>
      <c r="AO50" s="275"/>
      <c r="AP50" s="275"/>
      <c r="AR50" s="32"/>
      <c r="AS50" s="272"/>
      <c r="AT50" s="273"/>
      <c r="BD50" s="53"/>
    </row>
    <row r="51" spans="2:56" s="1" customFormat="1" ht="10.9" customHeight="1">
      <c r="B51" s="32"/>
      <c r="AR51" s="32"/>
      <c r="AS51" s="272"/>
      <c r="AT51" s="273"/>
      <c r="BD51" s="53"/>
    </row>
    <row r="52" spans="2:56" s="1" customFormat="1" ht="29.25" customHeight="1">
      <c r="B52" s="32"/>
      <c r="C52" s="276" t="s">
        <v>59</v>
      </c>
      <c r="D52" s="277"/>
      <c r="E52" s="277"/>
      <c r="F52" s="277"/>
      <c r="G52" s="277"/>
      <c r="H52" s="54"/>
      <c r="I52" s="279" t="s">
        <v>60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8" t="s">
        <v>61</v>
      </c>
      <c r="AH52" s="277"/>
      <c r="AI52" s="277"/>
      <c r="AJ52" s="277"/>
      <c r="AK52" s="277"/>
      <c r="AL52" s="277"/>
      <c r="AM52" s="277"/>
      <c r="AN52" s="279" t="s">
        <v>62</v>
      </c>
      <c r="AO52" s="277"/>
      <c r="AP52" s="277"/>
      <c r="AQ52" s="55" t="s">
        <v>63</v>
      </c>
      <c r="AR52" s="32"/>
      <c r="AS52" s="56" t="s">
        <v>64</v>
      </c>
      <c r="AT52" s="57" t="s">
        <v>65</v>
      </c>
      <c r="AU52" s="57" t="s">
        <v>66</v>
      </c>
      <c r="AV52" s="57" t="s">
        <v>67</v>
      </c>
      <c r="AW52" s="57" t="s">
        <v>68</v>
      </c>
      <c r="AX52" s="57" t="s">
        <v>69</v>
      </c>
      <c r="AY52" s="57" t="s">
        <v>70</v>
      </c>
      <c r="AZ52" s="57" t="s">
        <v>71</v>
      </c>
      <c r="BA52" s="57" t="s">
        <v>72</v>
      </c>
      <c r="BB52" s="57" t="s">
        <v>73</v>
      </c>
      <c r="BC52" s="57" t="s">
        <v>74</v>
      </c>
      <c r="BD52" s="58" t="s">
        <v>75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76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3">
        <f>ROUND(SUM(AG55:AG58),2)</f>
        <v>430000</v>
      </c>
      <c r="AH54" s="283"/>
      <c r="AI54" s="283"/>
      <c r="AJ54" s="283"/>
      <c r="AK54" s="283"/>
      <c r="AL54" s="283"/>
      <c r="AM54" s="283"/>
      <c r="AN54" s="284">
        <f>SUM(AG54,AT54)</f>
        <v>520300</v>
      </c>
      <c r="AO54" s="284"/>
      <c r="AP54" s="284"/>
      <c r="AQ54" s="64" t="s">
        <v>19</v>
      </c>
      <c r="AR54" s="60"/>
      <c r="AS54" s="65">
        <f>ROUND(SUM(AS55:AS58),2)</f>
        <v>0</v>
      </c>
      <c r="AT54" s="66">
        <f>ROUND(SUM(AV54:AW54),2)</f>
        <v>90300</v>
      </c>
      <c r="AU54" s="67">
        <f>ROUND(SUM(AU55:AU58),5)</f>
        <v>0</v>
      </c>
      <c r="AV54" s="66">
        <f>ROUND(AZ54*L29,2)</f>
        <v>90300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ROUND(SUM(AZ55:AZ58),2)</f>
        <v>430000</v>
      </c>
      <c r="BA54" s="66">
        <f>ROUND(SUM(BA55:BA58),2)</f>
        <v>0</v>
      </c>
      <c r="BB54" s="66">
        <f>ROUND(SUM(BB55:BB58),2)</f>
        <v>0</v>
      </c>
      <c r="BC54" s="66">
        <f>ROUND(SUM(BC55:BC58),2)</f>
        <v>0</v>
      </c>
      <c r="BD54" s="68">
        <f>ROUND(SUM(BD55:BD58),2)</f>
        <v>0</v>
      </c>
      <c r="BS54" s="69" t="s">
        <v>77</v>
      </c>
      <c r="BT54" s="69" t="s">
        <v>78</v>
      </c>
      <c r="BU54" s="70" t="s">
        <v>79</v>
      </c>
      <c r="BV54" s="69" t="s">
        <v>80</v>
      </c>
      <c r="BW54" s="69" t="s">
        <v>5</v>
      </c>
      <c r="BX54" s="69" t="s">
        <v>81</v>
      </c>
      <c r="CL54" s="69" t="s">
        <v>19</v>
      </c>
    </row>
    <row r="55" spans="1:91" s="6" customFormat="1" ht="24.75" customHeight="1">
      <c r="A55" s="71" t="s">
        <v>82</v>
      </c>
      <c r="B55" s="72"/>
      <c r="C55" s="73"/>
      <c r="D55" s="280" t="s">
        <v>83</v>
      </c>
      <c r="E55" s="280"/>
      <c r="F55" s="280"/>
      <c r="G55" s="280"/>
      <c r="H55" s="280"/>
      <c r="I55" s="74"/>
      <c r="J55" s="280" t="s">
        <v>84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1">
        <f>'SKB4D401 - SO 201a  Most ...'!J30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75" t="s">
        <v>85</v>
      </c>
      <c r="AR55" s="72"/>
      <c r="AS55" s="76">
        <v>0</v>
      </c>
      <c r="AT55" s="77">
        <f>ROUND(SUM(AV55:AW55),2)</f>
        <v>0</v>
      </c>
      <c r="AU55" s="78">
        <f>'SKB4D401 - SO 201a  Most ...'!P92</f>
        <v>0</v>
      </c>
      <c r="AV55" s="77">
        <f>'SKB4D401 - SO 201a  Most ...'!J33</f>
        <v>0</v>
      </c>
      <c r="AW55" s="77">
        <f>'SKB4D401 - SO 201a  Most ...'!J34</f>
        <v>0</v>
      </c>
      <c r="AX55" s="77">
        <f>'SKB4D401 - SO 201a  Most ...'!J35</f>
        <v>0</v>
      </c>
      <c r="AY55" s="77">
        <f>'SKB4D401 - SO 201a  Most ...'!J36</f>
        <v>0</v>
      </c>
      <c r="AZ55" s="77">
        <f>'SKB4D401 - SO 201a  Most ...'!F33</f>
        <v>0</v>
      </c>
      <c r="BA55" s="77">
        <f>'SKB4D401 - SO 201a  Most ...'!F34</f>
        <v>0</v>
      </c>
      <c r="BB55" s="77">
        <f>'SKB4D401 - SO 201a  Most ...'!F35</f>
        <v>0</v>
      </c>
      <c r="BC55" s="77">
        <f>'SKB4D401 - SO 201a  Most ...'!F36</f>
        <v>0</v>
      </c>
      <c r="BD55" s="79">
        <f>'SKB4D401 - SO 201a  Most ...'!F37</f>
        <v>0</v>
      </c>
      <c r="BT55" s="80" t="s">
        <v>86</v>
      </c>
      <c r="BV55" s="80" t="s">
        <v>80</v>
      </c>
      <c r="BW55" s="80" t="s">
        <v>87</v>
      </c>
      <c r="BX55" s="80" t="s">
        <v>5</v>
      </c>
      <c r="CL55" s="80" t="s">
        <v>19</v>
      </c>
      <c r="CM55" s="80" t="s">
        <v>88</v>
      </c>
    </row>
    <row r="56" spans="1:91" s="6" customFormat="1" ht="24.75" customHeight="1">
      <c r="A56" s="71" t="s">
        <v>82</v>
      </c>
      <c r="B56" s="72"/>
      <c r="C56" s="73"/>
      <c r="D56" s="280" t="s">
        <v>89</v>
      </c>
      <c r="E56" s="280"/>
      <c r="F56" s="280"/>
      <c r="G56" s="280"/>
      <c r="H56" s="280"/>
      <c r="I56" s="74"/>
      <c r="J56" s="280" t="s">
        <v>90</v>
      </c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1">
        <f>'SKB4D402 - SO 201b  Římso...'!J30</f>
        <v>0</v>
      </c>
      <c r="AH56" s="282"/>
      <c r="AI56" s="282"/>
      <c r="AJ56" s="282"/>
      <c r="AK56" s="282"/>
      <c r="AL56" s="282"/>
      <c r="AM56" s="282"/>
      <c r="AN56" s="281">
        <f>SUM(AG56,AT56)</f>
        <v>0</v>
      </c>
      <c r="AO56" s="282"/>
      <c r="AP56" s="282"/>
      <c r="AQ56" s="75" t="s">
        <v>85</v>
      </c>
      <c r="AR56" s="72"/>
      <c r="AS56" s="76">
        <v>0</v>
      </c>
      <c r="AT56" s="77">
        <f>ROUND(SUM(AV56:AW56),2)</f>
        <v>0</v>
      </c>
      <c r="AU56" s="78">
        <f>'SKB4D402 - SO 201b  Římso...'!P88</f>
        <v>0</v>
      </c>
      <c r="AV56" s="77">
        <f>'SKB4D402 - SO 201b  Římso...'!J33</f>
        <v>0</v>
      </c>
      <c r="AW56" s="77">
        <f>'SKB4D402 - SO 201b  Římso...'!J34</f>
        <v>0</v>
      </c>
      <c r="AX56" s="77">
        <f>'SKB4D402 - SO 201b  Římso...'!J35</f>
        <v>0</v>
      </c>
      <c r="AY56" s="77">
        <f>'SKB4D402 - SO 201b  Římso...'!J36</f>
        <v>0</v>
      </c>
      <c r="AZ56" s="77">
        <f>'SKB4D402 - SO 201b  Římso...'!F33</f>
        <v>0</v>
      </c>
      <c r="BA56" s="77">
        <f>'SKB4D402 - SO 201b  Římso...'!F34</f>
        <v>0</v>
      </c>
      <c r="BB56" s="77">
        <f>'SKB4D402 - SO 201b  Římso...'!F35</f>
        <v>0</v>
      </c>
      <c r="BC56" s="77">
        <f>'SKB4D402 - SO 201b  Římso...'!F36</f>
        <v>0</v>
      </c>
      <c r="BD56" s="79">
        <f>'SKB4D402 - SO 201b  Římso...'!F37</f>
        <v>0</v>
      </c>
      <c r="BT56" s="80" t="s">
        <v>86</v>
      </c>
      <c r="BV56" s="80" t="s">
        <v>80</v>
      </c>
      <c r="BW56" s="80" t="s">
        <v>91</v>
      </c>
      <c r="BX56" s="80" t="s">
        <v>5</v>
      </c>
      <c r="CL56" s="80" t="s">
        <v>19</v>
      </c>
      <c r="CM56" s="80" t="s">
        <v>88</v>
      </c>
    </row>
    <row r="57" spans="1:91" s="6" customFormat="1" ht="24.75" customHeight="1">
      <c r="A57" s="71" t="s">
        <v>82</v>
      </c>
      <c r="B57" s="72"/>
      <c r="C57" s="73"/>
      <c r="D57" s="280" t="s">
        <v>92</v>
      </c>
      <c r="E57" s="280"/>
      <c r="F57" s="280"/>
      <c r="G57" s="280"/>
      <c r="H57" s="280"/>
      <c r="I57" s="74"/>
      <c r="J57" s="280" t="s">
        <v>93</v>
      </c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1">
        <f>'SKB4D404 - Veřelné osvětlení'!J30</f>
        <v>0</v>
      </c>
      <c r="AH57" s="282"/>
      <c r="AI57" s="282"/>
      <c r="AJ57" s="282"/>
      <c r="AK57" s="282"/>
      <c r="AL57" s="282"/>
      <c r="AM57" s="282"/>
      <c r="AN57" s="281">
        <f>SUM(AG57,AT57)</f>
        <v>0</v>
      </c>
      <c r="AO57" s="282"/>
      <c r="AP57" s="282"/>
      <c r="AQ57" s="75" t="s">
        <v>85</v>
      </c>
      <c r="AR57" s="72"/>
      <c r="AS57" s="76">
        <v>0</v>
      </c>
      <c r="AT57" s="77">
        <f>ROUND(SUM(AV57:AW57),2)</f>
        <v>0</v>
      </c>
      <c r="AU57" s="78">
        <f>'SKB4D404 - Veřelné osvětlení'!P85</f>
        <v>0</v>
      </c>
      <c r="AV57" s="77">
        <f>'SKB4D404 - Veřelné osvětlení'!J33</f>
        <v>0</v>
      </c>
      <c r="AW57" s="77">
        <f>'SKB4D404 - Veřelné osvětlení'!J34</f>
        <v>0</v>
      </c>
      <c r="AX57" s="77">
        <f>'SKB4D404 - Veřelné osvětlení'!J35</f>
        <v>0</v>
      </c>
      <c r="AY57" s="77">
        <f>'SKB4D404 - Veřelné osvětlení'!J36</f>
        <v>0</v>
      </c>
      <c r="AZ57" s="77">
        <f>'SKB4D404 - Veřelné osvětlení'!F33</f>
        <v>0</v>
      </c>
      <c r="BA57" s="77">
        <f>'SKB4D404 - Veřelné osvětlení'!F34</f>
        <v>0</v>
      </c>
      <c r="BB57" s="77">
        <f>'SKB4D404 - Veřelné osvětlení'!F35</f>
        <v>0</v>
      </c>
      <c r="BC57" s="77">
        <f>'SKB4D404 - Veřelné osvětlení'!F36</f>
        <v>0</v>
      </c>
      <c r="BD57" s="79">
        <f>'SKB4D404 - Veřelné osvětlení'!F37</f>
        <v>0</v>
      </c>
      <c r="BT57" s="80" t="s">
        <v>86</v>
      </c>
      <c r="BV57" s="80" t="s">
        <v>80</v>
      </c>
      <c r="BW57" s="80" t="s">
        <v>94</v>
      </c>
      <c r="BX57" s="80" t="s">
        <v>5</v>
      </c>
      <c r="CL57" s="80" t="s">
        <v>19</v>
      </c>
      <c r="CM57" s="80" t="s">
        <v>88</v>
      </c>
    </row>
    <row r="58" spans="1:91" s="6" customFormat="1" ht="24.75" customHeight="1">
      <c r="A58" s="71" t="s">
        <v>82</v>
      </c>
      <c r="B58" s="72"/>
      <c r="C58" s="73"/>
      <c r="D58" s="280" t="s">
        <v>95</v>
      </c>
      <c r="E58" s="280"/>
      <c r="F58" s="280"/>
      <c r="G58" s="280"/>
      <c r="H58" s="280"/>
      <c r="I58" s="74"/>
      <c r="J58" s="280" t="s">
        <v>96</v>
      </c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1">
        <f>'SKB4D405 - VON'!J30</f>
        <v>430000</v>
      </c>
      <c r="AH58" s="282"/>
      <c r="AI58" s="282"/>
      <c r="AJ58" s="282"/>
      <c r="AK58" s="282"/>
      <c r="AL58" s="282"/>
      <c r="AM58" s="282"/>
      <c r="AN58" s="281">
        <f>SUM(AG58,AT58)</f>
        <v>520300</v>
      </c>
      <c r="AO58" s="282"/>
      <c r="AP58" s="282"/>
      <c r="AQ58" s="75" t="s">
        <v>85</v>
      </c>
      <c r="AR58" s="72"/>
      <c r="AS58" s="81">
        <v>0</v>
      </c>
      <c r="AT58" s="82">
        <f>ROUND(SUM(AV58:AW58),2)</f>
        <v>90300</v>
      </c>
      <c r="AU58" s="83">
        <f>'SKB4D405 - VON'!P88</f>
        <v>0</v>
      </c>
      <c r="AV58" s="82">
        <f>'SKB4D405 - VON'!J33</f>
        <v>90300</v>
      </c>
      <c r="AW58" s="82">
        <f>'SKB4D405 - VON'!J34</f>
        <v>0</v>
      </c>
      <c r="AX58" s="82">
        <f>'SKB4D405 - VON'!J35</f>
        <v>0</v>
      </c>
      <c r="AY58" s="82">
        <f>'SKB4D405 - VON'!J36</f>
        <v>0</v>
      </c>
      <c r="AZ58" s="82">
        <f>'SKB4D405 - VON'!F33</f>
        <v>430000</v>
      </c>
      <c r="BA58" s="82">
        <f>'SKB4D405 - VON'!F34</f>
        <v>0</v>
      </c>
      <c r="BB58" s="82">
        <f>'SKB4D405 - VON'!F35</f>
        <v>0</v>
      </c>
      <c r="BC58" s="82">
        <f>'SKB4D405 - VON'!F36</f>
        <v>0</v>
      </c>
      <c r="BD58" s="84">
        <f>'SKB4D405 - VON'!F37</f>
        <v>0</v>
      </c>
      <c r="BT58" s="80" t="s">
        <v>86</v>
      </c>
      <c r="BV58" s="80" t="s">
        <v>80</v>
      </c>
      <c r="BW58" s="80" t="s">
        <v>97</v>
      </c>
      <c r="BX58" s="80" t="s">
        <v>5</v>
      </c>
      <c r="CL58" s="80" t="s">
        <v>19</v>
      </c>
      <c r="CM58" s="80" t="s">
        <v>88</v>
      </c>
    </row>
    <row r="59" spans="2:44" s="1" customFormat="1" ht="30" customHeight="1">
      <c r="B59" s="32"/>
      <c r="AR59" s="32"/>
    </row>
    <row r="60" spans="2:44" s="1" customFormat="1" ht="6.9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2"/>
    </row>
  </sheetData>
  <sheetProtection algorithmName="SHA-512" hashValue="iCpDwxhkPTw2z5nfia6si/YXTYC1+bm93qKKfukrnAVHUyxchVa1j7zeL/jpALQmr81L6jo8INx6iAA+nVZKIw==" saltValue="00QfuMsCqYCAnW9pW/ZQzrF9wd38TI7CdvH4fFltTYIvWczZXO8RBHts/wyzeCJ4TXLVKMjfe8Kpw/xHZPPCO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G54:AM54"/>
    <mergeCell ref="AN54:AP54"/>
    <mergeCell ref="J56:AF56"/>
    <mergeCell ref="D56:H56"/>
    <mergeCell ref="AG56:AM56"/>
    <mergeCell ref="AN56:AP56"/>
    <mergeCell ref="D55:H55"/>
    <mergeCell ref="AG55:AM55"/>
    <mergeCell ref="J55:AF55"/>
    <mergeCell ref="AN55:AP55"/>
    <mergeCell ref="D58:H58"/>
    <mergeCell ref="J58:AF58"/>
    <mergeCell ref="AN57:AP57"/>
    <mergeCell ref="D57:H57"/>
    <mergeCell ref="J57:AF57"/>
    <mergeCell ref="AG57:AM57"/>
    <mergeCell ref="AS49:AT51"/>
    <mergeCell ref="AM50:AP50"/>
    <mergeCell ref="C52:G52"/>
    <mergeCell ref="AG52:AM52"/>
    <mergeCell ref="I52:AF52"/>
    <mergeCell ref="AN52:AP52"/>
  </mergeCells>
  <hyperlinks>
    <hyperlink ref="A55" location="'SKB4D401 - SO 201a  Most ...'!C2" display="/"/>
    <hyperlink ref="A56" location="'SKB4D402 - SO 201b  Římso...'!C2" display="/"/>
    <hyperlink ref="A57" location="'SKB4D404 - Veřelné osvětlení'!C2" display="/"/>
    <hyperlink ref="A58" location="'SKB4D405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1"/>
  <sheetViews>
    <sheetView showGridLines="0" workbookViewId="0" topLeftCell="A92">
      <selection activeCell="J106" sqref="J10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98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8" t="str">
        <f>'Rekapitulace stavby'!K6</f>
        <v>Most KT 08 u hlavní pošty v Klatovech</v>
      </c>
      <c r="F7" s="309"/>
      <c r="G7" s="309"/>
      <c r="H7" s="309"/>
      <c r="L7" s="20"/>
    </row>
    <row r="8" spans="2:12" s="1" customFormat="1" ht="12" customHeight="1">
      <c r="B8" s="32"/>
      <c r="D8" s="27" t="s">
        <v>99</v>
      </c>
      <c r="L8" s="32"/>
    </row>
    <row r="9" spans="2:12" s="1" customFormat="1" ht="16.5" customHeight="1">
      <c r="B9" s="32"/>
      <c r="E9" s="288" t="s">
        <v>100</v>
      </c>
      <c r="F9" s="307"/>
      <c r="G9" s="307"/>
      <c r="H9" s="30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3. 4. 2024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12" s="1" customFormat="1" ht="18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0" t="str">
        <f>'Rekapitulace stavby'!E14</f>
        <v>Vyplň údaj</v>
      </c>
      <c r="F18" s="302"/>
      <c r="G18" s="302"/>
      <c r="H18" s="302"/>
      <c r="I18" s="27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customHeight="1">
      <c r="B24" s="32"/>
      <c r="E24" s="25" t="s">
        <v>40</v>
      </c>
      <c r="I24" s="27" t="s">
        <v>29</v>
      </c>
      <c r="J24" s="25" t="s">
        <v>41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42</v>
      </c>
      <c r="L26" s="32"/>
    </row>
    <row r="27" spans="2:12" s="7" customFormat="1" ht="16.5" customHeight="1">
      <c r="B27" s="86"/>
      <c r="E27" s="306" t="s">
        <v>19</v>
      </c>
      <c r="F27" s="306"/>
      <c r="G27" s="306"/>
      <c r="H27" s="306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44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46</v>
      </c>
      <c r="I32" s="35" t="s">
        <v>45</v>
      </c>
      <c r="J32" s="35" t="s">
        <v>47</v>
      </c>
      <c r="L32" s="32"/>
    </row>
    <row r="33" spans="2:12" s="1" customFormat="1" ht="14.45" customHeight="1">
      <c r="B33" s="32"/>
      <c r="D33" s="52" t="s">
        <v>48</v>
      </c>
      <c r="E33" s="27" t="s">
        <v>49</v>
      </c>
      <c r="F33" s="88">
        <f>ROUND((SUM(BE92:BE910)),2)</f>
        <v>0</v>
      </c>
      <c r="I33" s="89">
        <v>0.21</v>
      </c>
      <c r="J33" s="88">
        <f>ROUND(((SUM(BE92:BE910))*I33),2)</f>
        <v>0</v>
      </c>
      <c r="L33" s="32"/>
    </row>
    <row r="34" spans="2:12" s="1" customFormat="1" ht="14.45" customHeight="1">
      <c r="B34" s="32"/>
      <c r="E34" s="27" t="s">
        <v>50</v>
      </c>
      <c r="F34" s="88">
        <f>ROUND((SUM(BF92:BF910)),2)</f>
        <v>0</v>
      </c>
      <c r="I34" s="89">
        <v>0.12</v>
      </c>
      <c r="J34" s="88">
        <f>ROUND(((SUM(BF92:BF910))*I34),2)</f>
        <v>0</v>
      </c>
      <c r="L34" s="32"/>
    </row>
    <row r="35" spans="2:12" s="1" customFormat="1" ht="14.45" customHeight="1" hidden="1">
      <c r="B35" s="32"/>
      <c r="E35" s="27" t="s">
        <v>51</v>
      </c>
      <c r="F35" s="88">
        <f>ROUND((SUM(BG92:BG910)),2)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52</v>
      </c>
      <c r="F36" s="88">
        <f>ROUND((SUM(BH92:BH910)),2)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53</v>
      </c>
      <c r="F37" s="88">
        <f>ROUND((SUM(BI92:BI910)),2)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54</v>
      </c>
      <c r="E39" s="54"/>
      <c r="F39" s="54"/>
      <c r="G39" s="92" t="s">
        <v>55</v>
      </c>
      <c r="H39" s="93" t="s">
        <v>56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101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8" t="str">
        <f>E7</f>
        <v>Most KT 08 u hlavní pošty v Klatovech</v>
      </c>
      <c r="F48" s="309"/>
      <c r="G48" s="309"/>
      <c r="H48" s="309"/>
      <c r="L48" s="32"/>
    </row>
    <row r="49" spans="2:12" s="1" customFormat="1" ht="12" customHeight="1">
      <c r="B49" s="32"/>
      <c r="C49" s="27" t="s">
        <v>99</v>
      </c>
      <c r="L49" s="32"/>
    </row>
    <row r="50" spans="2:12" s="1" customFormat="1" ht="16.5" customHeight="1">
      <c r="B50" s="32"/>
      <c r="E50" s="288" t="str">
        <f>E9</f>
        <v>SKB4D401 - SO 201a  Most KT 08</v>
      </c>
      <c r="F50" s="307"/>
      <c r="G50" s="307"/>
      <c r="H50" s="30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3. 4. 2024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Město Klatovy</v>
      </c>
      <c r="I54" s="27" t="s">
        <v>33</v>
      </c>
      <c r="J54" s="30" t="str">
        <f>E21</f>
        <v>Projekční kancelář Ing.Škubalová</v>
      </c>
      <c r="L54" s="32"/>
    </row>
    <row r="55" spans="2:12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Straka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102</v>
      </c>
      <c r="D57" s="90"/>
      <c r="E57" s="90"/>
      <c r="F57" s="90"/>
      <c r="G57" s="90"/>
      <c r="H57" s="90"/>
      <c r="I57" s="90"/>
      <c r="J57" s="97" t="s">
        <v>103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76</v>
      </c>
      <c r="J59" s="63">
        <f>J92</f>
        <v>0</v>
      </c>
      <c r="L59" s="32"/>
      <c r="AU59" s="17" t="s">
        <v>104</v>
      </c>
    </row>
    <row r="60" spans="2:12" s="8" customFormat="1" ht="24.95" customHeight="1">
      <c r="B60" s="99"/>
      <c r="D60" s="100" t="s">
        <v>105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12" s="9" customFormat="1" ht="19.9" customHeight="1">
      <c r="B61" s="103"/>
      <c r="D61" s="104" t="s">
        <v>106</v>
      </c>
      <c r="E61" s="105"/>
      <c r="F61" s="105"/>
      <c r="G61" s="105"/>
      <c r="H61" s="105"/>
      <c r="I61" s="105"/>
      <c r="J61" s="106">
        <f>J94</f>
        <v>0</v>
      </c>
      <c r="L61" s="103"/>
    </row>
    <row r="62" spans="2:12" s="9" customFormat="1" ht="19.9" customHeight="1">
      <c r="B62" s="103"/>
      <c r="D62" s="104" t="s">
        <v>107</v>
      </c>
      <c r="E62" s="105"/>
      <c r="F62" s="105"/>
      <c r="G62" s="105"/>
      <c r="H62" s="105"/>
      <c r="I62" s="105"/>
      <c r="J62" s="106">
        <f>J299</f>
        <v>0</v>
      </c>
      <c r="L62" s="103"/>
    </row>
    <row r="63" spans="2:12" s="9" customFormat="1" ht="19.9" customHeight="1">
      <c r="B63" s="103"/>
      <c r="D63" s="104" t="s">
        <v>108</v>
      </c>
      <c r="E63" s="105"/>
      <c r="F63" s="105"/>
      <c r="G63" s="105"/>
      <c r="H63" s="105"/>
      <c r="I63" s="105"/>
      <c r="J63" s="106">
        <f>J362</f>
        <v>0</v>
      </c>
      <c r="L63" s="103"/>
    </row>
    <row r="64" spans="2:12" s="9" customFormat="1" ht="19.9" customHeight="1">
      <c r="B64" s="103"/>
      <c r="D64" s="104" t="s">
        <v>109</v>
      </c>
      <c r="E64" s="105"/>
      <c r="F64" s="105"/>
      <c r="G64" s="105"/>
      <c r="H64" s="105"/>
      <c r="I64" s="105"/>
      <c r="J64" s="106">
        <f>J409</f>
        <v>0</v>
      </c>
      <c r="L64" s="103"/>
    </row>
    <row r="65" spans="2:12" s="9" customFormat="1" ht="19.9" customHeight="1">
      <c r="B65" s="103"/>
      <c r="D65" s="104" t="s">
        <v>110</v>
      </c>
      <c r="E65" s="105"/>
      <c r="F65" s="105"/>
      <c r="G65" s="105"/>
      <c r="H65" s="105"/>
      <c r="I65" s="105"/>
      <c r="J65" s="106">
        <f>J495</f>
        <v>0</v>
      </c>
      <c r="L65" s="103"/>
    </row>
    <row r="66" spans="2:12" s="9" customFormat="1" ht="19.9" customHeight="1">
      <c r="B66" s="103"/>
      <c r="D66" s="104" t="s">
        <v>111</v>
      </c>
      <c r="E66" s="105"/>
      <c r="F66" s="105"/>
      <c r="G66" s="105"/>
      <c r="H66" s="105"/>
      <c r="I66" s="105"/>
      <c r="J66" s="106">
        <f>J557</f>
        <v>0</v>
      </c>
      <c r="L66" s="103"/>
    </row>
    <row r="67" spans="2:12" s="9" customFormat="1" ht="19.9" customHeight="1">
      <c r="B67" s="103"/>
      <c r="D67" s="104" t="s">
        <v>112</v>
      </c>
      <c r="E67" s="105"/>
      <c r="F67" s="105"/>
      <c r="G67" s="105"/>
      <c r="H67" s="105"/>
      <c r="I67" s="105"/>
      <c r="J67" s="106">
        <f>J573</f>
        <v>0</v>
      </c>
      <c r="L67" s="103"/>
    </row>
    <row r="68" spans="2:12" s="9" customFormat="1" ht="19.9" customHeight="1">
      <c r="B68" s="103"/>
      <c r="D68" s="104" t="s">
        <v>113</v>
      </c>
      <c r="E68" s="105"/>
      <c r="F68" s="105"/>
      <c r="G68" s="105"/>
      <c r="H68" s="105"/>
      <c r="I68" s="105"/>
      <c r="J68" s="106">
        <f>J612</f>
        <v>0</v>
      </c>
      <c r="L68" s="103"/>
    </row>
    <row r="69" spans="2:12" s="9" customFormat="1" ht="19.9" customHeight="1">
      <c r="B69" s="103"/>
      <c r="D69" s="104" t="s">
        <v>114</v>
      </c>
      <c r="E69" s="105"/>
      <c r="F69" s="105"/>
      <c r="G69" s="105"/>
      <c r="H69" s="105"/>
      <c r="I69" s="105"/>
      <c r="J69" s="106">
        <f>J787</f>
        <v>0</v>
      </c>
      <c r="L69" s="103"/>
    </row>
    <row r="70" spans="2:12" s="9" customFormat="1" ht="19.9" customHeight="1">
      <c r="B70" s="103"/>
      <c r="D70" s="104" t="s">
        <v>115</v>
      </c>
      <c r="E70" s="105"/>
      <c r="F70" s="105"/>
      <c r="G70" s="105"/>
      <c r="H70" s="105"/>
      <c r="I70" s="105"/>
      <c r="J70" s="106">
        <f>J883</f>
        <v>0</v>
      </c>
      <c r="L70" s="103"/>
    </row>
    <row r="71" spans="2:12" s="8" customFormat="1" ht="24.95" customHeight="1">
      <c r="B71" s="99"/>
      <c r="D71" s="100" t="s">
        <v>116</v>
      </c>
      <c r="E71" s="101"/>
      <c r="F71" s="101"/>
      <c r="G71" s="101"/>
      <c r="H71" s="101"/>
      <c r="I71" s="101"/>
      <c r="J71" s="102">
        <f>J886</f>
        <v>0</v>
      </c>
      <c r="L71" s="99"/>
    </row>
    <row r="72" spans="2:12" s="9" customFormat="1" ht="19.9" customHeight="1">
      <c r="B72" s="103"/>
      <c r="D72" s="104" t="s">
        <v>117</v>
      </c>
      <c r="E72" s="105"/>
      <c r="F72" s="105"/>
      <c r="G72" s="105"/>
      <c r="H72" s="105"/>
      <c r="I72" s="105"/>
      <c r="J72" s="106">
        <f>J887</f>
        <v>0</v>
      </c>
      <c r="L72" s="103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118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08" t="str">
        <f>E7</f>
        <v>Most KT 08 u hlavní pošty v Klatovech</v>
      </c>
      <c r="F82" s="309"/>
      <c r="G82" s="309"/>
      <c r="H82" s="309"/>
      <c r="L82" s="32"/>
    </row>
    <row r="83" spans="2:12" s="1" customFormat="1" ht="12" customHeight="1">
      <c r="B83" s="32"/>
      <c r="C83" s="27" t="s">
        <v>99</v>
      </c>
      <c r="L83" s="32"/>
    </row>
    <row r="84" spans="2:12" s="1" customFormat="1" ht="16.5" customHeight="1">
      <c r="B84" s="32"/>
      <c r="E84" s="288" t="str">
        <f>E9</f>
        <v>SKB4D401 - SO 201a  Most KT 08</v>
      </c>
      <c r="F84" s="307"/>
      <c r="G84" s="307"/>
      <c r="H84" s="307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 xml:space="preserve"> </v>
      </c>
      <c r="I86" s="27" t="s">
        <v>23</v>
      </c>
      <c r="J86" s="49" t="str">
        <f>IF(J12="","",J12)</f>
        <v>3. 4. 2024</v>
      </c>
      <c r="L86" s="32"/>
    </row>
    <row r="87" spans="2:12" s="1" customFormat="1" ht="6.95" customHeight="1">
      <c r="B87" s="32"/>
      <c r="L87" s="32"/>
    </row>
    <row r="88" spans="2:12" s="1" customFormat="1" ht="25.7" customHeight="1">
      <c r="B88" s="32"/>
      <c r="C88" s="27" t="s">
        <v>25</v>
      </c>
      <c r="F88" s="25" t="str">
        <f>E15</f>
        <v>Město Klatovy</v>
      </c>
      <c r="I88" s="27" t="s">
        <v>33</v>
      </c>
      <c r="J88" s="30" t="str">
        <f>E21</f>
        <v>Projekční kancelář Ing.Škubalová</v>
      </c>
      <c r="L88" s="32"/>
    </row>
    <row r="89" spans="2:12" s="1" customFormat="1" ht="15.2" customHeight="1">
      <c r="B89" s="32"/>
      <c r="C89" s="27" t="s">
        <v>31</v>
      </c>
      <c r="F89" s="25" t="str">
        <f>IF(E18="","",E18)</f>
        <v>Vyplň údaj</v>
      </c>
      <c r="I89" s="27" t="s">
        <v>38</v>
      </c>
      <c r="J89" s="30" t="str">
        <f>E24</f>
        <v>Straka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7"/>
      <c r="C91" s="108" t="s">
        <v>119</v>
      </c>
      <c r="D91" s="109" t="s">
        <v>63</v>
      </c>
      <c r="E91" s="109" t="s">
        <v>59</v>
      </c>
      <c r="F91" s="109" t="s">
        <v>60</v>
      </c>
      <c r="G91" s="109" t="s">
        <v>120</v>
      </c>
      <c r="H91" s="109" t="s">
        <v>121</v>
      </c>
      <c r="I91" s="109" t="s">
        <v>122</v>
      </c>
      <c r="J91" s="109" t="s">
        <v>103</v>
      </c>
      <c r="K91" s="110" t="s">
        <v>123</v>
      </c>
      <c r="L91" s="107"/>
      <c r="M91" s="56" t="s">
        <v>19</v>
      </c>
      <c r="N91" s="57" t="s">
        <v>48</v>
      </c>
      <c r="O91" s="57" t="s">
        <v>124</v>
      </c>
      <c r="P91" s="57" t="s">
        <v>125</v>
      </c>
      <c r="Q91" s="57" t="s">
        <v>126</v>
      </c>
      <c r="R91" s="57" t="s">
        <v>127</v>
      </c>
      <c r="S91" s="57" t="s">
        <v>128</v>
      </c>
      <c r="T91" s="58" t="s">
        <v>129</v>
      </c>
    </row>
    <row r="92" spans="2:63" s="1" customFormat="1" ht="22.9" customHeight="1">
      <c r="B92" s="32"/>
      <c r="C92" s="61" t="s">
        <v>130</v>
      </c>
      <c r="J92" s="111">
        <f>BK92</f>
        <v>0</v>
      </c>
      <c r="L92" s="32"/>
      <c r="M92" s="59"/>
      <c r="N92" s="50"/>
      <c r="O92" s="50"/>
      <c r="P92" s="112">
        <f>P93+P886</f>
        <v>0</v>
      </c>
      <c r="Q92" s="50"/>
      <c r="R92" s="112">
        <f>R93+R886</f>
        <v>0</v>
      </c>
      <c r="S92" s="50"/>
      <c r="T92" s="113">
        <f>T93+T886</f>
        <v>0</v>
      </c>
      <c r="AT92" s="17" t="s">
        <v>77</v>
      </c>
      <c r="AU92" s="17" t="s">
        <v>104</v>
      </c>
      <c r="BK92" s="114">
        <f>BK93+BK886</f>
        <v>0</v>
      </c>
    </row>
    <row r="93" spans="2:63" s="11" customFormat="1" ht="25.9" customHeight="1">
      <c r="B93" s="115"/>
      <c r="D93" s="116" t="s">
        <v>77</v>
      </c>
      <c r="E93" s="117" t="s">
        <v>131</v>
      </c>
      <c r="F93" s="117" t="s">
        <v>132</v>
      </c>
      <c r="I93" s="118"/>
      <c r="J93" s="119">
        <f>BK93</f>
        <v>0</v>
      </c>
      <c r="L93" s="115"/>
      <c r="M93" s="120"/>
      <c r="P93" s="121">
        <f>P94+P299+P362+P409+P495+P557+P573+P612+P787+P883</f>
        <v>0</v>
      </c>
      <c r="R93" s="121">
        <f>R94+R299+R362+R409+R495+R557+R573+R612+R787+R883</f>
        <v>0</v>
      </c>
      <c r="T93" s="122">
        <f>T94+T299+T362+T409+T495+T557+T573+T612+T787+T883</f>
        <v>0</v>
      </c>
      <c r="AR93" s="116" t="s">
        <v>86</v>
      </c>
      <c r="AT93" s="123" t="s">
        <v>77</v>
      </c>
      <c r="AU93" s="123" t="s">
        <v>78</v>
      </c>
      <c r="AY93" s="116" t="s">
        <v>133</v>
      </c>
      <c r="BK93" s="124">
        <f>BK94+BK299+BK362+BK409+BK495+BK557+BK573+BK612+BK787+BK883</f>
        <v>0</v>
      </c>
    </row>
    <row r="94" spans="2:63" s="11" customFormat="1" ht="22.9" customHeight="1">
      <c r="B94" s="115"/>
      <c r="D94" s="116" t="s">
        <v>77</v>
      </c>
      <c r="E94" s="125" t="s">
        <v>86</v>
      </c>
      <c r="F94" s="125" t="s">
        <v>134</v>
      </c>
      <c r="I94" s="118"/>
      <c r="J94" s="126">
        <f>BK94</f>
        <v>0</v>
      </c>
      <c r="L94" s="115"/>
      <c r="M94" s="120"/>
      <c r="P94" s="121">
        <f>SUM(P95:P298)</f>
        <v>0</v>
      </c>
      <c r="R94" s="121">
        <f>SUM(R95:R298)</f>
        <v>0</v>
      </c>
      <c r="T94" s="122">
        <f>SUM(T95:T298)</f>
        <v>0</v>
      </c>
      <c r="AR94" s="116" t="s">
        <v>86</v>
      </c>
      <c r="AT94" s="123" t="s">
        <v>77</v>
      </c>
      <c r="AU94" s="123" t="s">
        <v>86</v>
      </c>
      <c r="AY94" s="116" t="s">
        <v>133</v>
      </c>
      <c r="BK94" s="124">
        <f>SUM(BK95:BK298)</f>
        <v>0</v>
      </c>
    </row>
    <row r="95" spans="2:65" s="1" customFormat="1" ht="24.2" customHeight="1">
      <c r="B95" s="32"/>
      <c r="C95" s="127" t="s">
        <v>86</v>
      </c>
      <c r="D95" s="127" t="s">
        <v>135</v>
      </c>
      <c r="E95" s="128" t="s">
        <v>136</v>
      </c>
      <c r="F95" s="129" t="s">
        <v>137</v>
      </c>
      <c r="G95" s="130" t="s">
        <v>138</v>
      </c>
      <c r="H95" s="131">
        <v>64</v>
      </c>
      <c r="I95" s="132"/>
      <c r="J95" s="133">
        <f>ROUND(I95*H95,2)</f>
        <v>0</v>
      </c>
      <c r="K95" s="129" t="s">
        <v>139</v>
      </c>
      <c r="L95" s="32"/>
      <c r="M95" s="134" t="s">
        <v>19</v>
      </c>
      <c r="N95" s="135" t="s">
        <v>49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140</v>
      </c>
      <c r="AT95" s="138" t="s">
        <v>135</v>
      </c>
      <c r="AU95" s="138" t="s">
        <v>88</v>
      </c>
      <c r="AY95" s="17" t="s">
        <v>133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86</v>
      </c>
      <c r="BK95" s="139">
        <f>ROUND(I95*H95,2)</f>
        <v>0</v>
      </c>
      <c r="BL95" s="17" t="s">
        <v>140</v>
      </c>
      <c r="BM95" s="138" t="s">
        <v>88</v>
      </c>
    </row>
    <row r="96" spans="2:47" s="1" customFormat="1" ht="12">
      <c r="B96" s="32"/>
      <c r="D96" s="140" t="s">
        <v>141</v>
      </c>
      <c r="F96" s="141" t="s">
        <v>142</v>
      </c>
      <c r="I96" s="142"/>
      <c r="L96" s="32"/>
      <c r="M96" s="143"/>
      <c r="T96" s="53"/>
      <c r="AT96" s="17" t="s">
        <v>141</v>
      </c>
      <c r="AU96" s="17" t="s">
        <v>88</v>
      </c>
    </row>
    <row r="97" spans="2:51" s="12" customFormat="1" ht="12">
      <c r="B97" s="144"/>
      <c r="D97" s="145" t="s">
        <v>143</v>
      </c>
      <c r="E97" s="146" t="s">
        <v>19</v>
      </c>
      <c r="F97" s="147" t="s">
        <v>144</v>
      </c>
      <c r="H97" s="148">
        <v>64</v>
      </c>
      <c r="I97" s="149"/>
      <c r="L97" s="144"/>
      <c r="M97" s="150"/>
      <c r="T97" s="151"/>
      <c r="AT97" s="146" t="s">
        <v>143</v>
      </c>
      <c r="AU97" s="146" t="s">
        <v>88</v>
      </c>
      <c r="AV97" s="12" t="s">
        <v>88</v>
      </c>
      <c r="AW97" s="12" t="s">
        <v>37</v>
      </c>
      <c r="AX97" s="12" t="s">
        <v>78</v>
      </c>
      <c r="AY97" s="146" t="s">
        <v>133</v>
      </c>
    </row>
    <row r="98" spans="2:51" s="13" customFormat="1" ht="12">
      <c r="B98" s="152"/>
      <c r="D98" s="145" t="s">
        <v>143</v>
      </c>
      <c r="E98" s="153" t="s">
        <v>19</v>
      </c>
      <c r="F98" s="154" t="s">
        <v>145</v>
      </c>
      <c r="H98" s="153" t="s">
        <v>19</v>
      </c>
      <c r="I98" s="155"/>
      <c r="L98" s="152"/>
      <c r="M98" s="156"/>
      <c r="T98" s="157"/>
      <c r="AT98" s="153" t="s">
        <v>143</v>
      </c>
      <c r="AU98" s="153" t="s">
        <v>88</v>
      </c>
      <c r="AV98" s="13" t="s">
        <v>86</v>
      </c>
      <c r="AW98" s="13" t="s">
        <v>37</v>
      </c>
      <c r="AX98" s="13" t="s">
        <v>78</v>
      </c>
      <c r="AY98" s="153" t="s">
        <v>133</v>
      </c>
    </row>
    <row r="99" spans="2:51" s="14" customFormat="1" ht="12">
      <c r="B99" s="158"/>
      <c r="D99" s="145" t="s">
        <v>143</v>
      </c>
      <c r="E99" s="159" t="s">
        <v>19</v>
      </c>
      <c r="F99" s="160" t="s">
        <v>146</v>
      </c>
      <c r="H99" s="161">
        <v>64</v>
      </c>
      <c r="I99" s="162"/>
      <c r="L99" s="158"/>
      <c r="M99" s="163"/>
      <c r="T99" s="164"/>
      <c r="AT99" s="159" t="s">
        <v>143</v>
      </c>
      <c r="AU99" s="159" t="s">
        <v>88</v>
      </c>
      <c r="AV99" s="14" t="s">
        <v>140</v>
      </c>
      <c r="AW99" s="14" t="s">
        <v>37</v>
      </c>
      <c r="AX99" s="14" t="s">
        <v>86</v>
      </c>
      <c r="AY99" s="159" t="s">
        <v>133</v>
      </c>
    </row>
    <row r="100" spans="2:65" s="1" customFormat="1" ht="16.5" customHeight="1">
      <c r="B100" s="32"/>
      <c r="C100" s="127" t="s">
        <v>88</v>
      </c>
      <c r="D100" s="127" t="s">
        <v>135</v>
      </c>
      <c r="E100" s="128" t="s">
        <v>147</v>
      </c>
      <c r="F100" s="129" t="s">
        <v>148</v>
      </c>
      <c r="G100" s="130" t="s">
        <v>138</v>
      </c>
      <c r="H100" s="131">
        <v>30</v>
      </c>
      <c r="I100" s="132"/>
      <c r="J100" s="133">
        <f>ROUND(I100*H100,2)</f>
        <v>0</v>
      </c>
      <c r="K100" s="129" t="s">
        <v>139</v>
      </c>
      <c r="L100" s="32"/>
      <c r="M100" s="134" t="s">
        <v>19</v>
      </c>
      <c r="N100" s="135" t="s">
        <v>49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140</v>
      </c>
      <c r="AT100" s="138" t="s">
        <v>135</v>
      </c>
      <c r="AU100" s="138" t="s">
        <v>88</v>
      </c>
      <c r="AY100" s="17" t="s">
        <v>133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86</v>
      </c>
      <c r="BK100" s="139">
        <f>ROUND(I100*H100,2)</f>
        <v>0</v>
      </c>
      <c r="BL100" s="17" t="s">
        <v>140</v>
      </c>
      <c r="BM100" s="138" t="s">
        <v>140</v>
      </c>
    </row>
    <row r="101" spans="2:47" s="1" customFormat="1" ht="12">
      <c r="B101" s="32"/>
      <c r="D101" s="140" t="s">
        <v>141</v>
      </c>
      <c r="F101" s="141" t="s">
        <v>149</v>
      </c>
      <c r="I101" s="142"/>
      <c r="L101" s="32"/>
      <c r="M101" s="143"/>
      <c r="T101" s="53"/>
      <c r="AT101" s="17" t="s">
        <v>141</v>
      </c>
      <c r="AU101" s="17" t="s">
        <v>88</v>
      </c>
    </row>
    <row r="102" spans="2:51" s="12" customFormat="1" ht="12">
      <c r="B102" s="144"/>
      <c r="D102" s="145" t="s">
        <v>143</v>
      </c>
      <c r="E102" s="146" t="s">
        <v>19</v>
      </c>
      <c r="F102" s="147" t="s">
        <v>150</v>
      </c>
      <c r="H102" s="148">
        <v>30</v>
      </c>
      <c r="I102" s="149"/>
      <c r="L102" s="144"/>
      <c r="M102" s="150"/>
      <c r="T102" s="151"/>
      <c r="AT102" s="146" t="s">
        <v>143</v>
      </c>
      <c r="AU102" s="146" t="s">
        <v>88</v>
      </c>
      <c r="AV102" s="12" t="s">
        <v>88</v>
      </c>
      <c r="AW102" s="12" t="s">
        <v>37</v>
      </c>
      <c r="AX102" s="12" t="s">
        <v>78</v>
      </c>
      <c r="AY102" s="146" t="s">
        <v>133</v>
      </c>
    </row>
    <row r="103" spans="2:51" s="13" customFormat="1" ht="12">
      <c r="B103" s="152"/>
      <c r="D103" s="145" t="s">
        <v>143</v>
      </c>
      <c r="E103" s="153" t="s">
        <v>19</v>
      </c>
      <c r="F103" s="154" t="s">
        <v>145</v>
      </c>
      <c r="H103" s="153" t="s">
        <v>19</v>
      </c>
      <c r="I103" s="155"/>
      <c r="L103" s="152"/>
      <c r="M103" s="156"/>
      <c r="T103" s="157"/>
      <c r="AT103" s="153" t="s">
        <v>143</v>
      </c>
      <c r="AU103" s="153" t="s">
        <v>88</v>
      </c>
      <c r="AV103" s="13" t="s">
        <v>86</v>
      </c>
      <c r="AW103" s="13" t="s">
        <v>37</v>
      </c>
      <c r="AX103" s="13" t="s">
        <v>78</v>
      </c>
      <c r="AY103" s="153" t="s">
        <v>133</v>
      </c>
    </row>
    <row r="104" spans="2:51" s="14" customFormat="1" ht="12">
      <c r="B104" s="158"/>
      <c r="D104" s="145" t="s">
        <v>143</v>
      </c>
      <c r="E104" s="159" t="s">
        <v>19</v>
      </c>
      <c r="F104" s="160" t="s">
        <v>146</v>
      </c>
      <c r="H104" s="161">
        <v>30</v>
      </c>
      <c r="I104" s="162"/>
      <c r="L104" s="158"/>
      <c r="M104" s="163"/>
      <c r="T104" s="164"/>
      <c r="AT104" s="159" t="s">
        <v>143</v>
      </c>
      <c r="AU104" s="159" t="s">
        <v>88</v>
      </c>
      <c r="AV104" s="14" t="s">
        <v>140</v>
      </c>
      <c r="AW104" s="14" t="s">
        <v>37</v>
      </c>
      <c r="AX104" s="14" t="s">
        <v>86</v>
      </c>
      <c r="AY104" s="159" t="s">
        <v>133</v>
      </c>
    </row>
    <row r="105" spans="2:65" s="1" customFormat="1" ht="21.75" customHeight="1">
      <c r="B105" s="32"/>
      <c r="C105" s="127" t="s">
        <v>151</v>
      </c>
      <c r="D105" s="127" t="s">
        <v>135</v>
      </c>
      <c r="E105" s="128" t="s">
        <v>152</v>
      </c>
      <c r="F105" s="129" t="s">
        <v>153</v>
      </c>
      <c r="G105" s="130" t="s">
        <v>154</v>
      </c>
      <c r="H105" s="131">
        <v>1</v>
      </c>
      <c r="I105" s="132"/>
      <c r="J105" s="133">
        <f>ROUND(I105*H105,2)</f>
        <v>0</v>
      </c>
      <c r="K105" s="129" t="s">
        <v>139</v>
      </c>
      <c r="L105" s="32"/>
      <c r="M105" s="134" t="s">
        <v>19</v>
      </c>
      <c r="N105" s="135" t="s">
        <v>49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140</v>
      </c>
      <c r="AT105" s="138" t="s">
        <v>135</v>
      </c>
      <c r="AU105" s="138" t="s">
        <v>88</v>
      </c>
      <c r="AY105" s="17" t="s">
        <v>133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86</v>
      </c>
      <c r="BK105" s="139">
        <f>ROUND(I105*H105,2)</f>
        <v>0</v>
      </c>
      <c r="BL105" s="17" t="s">
        <v>140</v>
      </c>
      <c r="BM105" s="138" t="s">
        <v>155</v>
      </c>
    </row>
    <row r="106" spans="2:47" s="1" customFormat="1" ht="12">
      <c r="B106" s="32"/>
      <c r="D106" s="140" t="s">
        <v>141</v>
      </c>
      <c r="F106" s="141" t="s">
        <v>156</v>
      </c>
      <c r="I106" s="142"/>
      <c r="L106" s="32"/>
      <c r="M106" s="143"/>
      <c r="T106" s="53"/>
      <c r="AT106" s="17" t="s">
        <v>141</v>
      </c>
      <c r="AU106" s="17" t="s">
        <v>88</v>
      </c>
    </row>
    <row r="107" spans="2:65" s="1" customFormat="1" ht="21.75" customHeight="1">
      <c r="B107" s="32"/>
      <c r="C107" s="127" t="s">
        <v>157</v>
      </c>
      <c r="D107" s="127" t="s">
        <v>135</v>
      </c>
      <c r="E107" s="128" t="s">
        <v>158</v>
      </c>
      <c r="F107" s="129" t="s">
        <v>159</v>
      </c>
      <c r="G107" s="130" t="s">
        <v>154</v>
      </c>
      <c r="H107" s="131">
        <v>1</v>
      </c>
      <c r="I107" s="132"/>
      <c r="J107" s="133">
        <f>ROUND(I107*H107,2)</f>
        <v>0</v>
      </c>
      <c r="K107" s="129" t="s">
        <v>139</v>
      </c>
      <c r="L107" s="32"/>
      <c r="M107" s="134" t="s">
        <v>19</v>
      </c>
      <c r="N107" s="135" t="s">
        <v>49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140</v>
      </c>
      <c r="AT107" s="138" t="s">
        <v>135</v>
      </c>
      <c r="AU107" s="138" t="s">
        <v>88</v>
      </c>
      <c r="AY107" s="17" t="s">
        <v>133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86</v>
      </c>
      <c r="BK107" s="139">
        <f>ROUND(I107*H107,2)</f>
        <v>0</v>
      </c>
      <c r="BL107" s="17" t="s">
        <v>140</v>
      </c>
      <c r="BM107" s="138" t="s">
        <v>160</v>
      </c>
    </row>
    <row r="108" spans="2:47" s="1" customFormat="1" ht="12">
      <c r="B108" s="32"/>
      <c r="D108" s="140" t="s">
        <v>141</v>
      </c>
      <c r="F108" s="141" t="s">
        <v>161</v>
      </c>
      <c r="I108" s="142"/>
      <c r="L108" s="32"/>
      <c r="M108" s="143"/>
      <c r="T108" s="53"/>
      <c r="AT108" s="17" t="s">
        <v>141</v>
      </c>
      <c r="AU108" s="17" t="s">
        <v>88</v>
      </c>
    </row>
    <row r="109" spans="2:65" s="1" customFormat="1" ht="21.75" customHeight="1">
      <c r="B109" s="32"/>
      <c r="C109" s="127" t="s">
        <v>162</v>
      </c>
      <c r="D109" s="127" t="s">
        <v>135</v>
      </c>
      <c r="E109" s="128" t="s">
        <v>163</v>
      </c>
      <c r="F109" s="129" t="s">
        <v>164</v>
      </c>
      <c r="G109" s="130" t="s">
        <v>154</v>
      </c>
      <c r="H109" s="131">
        <v>1</v>
      </c>
      <c r="I109" s="132"/>
      <c r="J109" s="133">
        <f>ROUND(I109*H109,2)</f>
        <v>0</v>
      </c>
      <c r="K109" s="129" t="s">
        <v>139</v>
      </c>
      <c r="L109" s="32"/>
      <c r="M109" s="134" t="s">
        <v>19</v>
      </c>
      <c r="N109" s="135" t="s">
        <v>49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140</v>
      </c>
      <c r="AT109" s="138" t="s">
        <v>135</v>
      </c>
      <c r="AU109" s="138" t="s">
        <v>88</v>
      </c>
      <c r="AY109" s="17" t="s">
        <v>133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86</v>
      </c>
      <c r="BK109" s="139">
        <f>ROUND(I109*H109,2)</f>
        <v>0</v>
      </c>
      <c r="BL109" s="17" t="s">
        <v>140</v>
      </c>
      <c r="BM109" s="138" t="s">
        <v>165</v>
      </c>
    </row>
    <row r="110" spans="2:47" s="1" customFormat="1" ht="12">
      <c r="B110" s="32"/>
      <c r="D110" s="140" t="s">
        <v>141</v>
      </c>
      <c r="F110" s="141" t="s">
        <v>166</v>
      </c>
      <c r="I110" s="142"/>
      <c r="L110" s="32"/>
      <c r="M110" s="143"/>
      <c r="T110" s="53"/>
      <c r="AT110" s="17" t="s">
        <v>141</v>
      </c>
      <c r="AU110" s="17" t="s">
        <v>88</v>
      </c>
    </row>
    <row r="111" spans="2:65" s="1" customFormat="1" ht="24.2" customHeight="1">
      <c r="B111" s="32"/>
      <c r="C111" s="127" t="s">
        <v>167</v>
      </c>
      <c r="D111" s="127" t="s">
        <v>135</v>
      </c>
      <c r="E111" s="128" t="s">
        <v>168</v>
      </c>
      <c r="F111" s="129" t="s">
        <v>169</v>
      </c>
      <c r="G111" s="130" t="s">
        <v>154</v>
      </c>
      <c r="H111" s="131">
        <v>2</v>
      </c>
      <c r="I111" s="132"/>
      <c r="J111" s="133">
        <f>ROUND(I111*H111,2)</f>
        <v>0</v>
      </c>
      <c r="K111" s="129" t="s">
        <v>139</v>
      </c>
      <c r="L111" s="32"/>
      <c r="M111" s="134" t="s">
        <v>19</v>
      </c>
      <c r="N111" s="135" t="s">
        <v>49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140</v>
      </c>
      <c r="AT111" s="138" t="s">
        <v>135</v>
      </c>
      <c r="AU111" s="138" t="s">
        <v>88</v>
      </c>
      <c r="AY111" s="17" t="s">
        <v>133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86</v>
      </c>
      <c r="BK111" s="139">
        <f>ROUND(I111*H111,2)</f>
        <v>0</v>
      </c>
      <c r="BL111" s="17" t="s">
        <v>140</v>
      </c>
      <c r="BM111" s="138" t="s">
        <v>8</v>
      </c>
    </row>
    <row r="112" spans="2:47" s="1" customFormat="1" ht="12">
      <c r="B112" s="32"/>
      <c r="D112" s="140" t="s">
        <v>141</v>
      </c>
      <c r="F112" s="141" t="s">
        <v>170</v>
      </c>
      <c r="I112" s="142"/>
      <c r="L112" s="32"/>
      <c r="M112" s="143"/>
      <c r="T112" s="53"/>
      <c r="AT112" s="17" t="s">
        <v>141</v>
      </c>
      <c r="AU112" s="17" t="s">
        <v>88</v>
      </c>
    </row>
    <row r="113" spans="2:65" s="1" customFormat="1" ht="24.2" customHeight="1">
      <c r="B113" s="32"/>
      <c r="C113" s="127" t="s">
        <v>171</v>
      </c>
      <c r="D113" s="127" t="s">
        <v>135</v>
      </c>
      <c r="E113" s="128" t="s">
        <v>172</v>
      </c>
      <c r="F113" s="129" t="s">
        <v>173</v>
      </c>
      <c r="G113" s="130" t="s">
        <v>154</v>
      </c>
      <c r="H113" s="131">
        <v>1</v>
      </c>
      <c r="I113" s="132"/>
      <c r="J113" s="133">
        <f>ROUND(I113*H113,2)</f>
        <v>0</v>
      </c>
      <c r="K113" s="129" t="s">
        <v>139</v>
      </c>
      <c r="L113" s="32"/>
      <c r="M113" s="134" t="s">
        <v>19</v>
      </c>
      <c r="N113" s="135" t="s">
        <v>49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140</v>
      </c>
      <c r="AT113" s="138" t="s">
        <v>135</v>
      </c>
      <c r="AU113" s="138" t="s">
        <v>88</v>
      </c>
      <c r="AY113" s="17" t="s">
        <v>133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86</v>
      </c>
      <c r="BK113" s="139">
        <f>ROUND(I113*H113,2)</f>
        <v>0</v>
      </c>
      <c r="BL113" s="17" t="s">
        <v>140</v>
      </c>
      <c r="BM113" s="138" t="s">
        <v>174</v>
      </c>
    </row>
    <row r="114" spans="2:47" s="1" customFormat="1" ht="12">
      <c r="B114" s="32"/>
      <c r="D114" s="140" t="s">
        <v>141</v>
      </c>
      <c r="F114" s="141" t="s">
        <v>175</v>
      </c>
      <c r="I114" s="142"/>
      <c r="L114" s="32"/>
      <c r="M114" s="143"/>
      <c r="T114" s="53"/>
      <c r="AT114" s="17" t="s">
        <v>141</v>
      </c>
      <c r="AU114" s="17" t="s">
        <v>88</v>
      </c>
    </row>
    <row r="115" spans="2:65" s="1" customFormat="1" ht="21.75" customHeight="1">
      <c r="B115" s="32"/>
      <c r="C115" s="127" t="s">
        <v>176</v>
      </c>
      <c r="D115" s="127" t="s">
        <v>135</v>
      </c>
      <c r="E115" s="128" t="s">
        <v>177</v>
      </c>
      <c r="F115" s="129" t="s">
        <v>178</v>
      </c>
      <c r="G115" s="130" t="s">
        <v>154</v>
      </c>
      <c r="H115" s="131">
        <v>3</v>
      </c>
      <c r="I115" s="132"/>
      <c r="J115" s="133">
        <f>ROUND(I115*H115,2)</f>
        <v>0</v>
      </c>
      <c r="K115" s="129" t="s">
        <v>139</v>
      </c>
      <c r="L115" s="32"/>
      <c r="M115" s="134" t="s">
        <v>19</v>
      </c>
      <c r="N115" s="135" t="s">
        <v>49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140</v>
      </c>
      <c r="AT115" s="138" t="s">
        <v>135</v>
      </c>
      <c r="AU115" s="138" t="s">
        <v>88</v>
      </c>
      <c r="AY115" s="17" t="s">
        <v>133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86</v>
      </c>
      <c r="BK115" s="139">
        <f>ROUND(I115*H115,2)</f>
        <v>0</v>
      </c>
      <c r="BL115" s="17" t="s">
        <v>140</v>
      </c>
      <c r="BM115" s="138" t="s">
        <v>179</v>
      </c>
    </row>
    <row r="116" spans="2:47" s="1" customFormat="1" ht="12">
      <c r="B116" s="32"/>
      <c r="D116" s="140" t="s">
        <v>141</v>
      </c>
      <c r="F116" s="141" t="s">
        <v>180</v>
      </c>
      <c r="I116" s="142"/>
      <c r="L116" s="32"/>
      <c r="M116" s="143"/>
      <c r="T116" s="53"/>
      <c r="AT116" s="17" t="s">
        <v>141</v>
      </c>
      <c r="AU116" s="17" t="s">
        <v>88</v>
      </c>
    </row>
    <row r="117" spans="2:65" s="1" customFormat="1" ht="37.9" customHeight="1">
      <c r="B117" s="32"/>
      <c r="C117" s="127" t="s">
        <v>181</v>
      </c>
      <c r="D117" s="127" t="s">
        <v>135</v>
      </c>
      <c r="E117" s="128" t="s">
        <v>182</v>
      </c>
      <c r="F117" s="129" t="s">
        <v>183</v>
      </c>
      <c r="G117" s="130" t="s">
        <v>138</v>
      </c>
      <c r="H117" s="131">
        <v>153</v>
      </c>
      <c r="I117" s="132"/>
      <c r="J117" s="133">
        <f>ROUND(I117*H117,2)</f>
        <v>0</v>
      </c>
      <c r="K117" s="129" t="s">
        <v>139</v>
      </c>
      <c r="L117" s="32"/>
      <c r="M117" s="134" t="s">
        <v>19</v>
      </c>
      <c r="N117" s="135" t="s">
        <v>49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140</v>
      </c>
      <c r="AT117" s="138" t="s">
        <v>135</v>
      </c>
      <c r="AU117" s="138" t="s">
        <v>88</v>
      </c>
      <c r="AY117" s="17" t="s">
        <v>133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86</v>
      </c>
      <c r="BK117" s="139">
        <f>ROUND(I117*H117,2)</f>
        <v>0</v>
      </c>
      <c r="BL117" s="17" t="s">
        <v>140</v>
      </c>
      <c r="BM117" s="138" t="s">
        <v>184</v>
      </c>
    </row>
    <row r="118" spans="2:47" s="1" customFormat="1" ht="12">
      <c r="B118" s="32"/>
      <c r="D118" s="140" t="s">
        <v>141</v>
      </c>
      <c r="F118" s="141" t="s">
        <v>185</v>
      </c>
      <c r="I118" s="142"/>
      <c r="L118" s="32"/>
      <c r="M118" s="143"/>
      <c r="T118" s="53"/>
      <c r="AT118" s="17" t="s">
        <v>141</v>
      </c>
      <c r="AU118" s="17" t="s">
        <v>88</v>
      </c>
    </row>
    <row r="119" spans="2:51" s="12" customFormat="1" ht="12">
      <c r="B119" s="144"/>
      <c r="D119" s="145" t="s">
        <v>143</v>
      </c>
      <c r="E119" s="146" t="s">
        <v>19</v>
      </c>
      <c r="F119" s="147" t="s">
        <v>186</v>
      </c>
      <c r="H119" s="148">
        <v>153</v>
      </c>
      <c r="I119" s="149"/>
      <c r="L119" s="144"/>
      <c r="M119" s="150"/>
      <c r="T119" s="151"/>
      <c r="AT119" s="146" t="s">
        <v>143</v>
      </c>
      <c r="AU119" s="146" t="s">
        <v>88</v>
      </c>
      <c r="AV119" s="12" t="s">
        <v>88</v>
      </c>
      <c r="AW119" s="12" t="s">
        <v>37</v>
      </c>
      <c r="AX119" s="12" t="s">
        <v>78</v>
      </c>
      <c r="AY119" s="146" t="s">
        <v>133</v>
      </c>
    </row>
    <row r="120" spans="2:51" s="13" customFormat="1" ht="12">
      <c r="B120" s="152"/>
      <c r="D120" s="145" t="s">
        <v>143</v>
      </c>
      <c r="E120" s="153" t="s">
        <v>19</v>
      </c>
      <c r="F120" s="154" t="s">
        <v>145</v>
      </c>
      <c r="H120" s="153" t="s">
        <v>19</v>
      </c>
      <c r="I120" s="155"/>
      <c r="L120" s="152"/>
      <c r="M120" s="156"/>
      <c r="T120" s="157"/>
      <c r="AT120" s="153" t="s">
        <v>143</v>
      </c>
      <c r="AU120" s="153" t="s">
        <v>88</v>
      </c>
      <c r="AV120" s="13" t="s">
        <v>86</v>
      </c>
      <c r="AW120" s="13" t="s">
        <v>37</v>
      </c>
      <c r="AX120" s="13" t="s">
        <v>78</v>
      </c>
      <c r="AY120" s="153" t="s">
        <v>133</v>
      </c>
    </row>
    <row r="121" spans="2:51" s="14" customFormat="1" ht="12">
      <c r="B121" s="158"/>
      <c r="D121" s="145" t="s">
        <v>143</v>
      </c>
      <c r="E121" s="159" t="s">
        <v>19</v>
      </c>
      <c r="F121" s="160" t="s">
        <v>146</v>
      </c>
      <c r="H121" s="161">
        <v>153</v>
      </c>
      <c r="I121" s="162"/>
      <c r="L121" s="158"/>
      <c r="M121" s="163"/>
      <c r="T121" s="164"/>
      <c r="AT121" s="159" t="s">
        <v>143</v>
      </c>
      <c r="AU121" s="159" t="s">
        <v>88</v>
      </c>
      <c r="AV121" s="14" t="s">
        <v>140</v>
      </c>
      <c r="AW121" s="14" t="s">
        <v>37</v>
      </c>
      <c r="AX121" s="14" t="s">
        <v>86</v>
      </c>
      <c r="AY121" s="159" t="s">
        <v>133</v>
      </c>
    </row>
    <row r="122" spans="2:65" s="1" customFormat="1" ht="37.9" customHeight="1">
      <c r="B122" s="32"/>
      <c r="C122" s="127" t="s">
        <v>140</v>
      </c>
      <c r="D122" s="127" t="s">
        <v>135</v>
      </c>
      <c r="E122" s="128" t="s">
        <v>187</v>
      </c>
      <c r="F122" s="129" t="s">
        <v>188</v>
      </c>
      <c r="G122" s="130" t="s">
        <v>138</v>
      </c>
      <c r="H122" s="131">
        <v>97</v>
      </c>
      <c r="I122" s="132"/>
      <c r="J122" s="133">
        <f>ROUND(I122*H122,2)</f>
        <v>0</v>
      </c>
      <c r="K122" s="129" t="s">
        <v>139</v>
      </c>
      <c r="L122" s="32"/>
      <c r="M122" s="134" t="s">
        <v>19</v>
      </c>
      <c r="N122" s="135" t="s">
        <v>49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140</v>
      </c>
      <c r="AT122" s="138" t="s">
        <v>135</v>
      </c>
      <c r="AU122" s="138" t="s">
        <v>88</v>
      </c>
      <c r="AY122" s="17" t="s">
        <v>133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86</v>
      </c>
      <c r="BK122" s="139">
        <f>ROUND(I122*H122,2)</f>
        <v>0</v>
      </c>
      <c r="BL122" s="17" t="s">
        <v>140</v>
      </c>
      <c r="BM122" s="138" t="s">
        <v>189</v>
      </c>
    </row>
    <row r="123" spans="2:47" s="1" customFormat="1" ht="12">
      <c r="B123" s="32"/>
      <c r="D123" s="140" t="s">
        <v>141</v>
      </c>
      <c r="F123" s="141" t="s">
        <v>190</v>
      </c>
      <c r="I123" s="142"/>
      <c r="L123" s="32"/>
      <c r="M123" s="143"/>
      <c r="T123" s="53"/>
      <c r="AT123" s="17" t="s">
        <v>141</v>
      </c>
      <c r="AU123" s="17" t="s">
        <v>88</v>
      </c>
    </row>
    <row r="124" spans="2:51" s="12" customFormat="1" ht="12">
      <c r="B124" s="144"/>
      <c r="D124" s="145" t="s">
        <v>143</v>
      </c>
      <c r="E124" s="146" t="s">
        <v>19</v>
      </c>
      <c r="F124" s="147" t="s">
        <v>191</v>
      </c>
      <c r="H124" s="148">
        <v>97</v>
      </c>
      <c r="I124" s="149"/>
      <c r="L124" s="144"/>
      <c r="M124" s="150"/>
      <c r="T124" s="151"/>
      <c r="AT124" s="146" t="s">
        <v>143</v>
      </c>
      <c r="AU124" s="146" t="s">
        <v>88</v>
      </c>
      <c r="AV124" s="12" t="s">
        <v>88</v>
      </c>
      <c r="AW124" s="12" t="s">
        <v>37</v>
      </c>
      <c r="AX124" s="12" t="s">
        <v>78</v>
      </c>
      <c r="AY124" s="146" t="s">
        <v>133</v>
      </c>
    </row>
    <row r="125" spans="2:51" s="13" customFormat="1" ht="12">
      <c r="B125" s="152"/>
      <c r="D125" s="145" t="s">
        <v>143</v>
      </c>
      <c r="E125" s="153" t="s">
        <v>19</v>
      </c>
      <c r="F125" s="154" t="s">
        <v>192</v>
      </c>
      <c r="H125" s="153" t="s">
        <v>19</v>
      </c>
      <c r="I125" s="155"/>
      <c r="L125" s="152"/>
      <c r="M125" s="156"/>
      <c r="T125" s="157"/>
      <c r="AT125" s="153" t="s">
        <v>143</v>
      </c>
      <c r="AU125" s="153" t="s">
        <v>88</v>
      </c>
      <c r="AV125" s="13" t="s">
        <v>86</v>
      </c>
      <c r="AW125" s="13" t="s">
        <v>37</v>
      </c>
      <c r="AX125" s="13" t="s">
        <v>78</v>
      </c>
      <c r="AY125" s="153" t="s">
        <v>133</v>
      </c>
    </row>
    <row r="126" spans="2:51" s="14" customFormat="1" ht="12">
      <c r="B126" s="158"/>
      <c r="D126" s="145" t="s">
        <v>143</v>
      </c>
      <c r="E126" s="159" t="s">
        <v>19</v>
      </c>
      <c r="F126" s="160" t="s">
        <v>146</v>
      </c>
      <c r="H126" s="161">
        <v>97</v>
      </c>
      <c r="I126" s="162"/>
      <c r="L126" s="158"/>
      <c r="M126" s="163"/>
      <c r="T126" s="164"/>
      <c r="AT126" s="159" t="s">
        <v>143</v>
      </c>
      <c r="AU126" s="159" t="s">
        <v>88</v>
      </c>
      <c r="AV126" s="14" t="s">
        <v>140</v>
      </c>
      <c r="AW126" s="14" t="s">
        <v>37</v>
      </c>
      <c r="AX126" s="14" t="s">
        <v>86</v>
      </c>
      <c r="AY126" s="159" t="s">
        <v>133</v>
      </c>
    </row>
    <row r="127" spans="2:65" s="1" customFormat="1" ht="37.9" customHeight="1">
      <c r="B127" s="32"/>
      <c r="C127" s="127" t="s">
        <v>193</v>
      </c>
      <c r="D127" s="127" t="s">
        <v>135</v>
      </c>
      <c r="E127" s="128" t="s">
        <v>194</v>
      </c>
      <c r="F127" s="129" t="s">
        <v>195</v>
      </c>
      <c r="G127" s="130" t="s">
        <v>138</v>
      </c>
      <c r="H127" s="131">
        <v>250</v>
      </c>
      <c r="I127" s="132"/>
      <c r="J127" s="133">
        <f>ROUND(I127*H127,2)</f>
        <v>0</v>
      </c>
      <c r="K127" s="129" t="s">
        <v>139</v>
      </c>
      <c r="L127" s="32"/>
      <c r="M127" s="134" t="s">
        <v>19</v>
      </c>
      <c r="N127" s="135" t="s">
        <v>49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140</v>
      </c>
      <c r="AT127" s="138" t="s">
        <v>135</v>
      </c>
      <c r="AU127" s="138" t="s">
        <v>88</v>
      </c>
      <c r="AY127" s="17" t="s">
        <v>133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86</v>
      </c>
      <c r="BK127" s="139">
        <f>ROUND(I127*H127,2)</f>
        <v>0</v>
      </c>
      <c r="BL127" s="17" t="s">
        <v>140</v>
      </c>
      <c r="BM127" s="138" t="s">
        <v>196</v>
      </c>
    </row>
    <row r="128" spans="2:47" s="1" customFormat="1" ht="12">
      <c r="B128" s="32"/>
      <c r="D128" s="140" t="s">
        <v>141</v>
      </c>
      <c r="F128" s="141" t="s">
        <v>197</v>
      </c>
      <c r="I128" s="142"/>
      <c r="L128" s="32"/>
      <c r="M128" s="143"/>
      <c r="T128" s="53"/>
      <c r="AT128" s="17" t="s">
        <v>141</v>
      </c>
      <c r="AU128" s="17" t="s">
        <v>88</v>
      </c>
    </row>
    <row r="129" spans="2:51" s="13" customFormat="1" ht="12">
      <c r="B129" s="152"/>
      <c r="D129" s="145" t="s">
        <v>143</v>
      </c>
      <c r="E129" s="153" t="s">
        <v>19</v>
      </c>
      <c r="F129" s="154" t="s">
        <v>198</v>
      </c>
      <c r="H129" s="153" t="s">
        <v>19</v>
      </c>
      <c r="I129" s="155"/>
      <c r="L129" s="152"/>
      <c r="M129" s="156"/>
      <c r="T129" s="157"/>
      <c r="AT129" s="153" t="s">
        <v>143</v>
      </c>
      <c r="AU129" s="153" t="s">
        <v>88</v>
      </c>
      <c r="AV129" s="13" t="s">
        <v>86</v>
      </c>
      <c r="AW129" s="13" t="s">
        <v>37</v>
      </c>
      <c r="AX129" s="13" t="s">
        <v>78</v>
      </c>
      <c r="AY129" s="153" t="s">
        <v>133</v>
      </c>
    </row>
    <row r="130" spans="2:51" s="12" customFormat="1" ht="12">
      <c r="B130" s="144"/>
      <c r="D130" s="145" t="s">
        <v>143</v>
      </c>
      <c r="E130" s="146" t="s">
        <v>19</v>
      </c>
      <c r="F130" s="147" t="s">
        <v>199</v>
      </c>
      <c r="H130" s="148">
        <v>250</v>
      </c>
      <c r="I130" s="149"/>
      <c r="L130" s="144"/>
      <c r="M130" s="150"/>
      <c r="T130" s="151"/>
      <c r="AT130" s="146" t="s">
        <v>143</v>
      </c>
      <c r="AU130" s="146" t="s">
        <v>88</v>
      </c>
      <c r="AV130" s="12" t="s">
        <v>88</v>
      </c>
      <c r="AW130" s="12" t="s">
        <v>37</v>
      </c>
      <c r="AX130" s="12" t="s">
        <v>78</v>
      </c>
      <c r="AY130" s="146" t="s">
        <v>133</v>
      </c>
    </row>
    <row r="131" spans="2:51" s="13" customFormat="1" ht="12">
      <c r="B131" s="152"/>
      <c r="D131" s="145" t="s">
        <v>143</v>
      </c>
      <c r="E131" s="153" t="s">
        <v>19</v>
      </c>
      <c r="F131" s="154" t="s">
        <v>145</v>
      </c>
      <c r="H131" s="153" t="s">
        <v>19</v>
      </c>
      <c r="I131" s="155"/>
      <c r="L131" s="152"/>
      <c r="M131" s="156"/>
      <c r="T131" s="157"/>
      <c r="AT131" s="153" t="s">
        <v>143</v>
      </c>
      <c r="AU131" s="153" t="s">
        <v>88</v>
      </c>
      <c r="AV131" s="13" t="s">
        <v>86</v>
      </c>
      <c r="AW131" s="13" t="s">
        <v>37</v>
      </c>
      <c r="AX131" s="13" t="s">
        <v>78</v>
      </c>
      <c r="AY131" s="153" t="s">
        <v>133</v>
      </c>
    </row>
    <row r="132" spans="2:51" s="14" customFormat="1" ht="12">
      <c r="B132" s="158"/>
      <c r="D132" s="145" t="s">
        <v>143</v>
      </c>
      <c r="E132" s="159" t="s">
        <v>19</v>
      </c>
      <c r="F132" s="160" t="s">
        <v>146</v>
      </c>
      <c r="H132" s="161">
        <v>250</v>
      </c>
      <c r="I132" s="162"/>
      <c r="L132" s="158"/>
      <c r="M132" s="163"/>
      <c r="T132" s="164"/>
      <c r="AT132" s="159" t="s">
        <v>143</v>
      </c>
      <c r="AU132" s="159" t="s">
        <v>88</v>
      </c>
      <c r="AV132" s="14" t="s">
        <v>140</v>
      </c>
      <c r="AW132" s="14" t="s">
        <v>37</v>
      </c>
      <c r="AX132" s="14" t="s">
        <v>86</v>
      </c>
      <c r="AY132" s="159" t="s">
        <v>133</v>
      </c>
    </row>
    <row r="133" spans="2:65" s="1" customFormat="1" ht="44.25" customHeight="1">
      <c r="B133" s="32"/>
      <c r="C133" s="127" t="s">
        <v>155</v>
      </c>
      <c r="D133" s="127" t="s">
        <v>135</v>
      </c>
      <c r="E133" s="128" t="s">
        <v>200</v>
      </c>
      <c r="F133" s="129" t="s">
        <v>201</v>
      </c>
      <c r="G133" s="130" t="s">
        <v>138</v>
      </c>
      <c r="H133" s="131">
        <v>84</v>
      </c>
      <c r="I133" s="132"/>
      <c r="J133" s="133">
        <f>ROUND(I133*H133,2)</f>
        <v>0</v>
      </c>
      <c r="K133" s="129" t="s">
        <v>19</v>
      </c>
      <c r="L133" s="32"/>
      <c r="M133" s="134" t="s">
        <v>19</v>
      </c>
      <c r="N133" s="135" t="s">
        <v>49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140</v>
      </c>
      <c r="AT133" s="138" t="s">
        <v>135</v>
      </c>
      <c r="AU133" s="138" t="s">
        <v>88</v>
      </c>
      <c r="AY133" s="17" t="s">
        <v>133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7" t="s">
        <v>86</v>
      </c>
      <c r="BK133" s="139">
        <f>ROUND(I133*H133,2)</f>
        <v>0</v>
      </c>
      <c r="BL133" s="17" t="s">
        <v>140</v>
      </c>
      <c r="BM133" s="138" t="s">
        <v>202</v>
      </c>
    </row>
    <row r="134" spans="2:51" s="12" customFormat="1" ht="12">
      <c r="B134" s="144"/>
      <c r="D134" s="145" t="s">
        <v>143</v>
      </c>
      <c r="E134" s="146" t="s">
        <v>19</v>
      </c>
      <c r="F134" s="147" t="s">
        <v>203</v>
      </c>
      <c r="H134" s="148">
        <v>84</v>
      </c>
      <c r="I134" s="149"/>
      <c r="L134" s="144"/>
      <c r="M134" s="150"/>
      <c r="T134" s="151"/>
      <c r="AT134" s="146" t="s">
        <v>143</v>
      </c>
      <c r="AU134" s="146" t="s">
        <v>88</v>
      </c>
      <c r="AV134" s="12" t="s">
        <v>88</v>
      </c>
      <c r="AW134" s="12" t="s">
        <v>37</v>
      </c>
      <c r="AX134" s="12" t="s">
        <v>78</v>
      </c>
      <c r="AY134" s="146" t="s">
        <v>133</v>
      </c>
    </row>
    <row r="135" spans="2:51" s="13" customFormat="1" ht="12">
      <c r="B135" s="152"/>
      <c r="D135" s="145" t="s">
        <v>143</v>
      </c>
      <c r="E135" s="153" t="s">
        <v>19</v>
      </c>
      <c r="F135" s="154" t="s">
        <v>204</v>
      </c>
      <c r="H135" s="153" t="s">
        <v>19</v>
      </c>
      <c r="I135" s="155"/>
      <c r="L135" s="152"/>
      <c r="M135" s="156"/>
      <c r="T135" s="157"/>
      <c r="AT135" s="153" t="s">
        <v>143</v>
      </c>
      <c r="AU135" s="153" t="s">
        <v>88</v>
      </c>
      <c r="AV135" s="13" t="s">
        <v>86</v>
      </c>
      <c r="AW135" s="13" t="s">
        <v>37</v>
      </c>
      <c r="AX135" s="13" t="s">
        <v>78</v>
      </c>
      <c r="AY135" s="153" t="s">
        <v>133</v>
      </c>
    </row>
    <row r="136" spans="2:51" s="14" customFormat="1" ht="12">
      <c r="B136" s="158"/>
      <c r="D136" s="145" t="s">
        <v>143</v>
      </c>
      <c r="E136" s="159" t="s">
        <v>19</v>
      </c>
      <c r="F136" s="160" t="s">
        <v>146</v>
      </c>
      <c r="H136" s="161">
        <v>84</v>
      </c>
      <c r="I136" s="162"/>
      <c r="L136" s="158"/>
      <c r="M136" s="163"/>
      <c r="T136" s="164"/>
      <c r="AT136" s="159" t="s">
        <v>143</v>
      </c>
      <c r="AU136" s="159" t="s">
        <v>88</v>
      </c>
      <c r="AV136" s="14" t="s">
        <v>140</v>
      </c>
      <c r="AW136" s="14" t="s">
        <v>37</v>
      </c>
      <c r="AX136" s="14" t="s">
        <v>86</v>
      </c>
      <c r="AY136" s="159" t="s">
        <v>133</v>
      </c>
    </row>
    <row r="137" spans="2:65" s="1" customFormat="1" ht="37.9" customHeight="1">
      <c r="B137" s="32"/>
      <c r="C137" s="127" t="s">
        <v>205</v>
      </c>
      <c r="D137" s="127" t="s">
        <v>135</v>
      </c>
      <c r="E137" s="128" t="s">
        <v>206</v>
      </c>
      <c r="F137" s="129" t="s">
        <v>207</v>
      </c>
      <c r="G137" s="130" t="s">
        <v>138</v>
      </c>
      <c r="H137" s="131">
        <v>326</v>
      </c>
      <c r="I137" s="132"/>
      <c r="J137" s="133">
        <f>ROUND(I137*H137,2)</f>
        <v>0</v>
      </c>
      <c r="K137" s="129" t="s">
        <v>139</v>
      </c>
      <c r="L137" s="32"/>
      <c r="M137" s="134" t="s">
        <v>19</v>
      </c>
      <c r="N137" s="135" t="s">
        <v>49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140</v>
      </c>
      <c r="AT137" s="138" t="s">
        <v>135</v>
      </c>
      <c r="AU137" s="138" t="s">
        <v>88</v>
      </c>
      <c r="AY137" s="17" t="s">
        <v>133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86</v>
      </c>
      <c r="BK137" s="139">
        <f>ROUND(I137*H137,2)</f>
        <v>0</v>
      </c>
      <c r="BL137" s="17" t="s">
        <v>140</v>
      </c>
      <c r="BM137" s="138" t="s">
        <v>208</v>
      </c>
    </row>
    <row r="138" spans="2:47" s="1" customFormat="1" ht="12">
      <c r="B138" s="32"/>
      <c r="D138" s="140" t="s">
        <v>141</v>
      </c>
      <c r="F138" s="141" t="s">
        <v>209</v>
      </c>
      <c r="I138" s="142"/>
      <c r="L138" s="32"/>
      <c r="M138" s="143"/>
      <c r="T138" s="53"/>
      <c r="AT138" s="17" t="s">
        <v>141</v>
      </c>
      <c r="AU138" s="17" t="s">
        <v>88</v>
      </c>
    </row>
    <row r="139" spans="2:51" s="12" customFormat="1" ht="12">
      <c r="B139" s="144"/>
      <c r="D139" s="145" t="s">
        <v>143</v>
      </c>
      <c r="E139" s="146" t="s">
        <v>19</v>
      </c>
      <c r="F139" s="147" t="s">
        <v>210</v>
      </c>
      <c r="H139" s="148">
        <v>326</v>
      </c>
      <c r="I139" s="149"/>
      <c r="L139" s="144"/>
      <c r="M139" s="150"/>
      <c r="T139" s="151"/>
      <c r="AT139" s="146" t="s">
        <v>143</v>
      </c>
      <c r="AU139" s="146" t="s">
        <v>88</v>
      </c>
      <c r="AV139" s="12" t="s">
        <v>88</v>
      </c>
      <c r="AW139" s="12" t="s">
        <v>37</v>
      </c>
      <c r="AX139" s="12" t="s">
        <v>78</v>
      </c>
      <c r="AY139" s="146" t="s">
        <v>133</v>
      </c>
    </row>
    <row r="140" spans="2:51" s="13" customFormat="1" ht="12">
      <c r="B140" s="152"/>
      <c r="D140" s="145" t="s">
        <v>143</v>
      </c>
      <c r="E140" s="153" t="s">
        <v>19</v>
      </c>
      <c r="F140" s="154" t="s">
        <v>211</v>
      </c>
      <c r="H140" s="153" t="s">
        <v>19</v>
      </c>
      <c r="I140" s="155"/>
      <c r="L140" s="152"/>
      <c r="M140" s="156"/>
      <c r="T140" s="157"/>
      <c r="AT140" s="153" t="s">
        <v>143</v>
      </c>
      <c r="AU140" s="153" t="s">
        <v>88</v>
      </c>
      <c r="AV140" s="13" t="s">
        <v>86</v>
      </c>
      <c r="AW140" s="13" t="s">
        <v>37</v>
      </c>
      <c r="AX140" s="13" t="s">
        <v>78</v>
      </c>
      <c r="AY140" s="153" t="s">
        <v>133</v>
      </c>
    </row>
    <row r="141" spans="2:51" s="14" customFormat="1" ht="12">
      <c r="B141" s="158"/>
      <c r="D141" s="145" t="s">
        <v>143</v>
      </c>
      <c r="E141" s="159" t="s">
        <v>19</v>
      </c>
      <c r="F141" s="160" t="s">
        <v>146</v>
      </c>
      <c r="H141" s="161">
        <v>326</v>
      </c>
      <c r="I141" s="162"/>
      <c r="L141" s="158"/>
      <c r="M141" s="163"/>
      <c r="T141" s="164"/>
      <c r="AT141" s="159" t="s">
        <v>143</v>
      </c>
      <c r="AU141" s="159" t="s">
        <v>88</v>
      </c>
      <c r="AV141" s="14" t="s">
        <v>140</v>
      </c>
      <c r="AW141" s="14" t="s">
        <v>37</v>
      </c>
      <c r="AX141" s="14" t="s">
        <v>86</v>
      </c>
      <c r="AY141" s="159" t="s">
        <v>133</v>
      </c>
    </row>
    <row r="142" spans="2:65" s="1" customFormat="1" ht="37.9" customHeight="1">
      <c r="B142" s="32"/>
      <c r="C142" s="127" t="s">
        <v>160</v>
      </c>
      <c r="D142" s="127" t="s">
        <v>135</v>
      </c>
      <c r="E142" s="128" t="s">
        <v>212</v>
      </c>
      <c r="F142" s="129" t="s">
        <v>213</v>
      </c>
      <c r="G142" s="130" t="s">
        <v>138</v>
      </c>
      <c r="H142" s="131">
        <v>97</v>
      </c>
      <c r="I142" s="132"/>
      <c r="J142" s="133">
        <f>ROUND(I142*H142,2)</f>
        <v>0</v>
      </c>
      <c r="K142" s="129" t="s">
        <v>139</v>
      </c>
      <c r="L142" s="32"/>
      <c r="M142" s="134" t="s">
        <v>19</v>
      </c>
      <c r="N142" s="135" t="s">
        <v>49</v>
      </c>
      <c r="P142" s="136">
        <f>O142*H142</f>
        <v>0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AR142" s="138" t="s">
        <v>140</v>
      </c>
      <c r="AT142" s="138" t="s">
        <v>135</v>
      </c>
      <c r="AU142" s="138" t="s">
        <v>88</v>
      </c>
      <c r="AY142" s="17" t="s">
        <v>133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7" t="s">
        <v>86</v>
      </c>
      <c r="BK142" s="139">
        <f>ROUND(I142*H142,2)</f>
        <v>0</v>
      </c>
      <c r="BL142" s="17" t="s">
        <v>140</v>
      </c>
      <c r="BM142" s="138" t="s">
        <v>214</v>
      </c>
    </row>
    <row r="143" spans="2:47" s="1" customFormat="1" ht="12">
      <c r="B143" s="32"/>
      <c r="D143" s="140" t="s">
        <v>141</v>
      </c>
      <c r="F143" s="141" t="s">
        <v>215</v>
      </c>
      <c r="I143" s="142"/>
      <c r="L143" s="32"/>
      <c r="M143" s="143"/>
      <c r="T143" s="53"/>
      <c r="AT143" s="17" t="s">
        <v>141</v>
      </c>
      <c r="AU143" s="17" t="s">
        <v>88</v>
      </c>
    </row>
    <row r="144" spans="2:51" s="12" customFormat="1" ht="12">
      <c r="B144" s="144"/>
      <c r="D144" s="145" t="s">
        <v>143</v>
      </c>
      <c r="E144" s="146" t="s">
        <v>19</v>
      </c>
      <c r="F144" s="147" t="s">
        <v>191</v>
      </c>
      <c r="H144" s="148">
        <v>97</v>
      </c>
      <c r="I144" s="149"/>
      <c r="L144" s="144"/>
      <c r="M144" s="150"/>
      <c r="T144" s="151"/>
      <c r="AT144" s="146" t="s">
        <v>143</v>
      </c>
      <c r="AU144" s="146" t="s">
        <v>88</v>
      </c>
      <c r="AV144" s="12" t="s">
        <v>88</v>
      </c>
      <c r="AW144" s="12" t="s">
        <v>37</v>
      </c>
      <c r="AX144" s="12" t="s">
        <v>78</v>
      </c>
      <c r="AY144" s="146" t="s">
        <v>133</v>
      </c>
    </row>
    <row r="145" spans="2:51" s="13" customFormat="1" ht="12">
      <c r="B145" s="152"/>
      <c r="D145" s="145" t="s">
        <v>143</v>
      </c>
      <c r="E145" s="153" t="s">
        <v>19</v>
      </c>
      <c r="F145" s="154" t="s">
        <v>216</v>
      </c>
      <c r="H145" s="153" t="s">
        <v>19</v>
      </c>
      <c r="I145" s="155"/>
      <c r="L145" s="152"/>
      <c r="M145" s="156"/>
      <c r="T145" s="157"/>
      <c r="AT145" s="153" t="s">
        <v>143</v>
      </c>
      <c r="AU145" s="153" t="s">
        <v>88</v>
      </c>
      <c r="AV145" s="13" t="s">
        <v>86</v>
      </c>
      <c r="AW145" s="13" t="s">
        <v>37</v>
      </c>
      <c r="AX145" s="13" t="s">
        <v>78</v>
      </c>
      <c r="AY145" s="153" t="s">
        <v>133</v>
      </c>
    </row>
    <row r="146" spans="2:51" s="14" customFormat="1" ht="12">
      <c r="B146" s="158"/>
      <c r="D146" s="145" t="s">
        <v>143</v>
      </c>
      <c r="E146" s="159" t="s">
        <v>19</v>
      </c>
      <c r="F146" s="160" t="s">
        <v>146</v>
      </c>
      <c r="H146" s="161">
        <v>97</v>
      </c>
      <c r="I146" s="162"/>
      <c r="L146" s="158"/>
      <c r="M146" s="163"/>
      <c r="T146" s="164"/>
      <c r="AT146" s="159" t="s">
        <v>143</v>
      </c>
      <c r="AU146" s="159" t="s">
        <v>88</v>
      </c>
      <c r="AV146" s="14" t="s">
        <v>140</v>
      </c>
      <c r="AW146" s="14" t="s">
        <v>37</v>
      </c>
      <c r="AX146" s="14" t="s">
        <v>86</v>
      </c>
      <c r="AY146" s="159" t="s">
        <v>133</v>
      </c>
    </row>
    <row r="147" spans="2:65" s="1" customFormat="1" ht="24.2" customHeight="1">
      <c r="B147" s="32"/>
      <c r="C147" s="127" t="s">
        <v>217</v>
      </c>
      <c r="D147" s="127" t="s">
        <v>135</v>
      </c>
      <c r="E147" s="128" t="s">
        <v>218</v>
      </c>
      <c r="F147" s="129" t="s">
        <v>219</v>
      </c>
      <c r="G147" s="130" t="s">
        <v>138</v>
      </c>
      <c r="H147" s="131">
        <v>84</v>
      </c>
      <c r="I147" s="132"/>
      <c r="J147" s="133">
        <f>ROUND(I147*H147,2)</f>
        <v>0</v>
      </c>
      <c r="K147" s="129" t="s">
        <v>139</v>
      </c>
      <c r="L147" s="32"/>
      <c r="M147" s="134" t="s">
        <v>19</v>
      </c>
      <c r="N147" s="135" t="s">
        <v>49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140</v>
      </c>
      <c r="AT147" s="138" t="s">
        <v>135</v>
      </c>
      <c r="AU147" s="138" t="s">
        <v>88</v>
      </c>
      <c r="AY147" s="17" t="s">
        <v>133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86</v>
      </c>
      <c r="BK147" s="139">
        <f>ROUND(I147*H147,2)</f>
        <v>0</v>
      </c>
      <c r="BL147" s="17" t="s">
        <v>140</v>
      </c>
      <c r="BM147" s="138" t="s">
        <v>150</v>
      </c>
    </row>
    <row r="148" spans="2:47" s="1" customFormat="1" ht="12">
      <c r="B148" s="32"/>
      <c r="D148" s="140" t="s">
        <v>141</v>
      </c>
      <c r="F148" s="141" t="s">
        <v>220</v>
      </c>
      <c r="I148" s="142"/>
      <c r="L148" s="32"/>
      <c r="M148" s="143"/>
      <c r="T148" s="53"/>
      <c r="AT148" s="17" t="s">
        <v>141</v>
      </c>
      <c r="AU148" s="17" t="s">
        <v>88</v>
      </c>
    </row>
    <row r="149" spans="2:65" s="1" customFormat="1" ht="24.2" customHeight="1">
      <c r="B149" s="32"/>
      <c r="C149" s="127" t="s">
        <v>165</v>
      </c>
      <c r="D149" s="127" t="s">
        <v>135</v>
      </c>
      <c r="E149" s="128" t="s">
        <v>221</v>
      </c>
      <c r="F149" s="129" t="s">
        <v>222</v>
      </c>
      <c r="G149" s="130" t="s">
        <v>138</v>
      </c>
      <c r="H149" s="131">
        <v>589</v>
      </c>
      <c r="I149" s="132"/>
      <c r="J149" s="133">
        <f>ROUND(I149*H149,2)</f>
        <v>0</v>
      </c>
      <c r="K149" s="129" t="s">
        <v>139</v>
      </c>
      <c r="L149" s="32"/>
      <c r="M149" s="134" t="s">
        <v>19</v>
      </c>
      <c r="N149" s="135" t="s">
        <v>49</v>
      </c>
      <c r="P149" s="136">
        <f>O149*H149</f>
        <v>0</v>
      </c>
      <c r="Q149" s="136">
        <v>0</v>
      </c>
      <c r="R149" s="136">
        <f>Q149*H149</f>
        <v>0</v>
      </c>
      <c r="S149" s="136">
        <v>0</v>
      </c>
      <c r="T149" s="137">
        <f>S149*H149</f>
        <v>0</v>
      </c>
      <c r="AR149" s="138" t="s">
        <v>140</v>
      </c>
      <c r="AT149" s="138" t="s">
        <v>135</v>
      </c>
      <c r="AU149" s="138" t="s">
        <v>88</v>
      </c>
      <c r="AY149" s="17" t="s">
        <v>133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7" t="s">
        <v>86</v>
      </c>
      <c r="BK149" s="139">
        <f>ROUND(I149*H149,2)</f>
        <v>0</v>
      </c>
      <c r="BL149" s="17" t="s">
        <v>140</v>
      </c>
      <c r="BM149" s="138" t="s">
        <v>223</v>
      </c>
    </row>
    <row r="150" spans="2:47" s="1" customFormat="1" ht="12">
      <c r="B150" s="32"/>
      <c r="D150" s="140" t="s">
        <v>141</v>
      </c>
      <c r="F150" s="141" t="s">
        <v>224</v>
      </c>
      <c r="I150" s="142"/>
      <c r="L150" s="32"/>
      <c r="M150" s="143"/>
      <c r="T150" s="53"/>
      <c r="AT150" s="17" t="s">
        <v>141</v>
      </c>
      <c r="AU150" s="17" t="s">
        <v>88</v>
      </c>
    </row>
    <row r="151" spans="2:51" s="12" customFormat="1" ht="12">
      <c r="B151" s="144"/>
      <c r="D151" s="145" t="s">
        <v>143</v>
      </c>
      <c r="E151" s="146" t="s">
        <v>19</v>
      </c>
      <c r="F151" s="147" t="s">
        <v>225</v>
      </c>
      <c r="H151" s="148">
        <v>589</v>
      </c>
      <c r="I151" s="149"/>
      <c r="L151" s="144"/>
      <c r="M151" s="150"/>
      <c r="T151" s="151"/>
      <c r="AT151" s="146" t="s">
        <v>143</v>
      </c>
      <c r="AU151" s="146" t="s">
        <v>88</v>
      </c>
      <c r="AV151" s="12" t="s">
        <v>88</v>
      </c>
      <c r="AW151" s="12" t="s">
        <v>37</v>
      </c>
      <c r="AX151" s="12" t="s">
        <v>78</v>
      </c>
      <c r="AY151" s="146" t="s">
        <v>133</v>
      </c>
    </row>
    <row r="152" spans="2:51" s="13" customFormat="1" ht="12">
      <c r="B152" s="152"/>
      <c r="D152" s="145" t="s">
        <v>143</v>
      </c>
      <c r="E152" s="153" t="s">
        <v>19</v>
      </c>
      <c r="F152" s="154" t="s">
        <v>226</v>
      </c>
      <c r="H152" s="153" t="s">
        <v>19</v>
      </c>
      <c r="I152" s="155"/>
      <c r="L152" s="152"/>
      <c r="M152" s="156"/>
      <c r="T152" s="157"/>
      <c r="AT152" s="153" t="s">
        <v>143</v>
      </c>
      <c r="AU152" s="153" t="s">
        <v>88</v>
      </c>
      <c r="AV152" s="13" t="s">
        <v>86</v>
      </c>
      <c r="AW152" s="13" t="s">
        <v>37</v>
      </c>
      <c r="AX152" s="13" t="s">
        <v>78</v>
      </c>
      <c r="AY152" s="153" t="s">
        <v>133</v>
      </c>
    </row>
    <row r="153" spans="2:51" s="14" customFormat="1" ht="12">
      <c r="B153" s="158"/>
      <c r="D153" s="145" t="s">
        <v>143</v>
      </c>
      <c r="E153" s="159" t="s">
        <v>19</v>
      </c>
      <c r="F153" s="160" t="s">
        <v>146</v>
      </c>
      <c r="H153" s="161">
        <v>589</v>
      </c>
      <c r="I153" s="162"/>
      <c r="L153" s="158"/>
      <c r="M153" s="163"/>
      <c r="T153" s="164"/>
      <c r="AT153" s="159" t="s">
        <v>143</v>
      </c>
      <c r="AU153" s="159" t="s">
        <v>88</v>
      </c>
      <c r="AV153" s="14" t="s">
        <v>140</v>
      </c>
      <c r="AW153" s="14" t="s">
        <v>37</v>
      </c>
      <c r="AX153" s="14" t="s">
        <v>86</v>
      </c>
      <c r="AY153" s="159" t="s">
        <v>133</v>
      </c>
    </row>
    <row r="154" spans="2:65" s="1" customFormat="1" ht="24.2" customHeight="1">
      <c r="B154" s="32"/>
      <c r="C154" s="127" t="s">
        <v>227</v>
      </c>
      <c r="D154" s="127" t="s">
        <v>135</v>
      </c>
      <c r="E154" s="128" t="s">
        <v>228</v>
      </c>
      <c r="F154" s="129" t="s">
        <v>229</v>
      </c>
      <c r="G154" s="130" t="s">
        <v>230</v>
      </c>
      <c r="H154" s="131">
        <v>88.2</v>
      </c>
      <c r="I154" s="132"/>
      <c r="J154" s="133">
        <f>ROUND(I154*H154,2)</f>
        <v>0</v>
      </c>
      <c r="K154" s="129" t="s">
        <v>139</v>
      </c>
      <c r="L154" s="32"/>
      <c r="M154" s="134" t="s">
        <v>19</v>
      </c>
      <c r="N154" s="135" t="s">
        <v>49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140</v>
      </c>
      <c r="AT154" s="138" t="s">
        <v>135</v>
      </c>
      <c r="AU154" s="138" t="s">
        <v>88</v>
      </c>
      <c r="AY154" s="17" t="s">
        <v>133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86</v>
      </c>
      <c r="BK154" s="139">
        <f>ROUND(I154*H154,2)</f>
        <v>0</v>
      </c>
      <c r="BL154" s="17" t="s">
        <v>140</v>
      </c>
      <c r="BM154" s="138" t="s">
        <v>231</v>
      </c>
    </row>
    <row r="155" spans="2:47" s="1" customFormat="1" ht="12">
      <c r="B155" s="32"/>
      <c r="D155" s="140" t="s">
        <v>141</v>
      </c>
      <c r="F155" s="141" t="s">
        <v>232</v>
      </c>
      <c r="I155" s="142"/>
      <c r="L155" s="32"/>
      <c r="M155" s="143"/>
      <c r="T155" s="53"/>
      <c r="AT155" s="17" t="s">
        <v>141</v>
      </c>
      <c r="AU155" s="17" t="s">
        <v>88</v>
      </c>
    </row>
    <row r="156" spans="2:51" s="12" customFormat="1" ht="12">
      <c r="B156" s="144"/>
      <c r="D156" s="145" t="s">
        <v>143</v>
      </c>
      <c r="E156" s="146" t="s">
        <v>19</v>
      </c>
      <c r="F156" s="147" t="s">
        <v>233</v>
      </c>
      <c r="H156" s="148">
        <v>88.2</v>
      </c>
      <c r="I156" s="149"/>
      <c r="L156" s="144"/>
      <c r="M156" s="150"/>
      <c r="T156" s="151"/>
      <c r="AT156" s="146" t="s">
        <v>143</v>
      </c>
      <c r="AU156" s="146" t="s">
        <v>88</v>
      </c>
      <c r="AV156" s="12" t="s">
        <v>88</v>
      </c>
      <c r="AW156" s="12" t="s">
        <v>37</v>
      </c>
      <c r="AX156" s="12" t="s">
        <v>78</v>
      </c>
      <c r="AY156" s="146" t="s">
        <v>133</v>
      </c>
    </row>
    <row r="157" spans="2:51" s="13" customFormat="1" ht="12">
      <c r="B157" s="152"/>
      <c r="D157" s="145" t="s">
        <v>143</v>
      </c>
      <c r="E157" s="153" t="s">
        <v>19</v>
      </c>
      <c r="F157" s="154" t="s">
        <v>234</v>
      </c>
      <c r="H157" s="153" t="s">
        <v>19</v>
      </c>
      <c r="I157" s="155"/>
      <c r="L157" s="152"/>
      <c r="M157" s="156"/>
      <c r="T157" s="157"/>
      <c r="AT157" s="153" t="s">
        <v>143</v>
      </c>
      <c r="AU157" s="153" t="s">
        <v>88</v>
      </c>
      <c r="AV157" s="13" t="s">
        <v>86</v>
      </c>
      <c r="AW157" s="13" t="s">
        <v>37</v>
      </c>
      <c r="AX157" s="13" t="s">
        <v>78</v>
      </c>
      <c r="AY157" s="153" t="s">
        <v>133</v>
      </c>
    </row>
    <row r="158" spans="2:51" s="14" customFormat="1" ht="12">
      <c r="B158" s="158"/>
      <c r="D158" s="145" t="s">
        <v>143</v>
      </c>
      <c r="E158" s="159" t="s">
        <v>19</v>
      </c>
      <c r="F158" s="160" t="s">
        <v>146</v>
      </c>
      <c r="H158" s="161">
        <v>88.2</v>
      </c>
      <c r="I158" s="162"/>
      <c r="L158" s="158"/>
      <c r="M158" s="163"/>
      <c r="T158" s="164"/>
      <c r="AT158" s="159" t="s">
        <v>143</v>
      </c>
      <c r="AU158" s="159" t="s">
        <v>88</v>
      </c>
      <c r="AV158" s="14" t="s">
        <v>140</v>
      </c>
      <c r="AW158" s="14" t="s">
        <v>37</v>
      </c>
      <c r="AX158" s="14" t="s">
        <v>86</v>
      </c>
      <c r="AY158" s="159" t="s">
        <v>133</v>
      </c>
    </row>
    <row r="159" spans="2:65" s="1" customFormat="1" ht="24.2" customHeight="1">
      <c r="B159" s="32"/>
      <c r="C159" s="127" t="s">
        <v>8</v>
      </c>
      <c r="D159" s="127" t="s">
        <v>135</v>
      </c>
      <c r="E159" s="128" t="s">
        <v>235</v>
      </c>
      <c r="F159" s="129" t="s">
        <v>236</v>
      </c>
      <c r="G159" s="130" t="s">
        <v>230</v>
      </c>
      <c r="H159" s="131">
        <v>30</v>
      </c>
      <c r="I159" s="132"/>
      <c r="J159" s="133">
        <f>ROUND(I159*H159,2)</f>
        <v>0</v>
      </c>
      <c r="K159" s="129" t="s">
        <v>139</v>
      </c>
      <c r="L159" s="32"/>
      <c r="M159" s="134" t="s">
        <v>19</v>
      </c>
      <c r="N159" s="135" t="s">
        <v>49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140</v>
      </c>
      <c r="AT159" s="138" t="s">
        <v>135</v>
      </c>
      <c r="AU159" s="138" t="s">
        <v>88</v>
      </c>
      <c r="AY159" s="17" t="s">
        <v>133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86</v>
      </c>
      <c r="BK159" s="139">
        <f>ROUND(I159*H159,2)</f>
        <v>0</v>
      </c>
      <c r="BL159" s="17" t="s">
        <v>140</v>
      </c>
      <c r="BM159" s="138" t="s">
        <v>237</v>
      </c>
    </row>
    <row r="160" spans="2:47" s="1" customFormat="1" ht="12">
      <c r="B160" s="32"/>
      <c r="D160" s="140" t="s">
        <v>141</v>
      </c>
      <c r="F160" s="141" t="s">
        <v>238</v>
      </c>
      <c r="I160" s="142"/>
      <c r="L160" s="32"/>
      <c r="M160" s="143"/>
      <c r="T160" s="53"/>
      <c r="AT160" s="17" t="s">
        <v>141</v>
      </c>
      <c r="AU160" s="17" t="s">
        <v>88</v>
      </c>
    </row>
    <row r="161" spans="2:51" s="12" customFormat="1" ht="12">
      <c r="B161" s="144"/>
      <c r="D161" s="145" t="s">
        <v>143</v>
      </c>
      <c r="E161" s="146" t="s">
        <v>19</v>
      </c>
      <c r="F161" s="147" t="s">
        <v>150</v>
      </c>
      <c r="H161" s="148">
        <v>30</v>
      </c>
      <c r="I161" s="149"/>
      <c r="L161" s="144"/>
      <c r="M161" s="150"/>
      <c r="T161" s="151"/>
      <c r="AT161" s="146" t="s">
        <v>143</v>
      </c>
      <c r="AU161" s="146" t="s">
        <v>88</v>
      </c>
      <c r="AV161" s="12" t="s">
        <v>88</v>
      </c>
      <c r="AW161" s="12" t="s">
        <v>37</v>
      </c>
      <c r="AX161" s="12" t="s">
        <v>78</v>
      </c>
      <c r="AY161" s="146" t="s">
        <v>133</v>
      </c>
    </row>
    <row r="162" spans="2:51" s="13" customFormat="1" ht="12">
      <c r="B162" s="152"/>
      <c r="D162" s="145" t="s">
        <v>143</v>
      </c>
      <c r="E162" s="153" t="s">
        <v>19</v>
      </c>
      <c r="F162" s="154" t="s">
        <v>145</v>
      </c>
      <c r="H162" s="153" t="s">
        <v>19</v>
      </c>
      <c r="I162" s="155"/>
      <c r="L162" s="152"/>
      <c r="M162" s="156"/>
      <c r="T162" s="157"/>
      <c r="AT162" s="153" t="s">
        <v>143</v>
      </c>
      <c r="AU162" s="153" t="s">
        <v>88</v>
      </c>
      <c r="AV162" s="13" t="s">
        <v>86</v>
      </c>
      <c r="AW162" s="13" t="s">
        <v>37</v>
      </c>
      <c r="AX162" s="13" t="s">
        <v>78</v>
      </c>
      <c r="AY162" s="153" t="s">
        <v>133</v>
      </c>
    </row>
    <row r="163" spans="2:51" s="14" customFormat="1" ht="12">
      <c r="B163" s="158"/>
      <c r="D163" s="145" t="s">
        <v>143</v>
      </c>
      <c r="E163" s="159" t="s">
        <v>19</v>
      </c>
      <c r="F163" s="160" t="s">
        <v>146</v>
      </c>
      <c r="H163" s="161">
        <v>30</v>
      </c>
      <c r="I163" s="162"/>
      <c r="L163" s="158"/>
      <c r="M163" s="163"/>
      <c r="T163" s="164"/>
      <c r="AT163" s="159" t="s">
        <v>143</v>
      </c>
      <c r="AU163" s="159" t="s">
        <v>88</v>
      </c>
      <c r="AV163" s="14" t="s">
        <v>140</v>
      </c>
      <c r="AW163" s="14" t="s">
        <v>37</v>
      </c>
      <c r="AX163" s="14" t="s">
        <v>86</v>
      </c>
      <c r="AY163" s="159" t="s">
        <v>133</v>
      </c>
    </row>
    <row r="164" spans="2:65" s="1" customFormat="1" ht="24.2" customHeight="1">
      <c r="B164" s="32"/>
      <c r="C164" s="127" t="s">
        <v>239</v>
      </c>
      <c r="D164" s="127" t="s">
        <v>135</v>
      </c>
      <c r="E164" s="128" t="s">
        <v>240</v>
      </c>
      <c r="F164" s="129" t="s">
        <v>241</v>
      </c>
      <c r="G164" s="130" t="s">
        <v>230</v>
      </c>
      <c r="H164" s="131">
        <v>34</v>
      </c>
      <c r="I164" s="132"/>
      <c r="J164" s="133">
        <f>ROUND(I164*H164,2)</f>
        <v>0</v>
      </c>
      <c r="K164" s="129" t="s">
        <v>139</v>
      </c>
      <c r="L164" s="32"/>
      <c r="M164" s="134" t="s">
        <v>19</v>
      </c>
      <c r="N164" s="135" t="s">
        <v>49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140</v>
      </c>
      <c r="AT164" s="138" t="s">
        <v>135</v>
      </c>
      <c r="AU164" s="138" t="s">
        <v>88</v>
      </c>
      <c r="AY164" s="17" t="s">
        <v>133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86</v>
      </c>
      <c r="BK164" s="139">
        <f>ROUND(I164*H164,2)</f>
        <v>0</v>
      </c>
      <c r="BL164" s="17" t="s">
        <v>140</v>
      </c>
      <c r="BM164" s="138" t="s">
        <v>242</v>
      </c>
    </row>
    <row r="165" spans="2:47" s="1" customFormat="1" ht="12">
      <c r="B165" s="32"/>
      <c r="D165" s="140" t="s">
        <v>141</v>
      </c>
      <c r="F165" s="141" t="s">
        <v>243</v>
      </c>
      <c r="I165" s="142"/>
      <c r="L165" s="32"/>
      <c r="M165" s="143"/>
      <c r="T165" s="53"/>
      <c r="AT165" s="17" t="s">
        <v>141</v>
      </c>
      <c r="AU165" s="17" t="s">
        <v>88</v>
      </c>
    </row>
    <row r="166" spans="2:51" s="12" customFormat="1" ht="12">
      <c r="B166" s="144"/>
      <c r="D166" s="145" t="s">
        <v>143</v>
      </c>
      <c r="E166" s="146" t="s">
        <v>19</v>
      </c>
      <c r="F166" s="147" t="s">
        <v>231</v>
      </c>
      <c r="H166" s="148">
        <v>34</v>
      </c>
      <c r="I166" s="149"/>
      <c r="L166" s="144"/>
      <c r="M166" s="150"/>
      <c r="T166" s="151"/>
      <c r="AT166" s="146" t="s">
        <v>143</v>
      </c>
      <c r="AU166" s="146" t="s">
        <v>88</v>
      </c>
      <c r="AV166" s="12" t="s">
        <v>88</v>
      </c>
      <c r="AW166" s="12" t="s">
        <v>37</v>
      </c>
      <c r="AX166" s="12" t="s">
        <v>78</v>
      </c>
      <c r="AY166" s="146" t="s">
        <v>133</v>
      </c>
    </row>
    <row r="167" spans="2:51" s="13" customFormat="1" ht="12">
      <c r="B167" s="152"/>
      <c r="D167" s="145" t="s">
        <v>143</v>
      </c>
      <c r="E167" s="153" t="s">
        <v>19</v>
      </c>
      <c r="F167" s="154" t="s">
        <v>145</v>
      </c>
      <c r="H167" s="153" t="s">
        <v>19</v>
      </c>
      <c r="I167" s="155"/>
      <c r="L167" s="152"/>
      <c r="M167" s="156"/>
      <c r="T167" s="157"/>
      <c r="AT167" s="153" t="s">
        <v>143</v>
      </c>
      <c r="AU167" s="153" t="s">
        <v>88</v>
      </c>
      <c r="AV167" s="13" t="s">
        <v>86</v>
      </c>
      <c r="AW167" s="13" t="s">
        <v>37</v>
      </c>
      <c r="AX167" s="13" t="s">
        <v>78</v>
      </c>
      <c r="AY167" s="153" t="s">
        <v>133</v>
      </c>
    </row>
    <row r="168" spans="2:51" s="14" customFormat="1" ht="12">
      <c r="B168" s="158"/>
      <c r="D168" s="145" t="s">
        <v>143</v>
      </c>
      <c r="E168" s="159" t="s">
        <v>19</v>
      </c>
      <c r="F168" s="160" t="s">
        <v>146</v>
      </c>
      <c r="H168" s="161">
        <v>34</v>
      </c>
      <c r="I168" s="162"/>
      <c r="L168" s="158"/>
      <c r="M168" s="163"/>
      <c r="T168" s="164"/>
      <c r="AT168" s="159" t="s">
        <v>143</v>
      </c>
      <c r="AU168" s="159" t="s">
        <v>88</v>
      </c>
      <c r="AV168" s="14" t="s">
        <v>140</v>
      </c>
      <c r="AW168" s="14" t="s">
        <v>37</v>
      </c>
      <c r="AX168" s="14" t="s">
        <v>86</v>
      </c>
      <c r="AY168" s="159" t="s">
        <v>133</v>
      </c>
    </row>
    <row r="169" spans="2:65" s="1" customFormat="1" ht="16.5" customHeight="1">
      <c r="B169" s="32"/>
      <c r="C169" s="127" t="s">
        <v>174</v>
      </c>
      <c r="D169" s="127" t="s">
        <v>135</v>
      </c>
      <c r="E169" s="128" t="s">
        <v>244</v>
      </c>
      <c r="F169" s="129" t="s">
        <v>245</v>
      </c>
      <c r="G169" s="130" t="s">
        <v>230</v>
      </c>
      <c r="H169" s="131">
        <v>30</v>
      </c>
      <c r="I169" s="132"/>
      <c r="J169" s="133">
        <f>ROUND(I169*H169,2)</f>
        <v>0</v>
      </c>
      <c r="K169" s="129" t="s">
        <v>19</v>
      </c>
      <c r="L169" s="32"/>
      <c r="M169" s="134" t="s">
        <v>19</v>
      </c>
      <c r="N169" s="135" t="s">
        <v>49</v>
      </c>
      <c r="P169" s="136">
        <f>O169*H169</f>
        <v>0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140</v>
      </c>
      <c r="AT169" s="138" t="s">
        <v>135</v>
      </c>
      <c r="AU169" s="138" t="s">
        <v>88</v>
      </c>
      <c r="AY169" s="17" t="s">
        <v>133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7" t="s">
        <v>86</v>
      </c>
      <c r="BK169" s="139">
        <f>ROUND(I169*H169,2)</f>
        <v>0</v>
      </c>
      <c r="BL169" s="17" t="s">
        <v>140</v>
      </c>
      <c r="BM169" s="138" t="s">
        <v>246</v>
      </c>
    </row>
    <row r="170" spans="2:51" s="12" customFormat="1" ht="12">
      <c r="B170" s="144"/>
      <c r="D170" s="145" t="s">
        <v>143</v>
      </c>
      <c r="E170" s="146" t="s">
        <v>19</v>
      </c>
      <c r="F170" s="147" t="s">
        <v>150</v>
      </c>
      <c r="H170" s="148">
        <v>30</v>
      </c>
      <c r="I170" s="149"/>
      <c r="L170" s="144"/>
      <c r="M170" s="150"/>
      <c r="T170" s="151"/>
      <c r="AT170" s="146" t="s">
        <v>143</v>
      </c>
      <c r="AU170" s="146" t="s">
        <v>88</v>
      </c>
      <c r="AV170" s="12" t="s">
        <v>88</v>
      </c>
      <c r="AW170" s="12" t="s">
        <v>37</v>
      </c>
      <c r="AX170" s="12" t="s">
        <v>78</v>
      </c>
      <c r="AY170" s="146" t="s">
        <v>133</v>
      </c>
    </row>
    <row r="171" spans="2:51" s="13" customFormat="1" ht="12">
      <c r="B171" s="152"/>
      <c r="D171" s="145" t="s">
        <v>143</v>
      </c>
      <c r="E171" s="153" t="s">
        <v>19</v>
      </c>
      <c r="F171" s="154" t="s">
        <v>145</v>
      </c>
      <c r="H171" s="153" t="s">
        <v>19</v>
      </c>
      <c r="I171" s="155"/>
      <c r="L171" s="152"/>
      <c r="M171" s="156"/>
      <c r="T171" s="157"/>
      <c r="AT171" s="153" t="s">
        <v>143</v>
      </c>
      <c r="AU171" s="153" t="s">
        <v>88</v>
      </c>
      <c r="AV171" s="13" t="s">
        <v>86</v>
      </c>
      <c r="AW171" s="13" t="s">
        <v>37</v>
      </c>
      <c r="AX171" s="13" t="s">
        <v>78</v>
      </c>
      <c r="AY171" s="153" t="s">
        <v>133</v>
      </c>
    </row>
    <row r="172" spans="2:51" s="14" customFormat="1" ht="12">
      <c r="B172" s="158"/>
      <c r="D172" s="145" t="s">
        <v>143</v>
      </c>
      <c r="E172" s="159" t="s">
        <v>19</v>
      </c>
      <c r="F172" s="160" t="s">
        <v>146</v>
      </c>
      <c r="H172" s="161">
        <v>30</v>
      </c>
      <c r="I172" s="162"/>
      <c r="L172" s="158"/>
      <c r="M172" s="163"/>
      <c r="T172" s="164"/>
      <c r="AT172" s="159" t="s">
        <v>143</v>
      </c>
      <c r="AU172" s="159" t="s">
        <v>88</v>
      </c>
      <c r="AV172" s="14" t="s">
        <v>140</v>
      </c>
      <c r="AW172" s="14" t="s">
        <v>37</v>
      </c>
      <c r="AX172" s="14" t="s">
        <v>86</v>
      </c>
      <c r="AY172" s="159" t="s">
        <v>133</v>
      </c>
    </row>
    <row r="173" spans="2:65" s="1" customFormat="1" ht="16.5" customHeight="1">
      <c r="B173" s="32"/>
      <c r="C173" s="127" t="s">
        <v>247</v>
      </c>
      <c r="D173" s="127" t="s">
        <v>135</v>
      </c>
      <c r="E173" s="128" t="s">
        <v>248</v>
      </c>
      <c r="F173" s="129" t="s">
        <v>249</v>
      </c>
      <c r="G173" s="130" t="s">
        <v>250</v>
      </c>
      <c r="H173" s="131">
        <v>720</v>
      </c>
      <c r="I173" s="132"/>
      <c r="J173" s="133">
        <f>ROUND(I173*H173,2)</f>
        <v>0</v>
      </c>
      <c r="K173" s="129" t="s">
        <v>139</v>
      </c>
      <c r="L173" s="32"/>
      <c r="M173" s="134" t="s">
        <v>19</v>
      </c>
      <c r="N173" s="135" t="s">
        <v>49</v>
      </c>
      <c r="P173" s="136">
        <f>O173*H173</f>
        <v>0</v>
      </c>
      <c r="Q173" s="136">
        <v>0</v>
      </c>
      <c r="R173" s="136">
        <f>Q173*H173</f>
        <v>0</v>
      </c>
      <c r="S173" s="136">
        <v>0</v>
      </c>
      <c r="T173" s="137">
        <f>S173*H173</f>
        <v>0</v>
      </c>
      <c r="AR173" s="138" t="s">
        <v>140</v>
      </c>
      <c r="AT173" s="138" t="s">
        <v>135</v>
      </c>
      <c r="AU173" s="138" t="s">
        <v>88</v>
      </c>
      <c r="AY173" s="17" t="s">
        <v>133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7" t="s">
        <v>86</v>
      </c>
      <c r="BK173" s="139">
        <f>ROUND(I173*H173,2)</f>
        <v>0</v>
      </c>
      <c r="BL173" s="17" t="s">
        <v>140</v>
      </c>
      <c r="BM173" s="138" t="s">
        <v>251</v>
      </c>
    </row>
    <row r="174" spans="2:47" s="1" customFormat="1" ht="12">
      <c r="B174" s="32"/>
      <c r="D174" s="140" t="s">
        <v>141</v>
      </c>
      <c r="F174" s="141" t="s">
        <v>252</v>
      </c>
      <c r="I174" s="142"/>
      <c r="L174" s="32"/>
      <c r="M174" s="143"/>
      <c r="T174" s="53"/>
      <c r="AT174" s="17" t="s">
        <v>141</v>
      </c>
      <c r="AU174" s="17" t="s">
        <v>88</v>
      </c>
    </row>
    <row r="175" spans="2:51" s="12" customFormat="1" ht="12">
      <c r="B175" s="144"/>
      <c r="D175" s="145" t="s">
        <v>143</v>
      </c>
      <c r="E175" s="146" t="s">
        <v>19</v>
      </c>
      <c r="F175" s="147" t="s">
        <v>253</v>
      </c>
      <c r="H175" s="148">
        <v>720</v>
      </c>
      <c r="I175" s="149"/>
      <c r="L175" s="144"/>
      <c r="M175" s="150"/>
      <c r="T175" s="151"/>
      <c r="AT175" s="146" t="s">
        <v>143</v>
      </c>
      <c r="AU175" s="146" t="s">
        <v>88</v>
      </c>
      <c r="AV175" s="12" t="s">
        <v>88</v>
      </c>
      <c r="AW175" s="12" t="s">
        <v>37</v>
      </c>
      <c r="AX175" s="12" t="s">
        <v>78</v>
      </c>
      <c r="AY175" s="146" t="s">
        <v>133</v>
      </c>
    </row>
    <row r="176" spans="2:51" s="13" customFormat="1" ht="12">
      <c r="B176" s="152"/>
      <c r="D176" s="145" t="s">
        <v>143</v>
      </c>
      <c r="E176" s="153" t="s">
        <v>19</v>
      </c>
      <c r="F176" s="154" t="s">
        <v>145</v>
      </c>
      <c r="H176" s="153" t="s">
        <v>19</v>
      </c>
      <c r="I176" s="155"/>
      <c r="L176" s="152"/>
      <c r="M176" s="156"/>
      <c r="T176" s="157"/>
      <c r="AT176" s="153" t="s">
        <v>143</v>
      </c>
      <c r="AU176" s="153" t="s">
        <v>88</v>
      </c>
      <c r="AV176" s="13" t="s">
        <v>86</v>
      </c>
      <c r="AW176" s="13" t="s">
        <v>37</v>
      </c>
      <c r="AX176" s="13" t="s">
        <v>78</v>
      </c>
      <c r="AY176" s="153" t="s">
        <v>133</v>
      </c>
    </row>
    <row r="177" spans="2:51" s="14" customFormat="1" ht="12">
      <c r="B177" s="158"/>
      <c r="D177" s="145" t="s">
        <v>143</v>
      </c>
      <c r="E177" s="159" t="s">
        <v>19</v>
      </c>
      <c r="F177" s="160" t="s">
        <v>146</v>
      </c>
      <c r="H177" s="161">
        <v>720</v>
      </c>
      <c r="I177" s="162"/>
      <c r="L177" s="158"/>
      <c r="M177" s="163"/>
      <c r="T177" s="164"/>
      <c r="AT177" s="159" t="s">
        <v>143</v>
      </c>
      <c r="AU177" s="159" t="s">
        <v>88</v>
      </c>
      <c r="AV177" s="14" t="s">
        <v>140</v>
      </c>
      <c r="AW177" s="14" t="s">
        <v>37</v>
      </c>
      <c r="AX177" s="14" t="s">
        <v>86</v>
      </c>
      <c r="AY177" s="159" t="s">
        <v>133</v>
      </c>
    </row>
    <row r="178" spans="2:65" s="1" customFormat="1" ht="24.2" customHeight="1">
      <c r="B178" s="32"/>
      <c r="C178" s="127" t="s">
        <v>179</v>
      </c>
      <c r="D178" s="127" t="s">
        <v>135</v>
      </c>
      <c r="E178" s="128" t="s">
        <v>254</v>
      </c>
      <c r="F178" s="129" t="s">
        <v>255</v>
      </c>
      <c r="G178" s="130" t="s">
        <v>256</v>
      </c>
      <c r="H178" s="131">
        <v>45</v>
      </c>
      <c r="I178" s="132"/>
      <c r="J178" s="133">
        <f>ROUND(I178*H178,2)</f>
        <v>0</v>
      </c>
      <c r="K178" s="129" t="s">
        <v>139</v>
      </c>
      <c r="L178" s="32"/>
      <c r="M178" s="134" t="s">
        <v>19</v>
      </c>
      <c r="N178" s="135" t="s">
        <v>49</v>
      </c>
      <c r="P178" s="136">
        <f>O178*H178</f>
        <v>0</v>
      </c>
      <c r="Q178" s="136">
        <v>0</v>
      </c>
      <c r="R178" s="136">
        <f>Q178*H178</f>
        <v>0</v>
      </c>
      <c r="S178" s="136">
        <v>0</v>
      </c>
      <c r="T178" s="137">
        <f>S178*H178</f>
        <v>0</v>
      </c>
      <c r="AR178" s="138" t="s">
        <v>140</v>
      </c>
      <c r="AT178" s="138" t="s">
        <v>135</v>
      </c>
      <c r="AU178" s="138" t="s">
        <v>88</v>
      </c>
      <c r="AY178" s="17" t="s">
        <v>133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7" t="s">
        <v>86</v>
      </c>
      <c r="BK178" s="139">
        <f>ROUND(I178*H178,2)</f>
        <v>0</v>
      </c>
      <c r="BL178" s="17" t="s">
        <v>140</v>
      </c>
      <c r="BM178" s="138" t="s">
        <v>257</v>
      </c>
    </row>
    <row r="179" spans="2:47" s="1" customFormat="1" ht="12">
      <c r="B179" s="32"/>
      <c r="D179" s="140" t="s">
        <v>141</v>
      </c>
      <c r="F179" s="141" t="s">
        <v>258</v>
      </c>
      <c r="I179" s="142"/>
      <c r="L179" s="32"/>
      <c r="M179" s="143"/>
      <c r="T179" s="53"/>
      <c r="AT179" s="17" t="s">
        <v>141</v>
      </c>
      <c r="AU179" s="17" t="s">
        <v>88</v>
      </c>
    </row>
    <row r="180" spans="2:51" s="12" customFormat="1" ht="12">
      <c r="B180" s="144"/>
      <c r="D180" s="145" t="s">
        <v>143</v>
      </c>
      <c r="E180" s="146" t="s">
        <v>19</v>
      </c>
      <c r="F180" s="147" t="s">
        <v>259</v>
      </c>
      <c r="H180" s="148">
        <v>45</v>
      </c>
      <c r="I180" s="149"/>
      <c r="L180" s="144"/>
      <c r="M180" s="150"/>
      <c r="T180" s="151"/>
      <c r="AT180" s="146" t="s">
        <v>143</v>
      </c>
      <c r="AU180" s="146" t="s">
        <v>88</v>
      </c>
      <c r="AV180" s="12" t="s">
        <v>88</v>
      </c>
      <c r="AW180" s="12" t="s">
        <v>37</v>
      </c>
      <c r="AX180" s="12" t="s">
        <v>78</v>
      </c>
      <c r="AY180" s="146" t="s">
        <v>133</v>
      </c>
    </row>
    <row r="181" spans="2:51" s="14" customFormat="1" ht="12">
      <c r="B181" s="158"/>
      <c r="D181" s="145" t="s">
        <v>143</v>
      </c>
      <c r="E181" s="159" t="s">
        <v>19</v>
      </c>
      <c r="F181" s="160" t="s">
        <v>146</v>
      </c>
      <c r="H181" s="161">
        <v>45</v>
      </c>
      <c r="I181" s="162"/>
      <c r="L181" s="158"/>
      <c r="M181" s="163"/>
      <c r="T181" s="164"/>
      <c r="AT181" s="159" t="s">
        <v>143</v>
      </c>
      <c r="AU181" s="159" t="s">
        <v>88</v>
      </c>
      <c r="AV181" s="14" t="s">
        <v>140</v>
      </c>
      <c r="AW181" s="14" t="s">
        <v>37</v>
      </c>
      <c r="AX181" s="14" t="s">
        <v>86</v>
      </c>
      <c r="AY181" s="159" t="s">
        <v>133</v>
      </c>
    </row>
    <row r="182" spans="2:65" s="1" customFormat="1" ht="24.2" customHeight="1">
      <c r="B182" s="32"/>
      <c r="C182" s="127" t="s">
        <v>260</v>
      </c>
      <c r="D182" s="127" t="s">
        <v>135</v>
      </c>
      <c r="E182" s="128" t="s">
        <v>261</v>
      </c>
      <c r="F182" s="129" t="s">
        <v>262</v>
      </c>
      <c r="G182" s="130" t="s">
        <v>263</v>
      </c>
      <c r="H182" s="131">
        <v>195.6</v>
      </c>
      <c r="I182" s="132"/>
      <c r="J182" s="133">
        <f>ROUND(I182*H182,2)</f>
        <v>0</v>
      </c>
      <c r="K182" s="129" t="s">
        <v>139</v>
      </c>
      <c r="L182" s="32"/>
      <c r="M182" s="134" t="s">
        <v>19</v>
      </c>
      <c r="N182" s="135" t="s">
        <v>49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140</v>
      </c>
      <c r="AT182" s="138" t="s">
        <v>135</v>
      </c>
      <c r="AU182" s="138" t="s">
        <v>88</v>
      </c>
      <c r="AY182" s="17" t="s">
        <v>133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7" t="s">
        <v>86</v>
      </c>
      <c r="BK182" s="139">
        <f>ROUND(I182*H182,2)</f>
        <v>0</v>
      </c>
      <c r="BL182" s="17" t="s">
        <v>140</v>
      </c>
      <c r="BM182" s="138" t="s">
        <v>264</v>
      </c>
    </row>
    <row r="183" spans="2:47" s="1" customFormat="1" ht="12">
      <c r="B183" s="32"/>
      <c r="D183" s="140" t="s">
        <v>141</v>
      </c>
      <c r="F183" s="141" t="s">
        <v>265</v>
      </c>
      <c r="I183" s="142"/>
      <c r="L183" s="32"/>
      <c r="M183" s="143"/>
      <c r="T183" s="53"/>
      <c r="AT183" s="17" t="s">
        <v>141</v>
      </c>
      <c r="AU183" s="17" t="s">
        <v>88</v>
      </c>
    </row>
    <row r="184" spans="2:51" s="12" customFormat="1" ht="12">
      <c r="B184" s="144"/>
      <c r="D184" s="145" t="s">
        <v>143</v>
      </c>
      <c r="E184" s="146" t="s">
        <v>19</v>
      </c>
      <c r="F184" s="147" t="s">
        <v>266</v>
      </c>
      <c r="H184" s="148">
        <v>195.6</v>
      </c>
      <c r="I184" s="149"/>
      <c r="L184" s="144"/>
      <c r="M184" s="150"/>
      <c r="T184" s="151"/>
      <c r="AT184" s="146" t="s">
        <v>143</v>
      </c>
      <c r="AU184" s="146" t="s">
        <v>88</v>
      </c>
      <c r="AV184" s="12" t="s">
        <v>88</v>
      </c>
      <c r="AW184" s="12" t="s">
        <v>37</v>
      </c>
      <c r="AX184" s="12" t="s">
        <v>78</v>
      </c>
      <c r="AY184" s="146" t="s">
        <v>133</v>
      </c>
    </row>
    <row r="185" spans="2:51" s="13" customFormat="1" ht="12">
      <c r="B185" s="152"/>
      <c r="D185" s="145" t="s">
        <v>143</v>
      </c>
      <c r="E185" s="153" t="s">
        <v>19</v>
      </c>
      <c r="F185" s="154" t="s">
        <v>267</v>
      </c>
      <c r="H185" s="153" t="s">
        <v>19</v>
      </c>
      <c r="I185" s="155"/>
      <c r="L185" s="152"/>
      <c r="M185" s="156"/>
      <c r="T185" s="157"/>
      <c r="AT185" s="153" t="s">
        <v>143</v>
      </c>
      <c r="AU185" s="153" t="s">
        <v>88</v>
      </c>
      <c r="AV185" s="13" t="s">
        <v>86</v>
      </c>
      <c r="AW185" s="13" t="s">
        <v>37</v>
      </c>
      <c r="AX185" s="13" t="s">
        <v>78</v>
      </c>
      <c r="AY185" s="153" t="s">
        <v>133</v>
      </c>
    </row>
    <row r="186" spans="2:51" s="14" customFormat="1" ht="12">
      <c r="B186" s="158"/>
      <c r="D186" s="145" t="s">
        <v>143</v>
      </c>
      <c r="E186" s="159" t="s">
        <v>19</v>
      </c>
      <c r="F186" s="160" t="s">
        <v>146</v>
      </c>
      <c r="H186" s="161">
        <v>195.6</v>
      </c>
      <c r="I186" s="162"/>
      <c r="L186" s="158"/>
      <c r="M186" s="163"/>
      <c r="T186" s="164"/>
      <c r="AT186" s="159" t="s">
        <v>143</v>
      </c>
      <c r="AU186" s="159" t="s">
        <v>88</v>
      </c>
      <c r="AV186" s="14" t="s">
        <v>140</v>
      </c>
      <c r="AW186" s="14" t="s">
        <v>37</v>
      </c>
      <c r="AX186" s="14" t="s">
        <v>86</v>
      </c>
      <c r="AY186" s="159" t="s">
        <v>133</v>
      </c>
    </row>
    <row r="187" spans="2:65" s="1" customFormat="1" ht="16.5" customHeight="1">
      <c r="B187" s="32"/>
      <c r="C187" s="127" t="s">
        <v>184</v>
      </c>
      <c r="D187" s="127" t="s">
        <v>135</v>
      </c>
      <c r="E187" s="128" t="s">
        <v>268</v>
      </c>
      <c r="F187" s="129" t="s">
        <v>269</v>
      </c>
      <c r="G187" s="130" t="s">
        <v>263</v>
      </c>
      <c r="H187" s="131">
        <v>125</v>
      </c>
      <c r="I187" s="132"/>
      <c r="J187" s="133">
        <f>ROUND(I187*H187,2)</f>
        <v>0</v>
      </c>
      <c r="K187" s="129" t="s">
        <v>139</v>
      </c>
      <c r="L187" s="32"/>
      <c r="M187" s="134" t="s">
        <v>19</v>
      </c>
      <c r="N187" s="135" t="s">
        <v>49</v>
      </c>
      <c r="P187" s="136">
        <f>O187*H187</f>
        <v>0</v>
      </c>
      <c r="Q187" s="136">
        <v>0</v>
      </c>
      <c r="R187" s="136">
        <f>Q187*H187</f>
        <v>0</v>
      </c>
      <c r="S187" s="136">
        <v>0</v>
      </c>
      <c r="T187" s="137">
        <f>S187*H187</f>
        <v>0</v>
      </c>
      <c r="AR187" s="138" t="s">
        <v>140</v>
      </c>
      <c r="AT187" s="138" t="s">
        <v>135</v>
      </c>
      <c r="AU187" s="138" t="s">
        <v>88</v>
      </c>
      <c r="AY187" s="17" t="s">
        <v>133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7" t="s">
        <v>86</v>
      </c>
      <c r="BK187" s="139">
        <f>ROUND(I187*H187,2)</f>
        <v>0</v>
      </c>
      <c r="BL187" s="17" t="s">
        <v>140</v>
      </c>
      <c r="BM187" s="138" t="s">
        <v>270</v>
      </c>
    </row>
    <row r="188" spans="2:47" s="1" customFormat="1" ht="12">
      <c r="B188" s="32"/>
      <c r="D188" s="140" t="s">
        <v>141</v>
      </c>
      <c r="F188" s="141" t="s">
        <v>271</v>
      </c>
      <c r="I188" s="142"/>
      <c r="L188" s="32"/>
      <c r="M188" s="143"/>
      <c r="T188" s="53"/>
      <c r="AT188" s="17" t="s">
        <v>141</v>
      </c>
      <c r="AU188" s="17" t="s">
        <v>88</v>
      </c>
    </row>
    <row r="189" spans="2:51" s="12" customFormat="1" ht="12">
      <c r="B189" s="144"/>
      <c r="D189" s="145" t="s">
        <v>143</v>
      </c>
      <c r="E189" s="146" t="s">
        <v>19</v>
      </c>
      <c r="F189" s="147" t="s">
        <v>272</v>
      </c>
      <c r="H189" s="148">
        <v>125</v>
      </c>
      <c r="I189" s="149"/>
      <c r="L189" s="144"/>
      <c r="M189" s="150"/>
      <c r="T189" s="151"/>
      <c r="AT189" s="146" t="s">
        <v>143</v>
      </c>
      <c r="AU189" s="146" t="s">
        <v>88</v>
      </c>
      <c r="AV189" s="12" t="s">
        <v>88</v>
      </c>
      <c r="AW189" s="12" t="s">
        <v>37</v>
      </c>
      <c r="AX189" s="12" t="s">
        <v>78</v>
      </c>
      <c r="AY189" s="146" t="s">
        <v>133</v>
      </c>
    </row>
    <row r="190" spans="2:51" s="13" customFormat="1" ht="12">
      <c r="B190" s="152"/>
      <c r="D190" s="145" t="s">
        <v>143</v>
      </c>
      <c r="E190" s="153" t="s">
        <v>19</v>
      </c>
      <c r="F190" s="154" t="s">
        <v>145</v>
      </c>
      <c r="H190" s="153" t="s">
        <v>19</v>
      </c>
      <c r="I190" s="155"/>
      <c r="L190" s="152"/>
      <c r="M190" s="156"/>
      <c r="T190" s="157"/>
      <c r="AT190" s="153" t="s">
        <v>143</v>
      </c>
      <c r="AU190" s="153" t="s">
        <v>88</v>
      </c>
      <c r="AV190" s="13" t="s">
        <v>86</v>
      </c>
      <c r="AW190" s="13" t="s">
        <v>37</v>
      </c>
      <c r="AX190" s="13" t="s">
        <v>78</v>
      </c>
      <c r="AY190" s="153" t="s">
        <v>133</v>
      </c>
    </row>
    <row r="191" spans="2:51" s="14" customFormat="1" ht="12">
      <c r="B191" s="158"/>
      <c r="D191" s="145" t="s">
        <v>143</v>
      </c>
      <c r="E191" s="159" t="s">
        <v>19</v>
      </c>
      <c r="F191" s="160" t="s">
        <v>146</v>
      </c>
      <c r="H191" s="161">
        <v>125</v>
      </c>
      <c r="I191" s="162"/>
      <c r="L191" s="158"/>
      <c r="M191" s="163"/>
      <c r="T191" s="164"/>
      <c r="AT191" s="159" t="s">
        <v>143</v>
      </c>
      <c r="AU191" s="159" t="s">
        <v>88</v>
      </c>
      <c r="AV191" s="14" t="s">
        <v>140</v>
      </c>
      <c r="AW191" s="14" t="s">
        <v>37</v>
      </c>
      <c r="AX191" s="14" t="s">
        <v>86</v>
      </c>
      <c r="AY191" s="159" t="s">
        <v>133</v>
      </c>
    </row>
    <row r="192" spans="2:65" s="1" customFormat="1" ht="24.2" customHeight="1">
      <c r="B192" s="32"/>
      <c r="C192" s="127" t="s">
        <v>273</v>
      </c>
      <c r="D192" s="127" t="s">
        <v>135</v>
      </c>
      <c r="E192" s="128" t="s">
        <v>274</v>
      </c>
      <c r="F192" s="129" t="s">
        <v>275</v>
      </c>
      <c r="G192" s="130" t="s">
        <v>263</v>
      </c>
      <c r="H192" s="131">
        <v>28.35</v>
      </c>
      <c r="I192" s="132"/>
      <c r="J192" s="133">
        <f>ROUND(I192*H192,2)</f>
        <v>0</v>
      </c>
      <c r="K192" s="129" t="s">
        <v>139</v>
      </c>
      <c r="L192" s="32"/>
      <c r="M192" s="134" t="s">
        <v>19</v>
      </c>
      <c r="N192" s="135" t="s">
        <v>49</v>
      </c>
      <c r="P192" s="136">
        <f>O192*H192</f>
        <v>0</v>
      </c>
      <c r="Q192" s="136">
        <v>0</v>
      </c>
      <c r="R192" s="136">
        <f>Q192*H192</f>
        <v>0</v>
      </c>
      <c r="S192" s="136">
        <v>0</v>
      </c>
      <c r="T192" s="137">
        <f>S192*H192</f>
        <v>0</v>
      </c>
      <c r="AR192" s="138" t="s">
        <v>140</v>
      </c>
      <c r="AT192" s="138" t="s">
        <v>135</v>
      </c>
      <c r="AU192" s="138" t="s">
        <v>88</v>
      </c>
      <c r="AY192" s="17" t="s">
        <v>133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17" t="s">
        <v>86</v>
      </c>
      <c r="BK192" s="139">
        <f>ROUND(I192*H192,2)</f>
        <v>0</v>
      </c>
      <c r="BL192" s="17" t="s">
        <v>140</v>
      </c>
      <c r="BM192" s="138" t="s">
        <v>276</v>
      </c>
    </row>
    <row r="193" spans="2:47" s="1" customFormat="1" ht="12">
      <c r="B193" s="32"/>
      <c r="D193" s="140" t="s">
        <v>141</v>
      </c>
      <c r="F193" s="141" t="s">
        <v>277</v>
      </c>
      <c r="I193" s="142"/>
      <c r="L193" s="32"/>
      <c r="M193" s="143"/>
      <c r="T193" s="53"/>
      <c r="AT193" s="17" t="s">
        <v>141</v>
      </c>
      <c r="AU193" s="17" t="s">
        <v>88</v>
      </c>
    </row>
    <row r="194" spans="2:51" s="12" customFormat="1" ht="12">
      <c r="B194" s="144"/>
      <c r="D194" s="145" t="s">
        <v>143</v>
      </c>
      <c r="E194" s="146" t="s">
        <v>19</v>
      </c>
      <c r="F194" s="147" t="s">
        <v>278</v>
      </c>
      <c r="H194" s="148">
        <v>28.35</v>
      </c>
      <c r="I194" s="149"/>
      <c r="L194" s="144"/>
      <c r="M194" s="150"/>
      <c r="T194" s="151"/>
      <c r="AT194" s="146" t="s">
        <v>143</v>
      </c>
      <c r="AU194" s="146" t="s">
        <v>88</v>
      </c>
      <c r="AV194" s="12" t="s">
        <v>88</v>
      </c>
      <c r="AW194" s="12" t="s">
        <v>37</v>
      </c>
      <c r="AX194" s="12" t="s">
        <v>78</v>
      </c>
      <c r="AY194" s="146" t="s">
        <v>133</v>
      </c>
    </row>
    <row r="195" spans="2:51" s="13" customFormat="1" ht="12">
      <c r="B195" s="152"/>
      <c r="D195" s="145" t="s">
        <v>143</v>
      </c>
      <c r="E195" s="153" t="s">
        <v>19</v>
      </c>
      <c r="F195" s="154" t="s">
        <v>145</v>
      </c>
      <c r="H195" s="153" t="s">
        <v>19</v>
      </c>
      <c r="I195" s="155"/>
      <c r="L195" s="152"/>
      <c r="M195" s="156"/>
      <c r="T195" s="157"/>
      <c r="AT195" s="153" t="s">
        <v>143</v>
      </c>
      <c r="AU195" s="153" t="s">
        <v>88</v>
      </c>
      <c r="AV195" s="13" t="s">
        <v>86</v>
      </c>
      <c r="AW195" s="13" t="s">
        <v>37</v>
      </c>
      <c r="AX195" s="13" t="s">
        <v>78</v>
      </c>
      <c r="AY195" s="153" t="s">
        <v>133</v>
      </c>
    </row>
    <row r="196" spans="2:51" s="14" customFormat="1" ht="12">
      <c r="B196" s="158"/>
      <c r="D196" s="145" t="s">
        <v>143</v>
      </c>
      <c r="E196" s="159" t="s">
        <v>19</v>
      </c>
      <c r="F196" s="160" t="s">
        <v>146</v>
      </c>
      <c r="H196" s="161">
        <v>28.35</v>
      </c>
      <c r="I196" s="162"/>
      <c r="L196" s="158"/>
      <c r="M196" s="163"/>
      <c r="T196" s="164"/>
      <c r="AT196" s="159" t="s">
        <v>143</v>
      </c>
      <c r="AU196" s="159" t="s">
        <v>88</v>
      </c>
      <c r="AV196" s="14" t="s">
        <v>140</v>
      </c>
      <c r="AW196" s="14" t="s">
        <v>37</v>
      </c>
      <c r="AX196" s="14" t="s">
        <v>86</v>
      </c>
      <c r="AY196" s="159" t="s">
        <v>133</v>
      </c>
    </row>
    <row r="197" spans="2:65" s="1" customFormat="1" ht="24.2" customHeight="1">
      <c r="B197" s="32"/>
      <c r="C197" s="127" t="s">
        <v>189</v>
      </c>
      <c r="D197" s="127" t="s">
        <v>135</v>
      </c>
      <c r="E197" s="128" t="s">
        <v>279</v>
      </c>
      <c r="F197" s="129" t="s">
        <v>280</v>
      </c>
      <c r="G197" s="130" t="s">
        <v>263</v>
      </c>
      <c r="H197" s="131">
        <v>66.15</v>
      </c>
      <c r="I197" s="132"/>
      <c r="J197" s="133">
        <f>ROUND(I197*H197,2)</f>
        <v>0</v>
      </c>
      <c r="K197" s="129" t="s">
        <v>139</v>
      </c>
      <c r="L197" s="32"/>
      <c r="M197" s="134" t="s">
        <v>19</v>
      </c>
      <c r="N197" s="135" t="s">
        <v>49</v>
      </c>
      <c r="P197" s="136">
        <f>O197*H197</f>
        <v>0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140</v>
      </c>
      <c r="AT197" s="138" t="s">
        <v>135</v>
      </c>
      <c r="AU197" s="138" t="s">
        <v>88</v>
      </c>
      <c r="AY197" s="17" t="s">
        <v>133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7" t="s">
        <v>86</v>
      </c>
      <c r="BK197" s="139">
        <f>ROUND(I197*H197,2)</f>
        <v>0</v>
      </c>
      <c r="BL197" s="17" t="s">
        <v>140</v>
      </c>
      <c r="BM197" s="138" t="s">
        <v>281</v>
      </c>
    </row>
    <row r="198" spans="2:47" s="1" customFormat="1" ht="12">
      <c r="B198" s="32"/>
      <c r="D198" s="140" t="s">
        <v>141</v>
      </c>
      <c r="F198" s="141" t="s">
        <v>282</v>
      </c>
      <c r="I198" s="142"/>
      <c r="L198" s="32"/>
      <c r="M198" s="143"/>
      <c r="T198" s="53"/>
      <c r="AT198" s="17" t="s">
        <v>141</v>
      </c>
      <c r="AU198" s="17" t="s">
        <v>88</v>
      </c>
    </row>
    <row r="199" spans="2:51" s="12" customFormat="1" ht="12">
      <c r="B199" s="144"/>
      <c r="D199" s="145" t="s">
        <v>143</v>
      </c>
      <c r="E199" s="146" t="s">
        <v>19</v>
      </c>
      <c r="F199" s="147" t="s">
        <v>283</v>
      </c>
      <c r="H199" s="148">
        <v>66.15</v>
      </c>
      <c r="I199" s="149"/>
      <c r="L199" s="144"/>
      <c r="M199" s="150"/>
      <c r="T199" s="151"/>
      <c r="AT199" s="146" t="s">
        <v>143</v>
      </c>
      <c r="AU199" s="146" t="s">
        <v>88</v>
      </c>
      <c r="AV199" s="12" t="s">
        <v>88</v>
      </c>
      <c r="AW199" s="12" t="s">
        <v>37</v>
      </c>
      <c r="AX199" s="12" t="s">
        <v>78</v>
      </c>
      <c r="AY199" s="146" t="s">
        <v>133</v>
      </c>
    </row>
    <row r="200" spans="2:51" s="13" customFormat="1" ht="12">
      <c r="B200" s="152"/>
      <c r="D200" s="145" t="s">
        <v>143</v>
      </c>
      <c r="E200" s="153" t="s">
        <v>19</v>
      </c>
      <c r="F200" s="154" t="s">
        <v>284</v>
      </c>
      <c r="H200" s="153" t="s">
        <v>19</v>
      </c>
      <c r="I200" s="155"/>
      <c r="L200" s="152"/>
      <c r="M200" s="156"/>
      <c r="T200" s="157"/>
      <c r="AT200" s="153" t="s">
        <v>143</v>
      </c>
      <c r="AU200" s="153" t="s">
        <v>88</v>
      </c>
      <c r="AV200" s="13" t="s">
        <v>86</v>
      </c>
      <c r="AW200" s="13" t="s">
        <v>37</v>
      </c>
      <c r="AX200" s="13" t="s">
        <v>78</v>
      </c>
      <c r="AY200" s="153" t="s">
        <v>133</v>
      </c>
    </row>
    <row r="201" spans="2:51" s="14" customFormat="1" ht="12">
      <c r="B201" s="158"/>
      <c r="D201" s="145" t="s">
        <v>143</v>
      </c>
      <c r="E201" s="159" t="s">
        <v>19</v>
      </c>
      <c r="F201" s="160" t="s">
        <v>146</v>
      </c>
      <c r="H201" s="161">
        <v>66.15</v>
      </c>
      <c r="I201" s="162"/>
      <c r="L201" s="158"/>
      <c r="M201" s="163"/>
      <c r="T201" s="164"/>
      <c r="AT201" s="159" t="s">
        <v>143</v>
      </c>
      <c r="AU201" s="159" t="s">
        <v>88</v>
      </c>
      <c r="AV201" s="14" t="s">
        <v>140</v>
      </c>
      <c r="AW201" s="14" t="s">
        <v>37</v>
      </c>
      <c r="AX201" s="14" t="s">
        <v>86</v>
      </c>
      <c r="AY201" s="159" t="s">
        <v>133</v>
      </c>
    </row>
    <row r="202" spans="2:65" s="1" customFormat="1" ht="24.2" customHeight="1">
      <c r="B202" s="32"/>
      <c r="C202" s="127" t="s">
        <v>7</v>
      </c>
      <c r="D202" s="127" t="s">
        <v>135</v>
      </c>
      <c r="E202" s="128" t="s">
        <v>285</v>
      </c>
      <c r="F202" s="129" t="s">
        <v>286</v>
      </c>
      <c r="G202" s="130" t="s">
        <v>263</v>
      </c>
      <c r="H202" s="131">
        <v>15</v>
      </c>
      <c r="I202" s="132"/>
      <c r="J202" s="133">
        <f>ROUND(I202*H202,2)</f>
        <v>0</v>
      </c>
      <c r="K202" s="129" t="s">
        <v>139</v>
      </c>
      <c r="L202" s="32"/>
      <c r="M202" s="134" t="s">
        <v>19</v>
      </c>
      <c r="N202" s="135" t="s">
        <v>49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140</v>
      </c>
      <c r="AT202" s="138" t="s">
        <v>135</v>
      </c>
      <c r="AU202" s="138" t="s">
        <v>88</v>
      </c>
      <c r="AY202" s="17" t="s">
        <v>133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7" t="s">
        <v>86</v>
      </c>
      <c r="BK202" s="139">
        <f>ROUND(I202*H202,2)</f>
        <v>0</v>
      </c>
      <c r="BL202" s="17" t="s">
        <v>140</v>
      </c>
      <c r="BM202" s="138" t="s">
        <v>287</v>
      </c>
    </row>
    <row r="203" spans="2:47" s="1" customFormat="1" ht="12">
      <c r="B203" s="32"/>
      <c r="D203" s="140" t="s">
        <v>141</v>
      </c>
      <c r="F203" s="141" t="s">
        <v>288</v>
      </c>
      <c r="I203" s="142"/>
      <c r="L203" s="32"/>
      <c r="M203" s="143"/>
      <c r="T203" s="53"/>
      <c r="AT203" s="17" t="s">
        <v>141</v>
      </c>
      <c r="AU203" s="17" t="s">
        <v>88</v>
      </c>
    </row>
    <row r="204" spans="2:51" s="12" customFormat="1" ht="12">
      <c r="B204" s="144"/>
      <c r="D204" s="145" t="s">
        <v>143</v>
      </c>
      <c r="E204" s="146" t="s">
        <v>19</v>
      </c>
      <c r="F204" s="147" t="s">
        <v>289</v>
      </c>
      <c r="H204" s="148">
        <v>15</v>
      </c>
      <c r="I204" s="149"/>
      <c r="L204" s="144"/>
      <c r="M204" s="150"/>
      <c r="T204" s="151"/>
      <c r="AT204" s="146" t="s">
        <v>143</v>
      </c>
      <c r="AU204" s="146" t="s">
        <v>88</v>
      </c>
      <c r="AV204" s="12" t="s">
        <v>88</v>
      </c>
      <c r="AW204" s="12" t="s">
        <v>37</v>
      </c>
      <c r="AX204" s="12" t="s">
        <v>78</v>
      </c>
      <c r="AY204" s="146" t="s">
        <v>133</v>
      </c>
    </row>
    <row r="205" spans="2:51" s="13" customFormat="1" ht="12">
      <c r="B205" s="152"/>
      <c r="D205" s="145" t="s">
        <v>143</v>
      </c>
      <c r="E205" s="153" t="s">
        <v>19</v>
      </c>
      <c r="F205" s="154" t="s">
        <v>290</v>
      </c>
      <c r="H205" s="153" t="s">
        <v>19</v>
      </c>
      <c r="I205" s="155"/>
      <c r="L205" s="152"/>
      <c r="M205" s="156"/>
      <c r="T205" s="157"/>
      <c r="AT205" s="153" t="s">
        <v>143</v>
      </c>
      <c r="AU205" s="153" t="s">
        <v>88</v>
      </c>
      <c r="AV205" s="13" t="s">
        <v>86</v>
      </c>
      <c r="AW205" s="13" t="s">
        <v>37</v>
      </c>
      <c r="AX205" s="13" t="s">
        <v>78</v>
      </c>
      <c r="AY205" s="153" t="s">
        <v>133</v>
      </c>
    </row>
    <row r="206" spans="2:51" s="14" customFormat="1" ht="12">
      <c r="B206" s="158"/>
      <c r="D206" s="145" t="s">
        <v>143</v>
      </c>
      <c r="E206" s="159" t="s">
        <v>19</v>
      </c>
      <c r="F206" s="160" t="s">
        <v>146</v>
      </c>
      <c r="H206" s="161">
        <v>15</v>
      </c>
      <c r="I206" s="162"/>
      <c r="L206" s="158"/>
      <c r="M206" s="163"/>
      <c r="T206" s="164"/>
      <c r="AT206" s="159" t="s">
        <v>143</v>
      </c>
      <c r="AU206" s="159" t="s">
        <v>88</v>
      </c>
      <c r="AV206" s="14" t="s">
        <v>140</v>
      </c>
      <c r="AW206" s="14" t="s">
        <v>37</v>
      </c>
      <c r="AX206" s="14" t="s">
        <v>86</v>
      </c>
      <c r="AY206" s="159" t="s">
        <v>133</v>
      </c>
    </row>
    <row r="207" spans="2:65" s="1" customFormat="1" ht="24.2" customHeight="1">
      <c r="B207" s="32"/>
      <c r="C207" s="127" t="s">
        <v>196</v>
      </c>
      <c r="D207" s="127" t="s">
        <v>135</v>
      </c>
      <c r="E207" s="128" t="s">
        <v>291</v>
      </c>
      <c r="F207" s="129" t="s">
        <v>292</v>
      </c>
      <c r="G207" s="130" t="s">
        <v>263</v>
      </c>
      <c r="H207" s="131">
        <v>20</v>
      </c>
      <c r="I207" s="132"/>
      <c r="J207" s="133">
        <f>ROUND(I207*H207,2)</f>
        <v>0</v>
      </c>
      <c r="K207" s="129" t="s">
        <v>139</v>
      </c>
      <c r="L207" s="32"/>
      <c r="M207" s="134" t="s">
        <v>19</v>
      </c>
      <c r="N207" s="135" t="s">
        <v>49</v>
      </c>
      <c r="P207" s="136">
        <f>O207*H207</f>
        <v>0</v>
      </c>
      <c r="Q207" s="136">
        <v>0</v>
      </c>
      <c r="R207" s="136">
        <f>Q207*H207</f>
        <v>0</v>
      </c>
      <c r="S207" s="136">
        <v>0</v>
      </c>
      <c r="T207" s="137">
        <f>S207*H207</f>
        <v>0</v>
      </c>
      <c r="AR207" s="138" t="s">
        <v>140</v>
      </c>
      <c r="AT207" s="138" t="s">
        <v>135</v>
      </c>
      <c r="AU207" s="138" t="s">
        <v>88</v>
      </c>
      <c r="AY207" s="17" t="s">
        <v>133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7" t="s">
        <v>86</v>
      </c>
      <c r="BK207" s="139">
        <f>ROUND(I207*H207,2)</f>
        <v>0</v>
      </c>
      <c r="BL207" s="17" t="s">
        <v>140</v>
      </c>
      <c r="BM207" s="138" t="s">
        <v>293</v>
      </c>
    </row>
    <row r="208" spans="2:47" s="1" customFormat="1" ht="12">
      <c r="B208" s="32"/>
      <c r="D208" s="140" t="s">
        <v>141</v>
      </c>
      <c r="F208" s="141" t="s">
        <v>294</v>
      </c>
      <c r="I208" s="142"/>
      <c r="L208" s="32"/>
      <c r="M208" s="143"/>
      <c r="T208" s="53"/>
      <c r="AT208" s="17" t="s">
        <v>141</v>
      </c>
      <c r="AU208" s="17" t="s">
        <v>88</v>
      </c>
    </row>
    <row r="209" spans="2:51" s="12" customFormat="1" ht="12">
      <c r="B209" s="144"/>
      <c r="D209" s="145" t="s">
        <v>143</v>
      </c>
      <c r="E209" s="146" t="s">
        <v>19</v>
      </c>
      <c r="F209" s="147" t="s">
        <v>295</v>
      </c>
      <c r="H209" s="148">
        <v>20</v>
      </c>
      <c r="I209" s="149"/>
      <c r="L209" s="144"/>
      <c r="M209" s="150"/>
      <c r="T209" s="151"/>
      <c r="AT209" s="146" t="s">
        <v>143</v>
      </c>
      <c r="AU209" s="146" t="s">
        <v>88</v>
      </c>
      <c r="AV209" s="12" t="s">
        <v>88</v>
      </c>
      <c r="AW209" s="12" t="s">
        <v>37</v>
      </c>
      <c r="AX209" s="12" t="s">
        <v>78</v>
      </c>
      <c r="AY209" s="146" t="s">
        <v>133</v>
      </c>
    </row>
    <row r="210" spans="2:51" s="13" customFormat="1" ht="12">
      <c r="B210" s="152"/>
      <c r="D210" s="145" t="s">
        <v>143</v>
      </c>
      <c r="E210" s="153" t="s">
        <v>19</v>
      </c>
      <c r="F210" s="154" t="s">
        <v>296</v>
      </c>
      <c r="H210" s="153" t="s">
        <v>19</v>
      </c>
      <c r="I210" s="155"/>
      <c r="L210" s="152"/>
      <c r="M210" s="156"/>
      <c r="T210" s="157"/>
      <c r="AT210" s="153" t="s">
        <v>143</v>
      </c>
      <c r="AU210" s="153" t="s">
        <v>88</v>
      </c>
      <c r="AV210" s="13" t="s">
        <v>86</v>
      </c>
      <c r="AW210" s="13" t="s">
        <v>37</v>
      </c>
      <c r="AX210" s="13" t="s">
        <v>78</v>
      </c>
      <c r="AY210" s="153" t="s">
        <v>133</v>
      </c>
    </row>
    <row r="211" spans="2:51" s="14" customFormat="1" ht="12">
      <c r="B211" s="158"/>
      <c r="D211" s="145" t="s">
        <v>143</v>
      </c>
      <c r="E211" s="159" t="s">
        <v>19</v>
      </c>
      <c r="F211" s="160" t="s">
        <v>146</v>
      </c>
      <c r="H211" s="161">
        <v>20</v>
      </c>
      <c r="I211" s="162"/>
      <c r="L211" s="158"/>
      <c r="M211" s="163"/>
      <c r="T211" s="164"/>
      <c r="AT211" s="159" t="s">
        <v>143</v>
      </c>
      <c r="AU211" s="159" t="s">
        <v>88</v>
      </c>
      <c r="AV211" s="14" t="s">
        <v>140</v>
      </c>
      <c r="AW211" s="14" t="s">
        <v>37</v>
      </c>
      <c r="AX211" s="14" t="s">
        <v>86</v>
      </c>
      <c r="AY211" s="159" t="s">
        <v>133</v>
      </c>
    </row>
    <row r="212" spans="2:65" s="1" customFormat="1" ht="21.75" customHeight="1">
      <c r="B212" s="32"/>
      <c r="C212" s="127" t="s">
        <v>297</v>
      </c>
      <c r="D212" s="127" t="s">
        <v>135</v>
      </c>
      <c r="E212" s="128" t="s">
        <v>298</v>
      </c>
      <c r="F212" s="129" t="s">
        <v>299</v>
      </c>
      <c r="G212" s="130" t="s">
        <v>138</v>
      </c>
      <c r="H212" s="131">
        <v>64</v>
      </c>
      <c r="I212" s="132"/>
      <c r="J212" s="133">
        <f>ROUND(I212*H212,2)</f>
        <v>0</v>
      </c>
      <c r="K212" s="129" t="s">
        <v>139</v>
      </c>
      <c r="L212" s="32"/>
      <c r="M212" s="134" t="s">
        <v>19</v>
      </c>
      <c r="N212" s="135" t="s">
        <v>49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140</v>
      </c>
      <c r="AT212" s="138" t="s">
        <v>135</v>
      </c>
      <c r="AU212" s="138" t="s">
        <v>88</v>
      </c>
      <c r="AY212" s="17" t="s">
        <v>133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86</v>
      </c>
      <c r="BK212" s="139">
        <f>ROUND(I212*H212,2)</f>
        <v>0</v>
      </c>
      <c r="BL212" s="17" t="s">
        <v>140</v>
      </c>
      <c r="BM212" s="138" t="s">
        <v>300</v>
      </c>
    </row>
    <row r="213" spans="2:47" s="1" customFormat="1" ht="12">
      <c r="B213" s="32"/>
      <c r="D213" s="140" t="s">
        <v>141</v>
      </c>
      <c r="F213" s="141" t="s">
        <v>301</v>
      </c>
      <c r="I213" s="142"/>
      <c r="L213" s="32"/>
      <c r="M213" s="143"/>
      <c r="T213" s="53"/>
      <c r="AT213" s="17" t="s">
        <v>141</v>
      </c>
      <c r="AU213" s="17" t="s">
        <v>88</v>
      </c>
    </row>
    <row r="214" spans="2:65" s="1" customFormat="1" ht="21.75" customHeight="1">
      <c r="B214" s="32"/>
      <c r="C214" s="127" t="s">
        <v>202</v>
      </c>
      <c r="D214" s="127" t="s">
        <v>135</v>
      </c>
      <c r="E214" s="128" t="s">
        <v>298</v>
      </c>
      <c r="F214" s="129" t="s">
        <v>299</v>
      </c>
      <c r="G214" s="130" t="s">
        <v>138</v>
      </c>
      <c r="H214" s="131">
        <v>64</v>
      </c>
      <c r="I214" s="132"/>
      <c r="J214" s="133">
        <f>ROUND(I214*H214,2)</f>
        <v>0</v>
      </c>
      <c r="K214" s="129" t="s">
        <v>139</v>
      </c>
      <c r="L214" s="32"/>
      <c r="M214" s="134" t="s">
        <v>19</v>
      </c>
      <c r="N214" s="135" t="s">
        <v>49</v>
      </c>
      <c r="P214" s="136">
        <f>O214*H214</f>
        <v>0</v>
      </c>
      <c r="Q214" s="136">
        <v>0</v>
      </c>
      <c r="R214" s="136">
        <f>Q214*H214</f>
        <v>0</v>
      </c>
      <c r="S214" s="136">
        <v>0</v>
      </c>
      <c r="T214" s="137">
        <f>S214*H214</f>
        <v>0</v>
      </c>
      <c r="AR214" s="138" t="s">
        <v>140</v>
      </c>
      <c r="AT214" s="138" t="s">
        <v>135</v>
      </c>
      <c r="AU214" s="138" t="s">
        <v>88</v>
      </c>
      <c r="AY214" s="17" t="s">
        <v>133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7" t="s">
        <v>86</v>
      </c>
      <c r="BK214" s="139">
        <f>ROUND(I214*H214,2)</f>
        <v>0</v>
      </c>
      <c r="BL214" s="17" t="s">
        <v>140</v>
      </c>
      <c r="BM214" s="138" t="s">
        <v>302</v>
      </c>
    </row>
    <row r="215" spans="2:47" s="1" customFormat="1" ht="12">
      <c r="B215" s="32"/>
      <c r="D215" s="140" t="s">
        <v>141</v>
      </c>
      <c r="F215" s="141" t="s">
        <v>301</v>
      </c>
      <c r="I215" s="142"/>
      <c r="L215" s="32"/>
      <c r="M215" s="143"/>
      <c r="T215" s="53"/>
      <c r="AT215" s="17" t="s">
        <v>141</v>
      </c>
      <c r="AU215" s="17" t="s">
        <v>88</v>
      </c>
    </row>
    <row r="216" spans="2:65" s="1" customFormat="1" ht="21.75" customHeight="1">
      <c r="B216" s="32"/>
      <c r="C216" s="127" t="s">
        <v>303</v>
      </c>
      <c r="D216" s="127" t="s">
        <v>135</v>
      </c>
      <c r="E216" s="128" t="s">
        <v>298</v>
      </c>
      <c r="F216" s="129" t="s">
        <v>299</v>
      </c>
      <c r="G216" s="130" t="s">
        <v>138</v>
      </c>
      <c r="H216" s="131">
        <v>20</v>
      </c>
      <c r="I216" s="132"/>
      <c r="J216" s="133">
        <f>ROUND(I216*H216,2)</f>
        <v>0</v>
      </c>
      <c r="K216" s="129" t="s">
        <v>139</v>
      </c>
      <c r="L216" s="32"/>
      <c r="M216" s="134" t="s">
        <v>19</v>
      </c>
      <c r="N216" s="135" t="s">
        <v>49</v>
      </c>
      <c r="P216" s="136">
        <f>O216*H216</f>
        <v>0</v>
      </c>
      <c r="Q216" s="136">
        <v>0</v>
      </c>
      <c r="R216" s="136">
        <f>Q216*H216</f>
        <v>0</v>
      </c>
      <c r="S216" s="136">
        <v>0</v>
      </c>
      <c r="T216" s="137">
        <f>S216*H216</f>
        <v>0</v>
      </c>
      <c r="AR216" s="138" t="s">
        <v>140</v>
      </c>
      <c r="AT216" s="138" t="s">
        <v>135</v>
      </c>
      <c r="AU216" s="138" t="s">
        <v>88</v>
      </c>
      <c r="AY216" s="17" t="s">
        <v>133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7" t="s">
        <v>86</v>
      </c>
      <c r="BK216" s="139">
        <f>ROUND(I216*H216,2)</f>
        <v>0</v>
      </c>
      <c r="BL216" s="17" t="s">
        <v>140</v>
      </c>
      <c r="BM216" s="138" t="s">
        <v>304</v>
      </c>
    </row>
    <row r="217" spans="2:47" s="1" customFormat="1" ht="12">
      <c r="B217" s="32"/>
      <c r="D217" s="140" t="s">
        <v>141</v>
      </c>
      <c r="F217" s="141" t="s">
        <v>301</v>
      </c>
      <c r="I217" s="142"/>
      <c r="L217" s="32"/>
      <c r="M217" s="143"/>
      <c r="T217" s="53"/>
      <c r="AT217" s="17" t="s">
        <v>141</v>
      </c>
      <c r="AU217" s="17" t="s">
        <v>88</v>
      </c>
    </row>
    <row r="218" spans="2:65" s="1" customFormat="1" ht="21.75" customHeight="1">
      <c r="B218" s="32"/>
      <c r="C218" s="127" t="s">
        <v>305</v>
      </c>
      <c r="D218" s="127" t="s">
        <v>135</v>
      </c>
      <c r="E218" s="128" t="s">
        <v>306</v>
      </c>
      <c r="F218" s="129" t="s">
        <v>307</v>
      </c>
      <c r="G218" s="130" t="s">
        <v>138</v>
      </c>
      <c r="H218" s="131">
        <v>640</v>
      </c>
      <c r="I218" s="132"/>
      <c r="J218" s="133">
        <f>ROUND(I218*H218,2)</f>
        <v>0</v>
      </c>
      <c r="K218" s="129" t="s">
        <v>139</v>
      </c>
      <c r="L218" s="32"/>
      <c r="M218" s="134" t="s">
        <v>19</v>
      </c>
      <c r="N218" s="135" t="s">
        <v>49</v>
      </c>
      <c r="P218" s="136">
        <f>O218*H218</f>
        <v>0</v>
      </c>
      <c r="Q218" s="136">
        <v>0</v>
      </c>
      <c r="R218" s="136">
        <f>Q218*H218</f>
        <v>0</v>
      </c>
      <c r="S218" s="136">
        <v>0</v>
      </c>
      <c r="T218" s="137">
        <f>S218*H218</f>
        <v>0</v>
      </c>
      <c r="AR218" s="138" t="s">
        <v>140</v>
      </c>
      <c r="AT218" s="138" t="s">
        <v>135</v>
      </c>
      <c r="AU218" s="138" t="s">
        <v>88</v>
      </c>
      <c r="AY218" s="17" t="s">
        <v>133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7" t="s">
        <v>86</v>
      </c>
      <c r="BK218" s="139">
        <f>ROUND(I218*H218,2)</f>
        <v>0</v>
      </c>
      <c r="BL218" s="17" t="s">
        <v>140</v>
      </c>
      <c r="BM218" s="138" t="s">
        <v>308</v>
      </c>
    </row>
    <row r="219" spans="2:47" s="1" customFormat="1" ht="12">
      <c r="B219" s="32"/>
      <c r="D219" s="140" t="s">
        <v>141</v>
      </c>
      <c r="F219" s="141" t="s">
        <v>309</v>
      </c>
      <c r="I219" s="142"/>
      <c r="L219" s="32"/>
      <c r="M219" s="143"/>
      <c r="T219" s="53"/>
      <c r="AT219" s="17" t="s">
        <v>141</v>
      </c>
      <c r="AU219" s="17" t="s">
        <v>88</v>
      </c>
    </row>
    <row r="220" spans="2:51" s="12" customFormat="1" ht="12">
      <c r="B220" s="144"/>
      <c r="D220" s="145" t="s">
        <v>143</v>
      </c>
      <c r="E220" s="146" t="s">
        <v>19</v>
      </c>
      <c r="F220" s="147" t="s">
        <v>310</v>
      </c>
      <c r="H220" s="148">
        <v>640</v>
      </c>
      <c r="I220" s="149"/>
      <c r="L220" s="144"/>
      <c r="M220" s="150"/>
      <c r="T220" s="151"/>
      <c r="AT220" s="146" t="s">
        <v>143</v>
      </c>
      <c r="AU220" s="146" t="s">
        <v>88</v>
      </c>
      <c r="AV220" s="12" t="s">
        <v>88</v>
      </c>
      <c r="AW220" s="12" t="s">
        <v>37</v>
      </c>
      <c r="AX220" s="12" t="s">
        <v>78</v>
      </c>
      <c r="AY220" s="146" t="s">
        <v>133</v>
      </c>
    </row>
    <row r="221" spans="2:51" s="14" customFormat="1" ht="12">
      <c r="B221" s="158"/>
      <c r="D221" s="145" t="s">
        <v>143</v>
      </c>
      <c r="E221" s="159" t="s">
        <v>19</v>
      </c>
      <c r="F221" s="160" t="s">
        <v>146</v>
      </c>
      <c r="H221" s="161">
        <v>640</v>
      </c>
      <c r="I221" s="162"/>
      <c r="L221" s="158"/>
      <c r="M221" s="163"/>
      <c r="T221" s="164"/>
      <c r="AT221" s="159" t="s">
        <v>143</v>
      </c>
      <c r="AU221" s="159" t="s">
        <v>88</v>
      </c>
      <c r="AV221" s="14" t="s">
        <v>140</v>
      </c>
      <c r="AW221" s="14" t="s">
        <v>37</v>
      </c>
      <c r="AX221" s="14" t="s">
        <v>86</v>
      </c>
      <c r="AY221" s="159" t="s">
        <v>133</v>
      </c>
    </row>
    <row r="222" spans="2:65" s="1" customFormat="1" ht="21.75" customHeight="1">
      <c r="B222" s="32"/>
      <c r="C222" s="127" t="s">
        <v>208</v>
      </c>
      <c r="D222" s="127" t="s">
        <v>135</v>
      </c>
      <c r="E222" s="128" t="s">
        <v>306</v>
      </c>
      <c r="F222" s="129" t="s">
        <v>307</v>
      </c>
      <c r="G222" s="130" t="s">
        <v>138</v>
      </c>
      <c r="H222" s="131">
        <v>640</v>
      </c>
      <c r="I222" s="132"/>
      <c r="J222" s="133">
        <f>ROUND(I222*H222,2)</f>
        <v>0</v>
      </c>
      <c r="K222" s="129" t="s">
        <v>139</v>
      </c>
      <c r="L222" s="32"/>
      <c r="M222" s="134" t="s">
        <v>19</v>
      </c>
      <c r="N222" s="135" t="s">
        <v>49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140</v>
      </c>
      <c r="AT222" s="138" t="s">
        <v>135</v>
      </c>
      <c r="AU222" s="138" t="s">
        <v>88</v>
      </c>
      <c r="AY222" s="17" t="s">
        <v>133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7" t="s">
        <v>86</v>
      </c>
      <c r="BK222" s="139">
        <f>ROUND(I222*H222,2)</f>
        <v>0</v>
      </c>
      <c r="BL222" s="17" t="s">
        <v>140</v>
      </c>
      <c r="BM222" s="138" t="s">
        <v>311</v>
      </c>
    </row>
    <row r="223" spans="2:47" s="1" customFormat="1" ht="12">
      <c r="B223" s="32"/>
      <c r="D223" s="140" t="s">
        <v>141</v>
      </c>
      <c r="F223" s="141" t="s">
        <v>309</v>
      </c>
      <c r="I223" s="142"/>
      <c r="L223" s="32"/>
      <c r="M223" s="143"/>
      <c r="T223" s="53"/>
      <c r="AT223" s="17" t="s">
        <v>141</v>
      </c>
      <c r="AU223" s="17" t="s">
        <v>88</v>
      </c>
    </row>
    <row r="224" spans="2:51" s="12" customFormat="1" ht="12">
      <c r="B224" s="144"/>
      <c r="D224" s="145" t="s">
        <v>143</v>
      </c>
      <c r="E224" s="146" t="s">
        <v>19</v>
      </c>
      <c r="F224" s="147" t="s">
        <v>310</v>
      </c>
      <c r="H224" s="148">
        <v>640</v>
      </c>
      <c r="I224" s="149"/>
      <c r="L224" s="144"/>
      <c r="M224" s="150"/>
      <c r="T224" s="151"/>
      <c r="AT224" s="146" t="s">
        <v>143</v>
      </c>
      <c r="AU224" s="146" t="s">
        <v>88</v>
      </c>
      <c r="AV224" s="12" t="s">
        <v>88</v>
      </c>
      <c r="AW224" s="12" t="s">
        <v>37</v>
      </c>
      <c r="AX224" s="12" t="s">
        <v>78</v>
      </c>
      <c r="AY224" s="146" t="s">
        <v>133</v>
      </c>
    </row>
    <row r="225" spans="2:51" s="14" customFormat="1" ht="12">
      <c r="B225" s="158"/>
      <c r="D225" s="145" t="s">
        <v>143</v>
      </c>
      <c r="E225" s="159" t="s">
        <v>19</v>
      </c>
      <c r="F225" s="160" t="s">
        <v>146</v>
      </c>
      <c r="H225" s="161">
        <v>640</v>
      </c>
      <c r="I225" s="162"/>
      <c r="L225" s="158"/>
      <c r="M225" s="163"/>
      <c r="T225" s="164"/>
      <c r="AT225" s="159" t="s">
        <v>143</v>
      </c>
      <c r="AU225" s="159" t="s">
        <v>88</v>
      </c>
      <c r="AV225" s="14" t="s">
        <v>140</v>
      </c>
      <c r="AW225" s="14" t="s">
        <v>37</v>
      </c>
      <c r="AX225" s="14" t="s">
        <v>86</v>
      </c>
      <c r="AY225" s="159" t="s">
        <v>133</v>
      </c>
    </row>
    <row r="226" spans="2:65" s="1" customFormat="1" ht="21.75" customHeight="1">
      <c r="B226" s="32"/>
      <c r="C226" s="127" t="s">
        <v>312</v>
      </c>
      <c r="D226" s="127" t="s">
        <v>135</v>
      </c>
      <c r="E226" s="128" t="s">
        <v>306</v>
      </c>
      <c r="F226" s="129" t="s">
        <v>307</v>
      </c>
      <c r="G226" s="130" t="s">
        <v>138</v>
      </c>
      <c r="H226" s="131">
        <v>200</v>
      </c>
      <c r="I226" s="132"/>
      <c r="J226" s="133">
        <f>ROUND(I226*H226,2)</f>
        <v>0</v>
      </c>
      <c r="K226" s="129" t="s">
        <v>139</v>
      </c>
      <c r="L226" s="32"/>
      <c r="M226" s="134" t="s">
        <v>19</v>
      </c>
      <c r="N226" s="135" t="s">
        <v>49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140</v>
      </c>
      <c r="AT226" s="138" t="s">
        <v>135</v>
      </c>
      <c r="AU226" s="138" t="s">
        <v>88</v>
      </c>
      <c r="AY226" s="17" t="s">
        <v>133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86</v>
      </c>
      <c r="BK226" s="139">
        <f>ROUND(I226*H226,2)</f>
        <v>0</v>
      </c>
      <c r="BL226" s="17" t="s">
        <v>140</v>
      </c>
      <c r="BM226" s="138" t="s">
        <v>313</v>
      </c>
    </row>
    <row r="227" spans="2:47" s="1" customFormat="1" ht="12">
      <c r="B227" s="32"/>
      <c r="D227" s="140" t="s">
        <v>141</v>
      </c>
      <c r="F227" s="141" t="s">
        <v>309</v>
      </c>
      <c r="I227" s="142"/>
      <c r="L227" s="32"/>
      <c r="M227" s="143"/>
      <c r="T227" s="53"/>
      <c r="AT227" s="17" t="s">
        <v>141</v>
      </c>
      <c r="AU227" s="17" t="s">
        <v>88</v>
      </c>
    </row>
    <row r="228" spans="2:51" s="12" customFormat="1" ht="12">
      <c r="B228" s="144"/>
      <c r="D228" s="145" t="s">
        <v>143</v>
      </c>
      <c r="E228" s="146" t="s">
        <v>19</v>
      </c>
      <c r="F228" s="147" t="s">
        <v>314</v>
      </c>
      <c r="H228" s="148">
        <v>200</v>
      </c>
      <c r="I228" s="149"/>
      <c r="L228" s="144"/>
      <c r="M228" s="150"/>
      <c r="T228" s="151"/>
      <c r="AT228" s="146" t="s">
        <v>143</v>
      </c>
      <c r="AU228" s="146" t="s">
        <v>88</v>
      </c>
      <c r="AV228" s="12" t="s">
        <v>88</v>
      </c>
      <c r="AW228" s="12" t="s">
        <v>37</v>
      </c>
      <c r="AX228" s="12" t="s">
        <v>78</v>
      </c>
      <c r="AY228" s="146" t="s">
        <v>133</v>
      </c>
    </row>
    <row r="229" spans="2:51" s="14" customFormat="1" ht="12">
      <c r="B229" s="158"/>
      <c r="D229" s="145" t="s">
        <v>143</v>
      </c>
      <c r="E229" s="159" t="s">
        <v>19</v>
      </c>
      <c r="F229" s="160" t="s">
        <v>146</v>
      </c>
      <c r="H229" s="161">
        <v>200</v>
      </c>
      <c r="I229" s="162"/>
      <c r="L229" s="158"/>
      <c r="M229" s="163"/>
      <c r="T229" s="164"/>
      <c r="AT229" s="159" t="s">
        <v>143</v>
      </c>
      <c r="AU229" s="159" t="s">
        <v>88</v>
      </c>
      <c r="AV229" s="14" t="s">
        <v>140</v>
      </c>
      <c r="AW229" s="14" t="s">
        <v>37</v>
      </c>
      <c r="AX229" s="14" t="s">
        <v>86</v>
      </c>
      <c r="AY229" s="159" t="s">
        <v>133</v>
      </c>
    </row>
    <row r="230" spans="2:65" s="1" customFormat="1" ht="37.9" customHeight="1">
      <c r="B230" s="32"/>
      <c r="C230" s="127" t="s">
        <v>315</v>
      </c>
      <c r="D230" s="127" t="s">
        <v>135</v>
      </c>
      <c r="E230" s="128" t="s">
        <v>316</v>
      </c>
      <c r="F230" s="129" t="s">
        <v>317</v>
      </c>
      <c r="G230" s="130" t="s">
        <v>263</v>
      </c>
      <c r="H230" s="131">
        <v>450.1</v>
      </c>
      <c r="I230" s="132"/>
      <c r="J230" s="133">
        <f>ROUND(I230*H230,2)</f>
        <v>0</v>
      </c>
      <c r="K230" s="129" t="s">
        <v>139</v>
      </c>
      <c r="L230" s="32"/>
      <c r="M230" s="134" t="s">
        <v>19</v>
      </c>
      <c r="N230" s="135" t="s">
        <v>49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140</v>
      </c>
      <c r="AT230" s="138" t="s">
        <v>135</v>
      </c>
      <c r="AU230" s="138" t="s">
        <v>88</v>
      </c>
      <c r="AY230" s="17" t="s">
        <v>133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86</v>
      </c>
      <c r="BK230" s="139">
        <f>ROUND(I230*H230,2)</f>
        <v>0</v>
      </c>
      <c r="BL230" s="17" t="s">
        <v>140</v>
      </c>
      <c r="BM230" s="138" t="s">
        <v>318</v>
      </c>
    </row>
    <row r="231" spans="2:47" s="1" customFormat="1" ht="12">
      <c r="B231" s="32"/>
      <c r="D231" s="140" t="s">
        <v>141</v>
      </c>
      <c r="F231" s="141" t="s">
        <v>319</v>
      </c>
      <c r="I231" s="142"/>
      <c r="L231" s="32"/>
      <c r="M231" s="143"/>
      <c r="T231" s="53"/>
      <c r="AT231" s="17" t="s">
        <v>141</v>
      </c>
      <c r="AU231" s="17" t="s">
        <v>88</v>
      </c>
    </row>
    <row r="232" spans="2:51" s="13" customFormat="1" ht="12">
      <c r="B232" s="152"/>
      <c r="D232" s="145" t="s">
        <v>143</v>
      </c>
      <c r="E232" s="153" t="s">
        <v>19</v>
      </c>
      <c r="F232" s="154" t="s">
        <v>320</v>
      </c>
      <c r="H232" s="153" t="s">
        <v>19</v>
      </c>
      <c r="I232" s="155"/>
      <c r="L232" s="152"/>
      <c r="M232" s="156"/>
      <c r="T232" s="157"/>
      <c r="AT232" s="153" t="s">
        <v>143</v>
      </c>
      <c r="AU232" s="153" t="s">
        <v>88</v>
      </c>
      <c r="AV232" s="13" t="s">
        <v>86</v>
      </c>
      <c r="AW232" s="13" t="s">
        <v>37</v>
      </c>
      <c r="AX232" s="13" t="s">
        <v>78</v>
      </c>
      <c r="AY232" s="153" t="s">
        <v>133</v>
      </c>
    </row>
    <row r="233" spans="2:51" s="12" customFormat="1" ht="12">
      <c r="B233" s="144"/>
      <c r="D233" s="145" t="s">
        <v>143</v>
      </c>
      <c r="E233" s="146" t="s">
        <v>19</v>
      </c>
      <c r="F233" s="147" t="s">
        <v>321</v>
      </c>
      <c r="H233" s="148">
        <v>195.6</v>
      </c>
      <c r="I233" s="149"/>
      <c r="L233" s="144"/>
      <c r="M233" s="150"/>
      <c r="T233" s="151"/>
      <c r="AT233" s="146" t="s">
        <v>143</v>
      </c>
      <c r="AU233" s="146" t="s">
        <v>88</v>
      </c>
      <c r="AV233" s="12" t="s">
        <v>88</v>
      </c>
      <c r="AW233" s="12" t="s">
        <v>37</v>
      </c>
      <c r="AX233" s="12" t="s">
        <v>78</v>
      </c>
      <c r="AY233" s="146" t="s">
        <v>133</v>
      </c>
    </row>
    <row r="234" spans="2:51" s="12" customFormat="1" ht="12">
      <c r="B234" s="144"/>
      <c r="D234" s="145" t="s">
        <v>143</v>
      </c>
      <c r="E234" s="146" t="s">
        <v>19</v>
      </c>
      <c r="F234" s="147" t="s">
        <v>322</v>
      </c>
      <c r="H234" s="148">
        <v>129.5</v>
      </c>
      <c r="I234" s="149"/>
      <c r="L234" s="144"/>
      <c r="M234" s="150"/>
      <c r="T234" s="151"/>
      <c r="AT234" s="146" t="s">
        <v>143</v>
      </c>
      <c r="AU234" s="146" t="s">
        <v>88</v>
      </c>
      <c r="AV234" s="12" t="s">
        <v>88</v>
      </c>
      <c r="AW234" s="12" t="s">
        <v>37</v>
      </c>
      <c r="AX234" s="12" t="s">
        <v>78</v>
      </c>
      <c r="AY234" s="146" t="s">
        <v>133</v>
      </c>
    </row>
    <row r="235" spans="2:51" s="13" customFormat="1" ht="12">
      <c r="B235" s="152"/>
      <c r="D235" s="145" t="s">
        <v>143</v>
      </c>
      <c r="E235" s="153" t="s">
        <v>19</v>
      </c>
      <c r="F235" s="154" t="s">
        <v>323</v>
      </c>
      <c r="H235" s="153" t="s">
        <v>19</v>
      </c>
      <c r="I235" s="155"/>
      <c r="L235" s="152"/>
      <c r="M235" s="156"/>
      <c r="T235" s="157"/>
      <c r="AT235" s="153" t="s">
        <v>143</v>
      </c>
      <c r="AU235" s="153" t="s">
        <v>88</v>
      </c>
      <c r="AV235" s="13" t="s">
        <v>86</v>
      </c>
      <c r="AW235" s="13" t="s">
        <v>37</v>
      </c>
      <c r="AX235" s="13" t="s">
        <v>78</v>
      </c>
      <c r="AY235" s="153" t="s">
        <v>133</v>
      </c>
    </row>
    <row r="236" spans="2:51" s="13" customFormat="1" ht="12">
      <c r="B236" s="152"/>
      <c r="D236" s="145" t="s">
        <v>143</v>
      </c>
      <c r="E236" s="153" t="s">
        <v>19</v>
      </c>
      <c r="F236" s="154" t="s">
        <v>324</v>
      </c>
      <c r="H236" s="153" t="s">
        <v>19</v>
      </c>
      <c r="I236" s="155"/>
      <c r="L236" s="152"/>
      <c r="M236" s="156"/>
      <c r="T236" s="157"/>
      <c r="AT236" s="153" t="s">
        <v>143</v>
      </c>
      <c r="AU236" s="153" t="s">
        <v>88</v>
      </c>
      <c r="AV236" s="13" t="s">
        <v>86</v>
      </c>
      <c r="AW236" s="13" t="s">
        <v>37</v>
      </c>
      <c r="AX236" s="13" t="s">
        <v>78</v>
      </c>
      <c r="AY236" s="153" t="s">
        <v>133</v>
      </c>
    </row>
    <row r="237" spans="2:51" s="12" customFormat="1" ht="12">
      <c r="B237" s="144"/>
      <c r="D237" s="145" t="s">
        <v>143</v>
      </c>
      <c r="E237" s="146" t="s">
        <v>19</v>
      </c>
      <c r="F237" s="147" t="s">
        <v>325</v>
      </c>
      <c r="H237" s="148">
        <v>125</v>
      </c>
      <c r="I237" s="149"/>
      <c r="L237" s="144"/>
      <c r="M237" s="150"/>
      <c r="T237" s="151"/>
      <c r="AT237" s="146" t="s">
        <v>143</v>
      </c>
      <c r="AU237" s="146" t="s">
        <v>88</v>
      </c>
      <c r="AV237" s="12" t="s">
        <v>88</v>
      </c>
      <c r="AW237" s="12" t="s">
        <v>37</v>
      </c>
      <c r="AX237" s="12" t="s">
        <v>78</v>
      </c>
      <c r="AY237" s="146" t="s">
        <v>133</v>
      </c>
    </row>
    <row r="238" spans="2:51" s="14" customFormat="1" ht="12">
      <c r="B238" s="158"/>
      <c r="D238" s="145" t="s">
        <v>143</v>
      </c>
      <c r="E238" s="159" t="s">
        <v>19</v>
      </c>
      <c r="F238" s="160" t="s">
        <v>146</v>
      </c>
      <c r="H238" s="161">
        <v>450.1</v>
      </c>
      <c r="I238" s="162"/>
      <c r="L238" s="158"/>
      <c r="M238" s="163"/>
      <c r="T238" s="164"/>
      <c r="AT238" s="159" t="s">
        <v>143</v>
      </c>
      <c r="AU238" s="159" t="s">
        <v>88</v>
      </c>
      <c r="AV238" s="14" t="s">
        <v>140</v>
      </c>
      <c r="AW238" s="14" t="s">
        <v>37</v>
      </c>
      <c r="AX238" s="14" t="s">
        <v>86</v>
      </c>
      <c r="AY238" s="159" t="s">
        <v>133</v>
      </c>
    </row>
    <row r="239" spans="2:65" s="1" customFormat="1" ht="37.9" customHeight="1">
      <c r="B239" s="32"/>
      <c r="C239" s="127" t="s">
        <v>214</v>
      </c>
      <c r="D239" s="127" t="s">
        <v>135</v>
      </c>
      <c r="E239" s="128" t="s">
        <v>316</v>
      </c>
      <c r="F239" s="129" t="s">
        <v>317</v>
      </c>
      <c r="G239" s="130" t="s">
        <v>263</v>
      </c>
      <c r="H239" s="131">
        <v>14.07</v>
      </c>
      <c r="I239" s="132"/>
      <c r="J239" s="133">
        <f>ROUND(I239*H239,2)</f>
        <v>0</v>
      </c>
      <c r="K239" s="129" t="s">
        <v>139</v>
      </c>
      <c r="L239" s="32"/>
      <c r="M239" s="134" t="s">
        <v>19</v>
      </c>
      <c r="N239" s="135" t="s">
        <v>49</v>
      </c>
      <c r="P239" s="136">
        <f>O239*H239</f>
        <v>0</v>
      </c>
      <c r="Q239" s="136">
        <v>0</v>
      </c>
      <c r="R239" s="136">
        <f>Q239*H239</f>
        <v>0</v>
      </c>
      <c r="S239" s="136">
        <v>0</v>
      </c>
      <c r="T239" s="137">
        <f>S239*H239</f>
        <v>0</v>
      </c>
      <c r="AR239" s="138" t="s">
        <v>140</v>
      </c>
      <c r="AT239" s="138" t="s">
        <v>135</v>
      </c>
      <c r="AU239" s="138" t="s">
        <v>88</v>
      </c>
      <c r="AY239" s="17" t="s">
        <v>133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86</v>
      </c>
      <c r="BK239" s="139">
        <f>ROUND(I239*H239,2)</f>
        <v>0</v>
      </c>
      <c r="BL239" s="17" t="s">
        <v>140</v>
      </c>
      <c r="BM239" s="138" t="s">
        <v>326</v>
      </c>
    </row>
    <row r="240" spans="2:47" s="1" customFormat="1" ht="12">
      <c r="B240" s="32"/>
      <c r="D240" s="140" t="s">
        <v>141</v>
      </c>
      <c r="F240" s="141" t="s">
        <v>319</v>
      </c>
      <c r="I240" s="142"/>
      <c r="L240" s="32"/>
      <c r="M240" s="143"/>
      <c r="T240" s="53"/>
      <c r="AT240" s="17" t="s">
        <v>141</v>
      </c>
      <c r="AU240" s="17" t="s">
        <v>88</v>
      </c>
    </row>
    <row r="241" spans="2:65" s="1" customFormat="1" ht="37.9" customHeight="1">
      <c r="B241" s="32"/>
      <c r="C241" s="127" t="s">
        <v>327</v>
      </c>
      <c r="D241" s="127" t="s">
        <v>135</v>
      </c>
      <c r="E241" s="128" t="s">
        <v>328</v>
      </c>
      <c r="F241" s="129" t="s">
        <v>329</v>
      </c>
      <c r="G241" s="130" t="s">
        <v>263</v>
      </c>
      <c r="H241" s="131">
        <v>2250.5</v>
      </c>
      <c r="I241" s="132"/>
      <c r="J241" s="133">
        <f>ROUND(I241*H241,2)</f>
        <v>0</v>
      </c>
      <c r="K241" s="129" t="s">
        <v>139</v>
      </c>
      <c r="L241" s="32"/>
      <c r="M241" s="134" t="s">
        <v>19</v>
      </c>
      <c r="N241" s="135" t="s">
        <v>49</v>
      </c>
      <c r="P241" s="136">
        <f>O241*H241</f>
        <v>0</v>
      </c>
      <c r="Q241" s="136">
        <v>0</v>
      </c>
      <c r="R241" s="136">
        <f>Q241*H241</f>
        <v>0</v>
      </c>
      <c r="S241" s="136">
        <v>0</v>
      </c>
      <c r="T241" s="137">
        <f>S241*H241</f>
        <v>0</v>
      </c>
      <c r="AR241" s="138" t="s">
        <v>140</v>
      </c>
      <c r="AT241" s="138" t="s">
        <v>135</v>
      </c>
      <c r="AU241" s="138" t="s">
        <v>88</v>
      </c>
      <c r="AY241" s="17" t="s">
        <v>133</v>
      </c>
      <c r="BE241" s="139">
        <f>IF(N241="základní",J241,0)</f>
        <v>0</v>
      </c>
      <c r="BF241" s="139">
        <f>IF(N241="snížená",J241,0)</f>
        <v>0</v>
      </c>
      <c r="BG241" s="139">
        <f>IF(N241="zákl. přenesená",J241,0)</f>
        <v>0</v>
      </c>
      <c r="BH241" s="139">
        <f>IF(N241="sníž. přenesená",J241,0)</f>
        <v>0</v>
      </c>
      <c r="BI241" s="139">
        <f>IF(N241="nulová",J241,0)</f>
        <v>0</v>
      </c>
      <c r="BJ241" s="17" t="s">
        <v>86</v>
      </c>
      <c r="BK241" s="139">
        <f>ROUND(I241*H241,2)</f>
        <v>0</v>
      </c>
      <c r="BL241" s="17" t="s">
        <v>140</v>
      </c>
      <c r="BM241" s="138" t="s">
        <v>330</v>
      </c>
    </row>
    <row r="242" spans="2:47" s="1" customFormat="1" ht="12">
      <c r="B242" s="32"/>
      <c r="D242" s="140" t="s">
        <v>141</v>
      </c>
      <c r="F242" s="141" t="s">
        <v>331</v>
      </c>
      <c r="I242" s="142"/>
      <c r="L242" s="32"/>
      <c r="M242" s="143"/>
      <c r="T242" s="53"/>
      <c r="AT242" s="17" t="s">
        <v>141</v>
      </c>
      <c r="AU242" s="17" t="s">
        <v>88</v>
      </c>
    </row>
    <row r="243" spans="2:51" s="12" customFormat="1" ht="12">
      <c r="B243" s="144"/>
      <c r="D243" s="145" t="s">
        <v>143</v>
      </c>
      <c r="E243" s="146" t="s">
        <v>19</v>
      </c>
      <c r="F243" s="147" t="s">
        <v>332</v>
      </c>
      <c r="H243" s="148">
        <v>2250.5</v>
      </c>
      <c r="I243" s="149"/>
      <c r="L243" s="144"/>
      <c r="M243" s="150"/>
      <c r="T243" s="151"/>
      <c r="AT243" s="146" t="s">
        <v>143</v>
      </c>
      <c r="AU243" s="146" t="s">
        <v>88</v>
      </c>
      <c r="AV243" s="12" t="s">
        <v>88</v>
      </c>
      <c r="AW243" s="12" t="s">
        <v>37</v>
      </c>
      <c r="AX243" s="12" t="s">
        <v>78</v>
      </c>
      <c r="AY243" s="146" t="s">
        <v>133</v>
      </c>
    </row>
    <row r="244" spans="2:51" s="14" customFormat="1" ht="12">
      <c r="B244" s="158"/>
      <c r="D244" s="145" t="s">
        <v>143</v>
      </c>
      <c r="E244" s="159" t="s">
        <v>19</v>
      </c>
      <c r="F244" s="160" t="s">
        <v>146</v>
      </c>
      <c r="H244" s="161">
        <v>2250.5</v>
      </c>
      <c r="I244" s="162"/>
      <c r="L244" s="158"/>
      <c r="M244" s="163"/>
      <c r="T244" s="164"/>
      <c r="AT244" s="159" t="s">
        <v>143</v>
      </c>
      <c r="AU244" s="159" t="s">
        <v>88</v>
      </c>
      <c r="AV244" s="14" t="s">
        <v>140</v>
      </c>
      <c r="AW244" s="14" t="s">
        <v>37</v>
      </c>
      <c r="AX244" s="14" t="s">
        <v>86</v>
      </c>
      <c r="AY244" s="159" t="s">
        <v>133</v>
      </c>
    </row>
    <row r="245" spans="2:65" s="1" customFormat="1" ht="37.9" customHeight="1">
      <c r="B245" s="32"/>
      <c r="C245" s="127" t="s">
        <v>150</v>
      </c>
      <c r="D245" s="127" t="s">
        <v>135</v>
      </c>
      <c r="E245" s="128" t="s">
        <v>328</v>
      </c>
      <c r="F245" s="129" t="s">
        <v>329</v>
      </c>
      <c r="G245" s="130" t="s">
        <v>263</v>
      </c>
      <c r="H245" s="131">
        <v>70.35</v>
      </c>
      <c r="I245" s="132"/>
      <c r="J245" s="133">
        <f>ROUND(I245*H245,2)</f>
        <v>0</v>
      </c>
      <c r="K245" s="129" t="s">
        <v>139</v>
      </c>
      <c r="L245" s="32"/>
      <c r="M245" s="134" t="s">
        <v>19</v>
      </c>
      <c r="N245" s="135" t="s">
        <v>49</v>
      </c>
      <c r="P245" s="136">
        <f>O245*H245</f>
        <v>0</v>
      </c>
      <c r="Q245" s="136">
        <v>0</v>
      </c>
      <c r="R245" s="136">
        <f>Q245*H245</f>
        <v>0</v>
      </c>
      <c r="S245" s="136">
        <v>0</v>
      </c>
      <c r="T245" s="137">
        <f>S245*H245</f>
        <v>0</v>
      </c>
      <c r="AR245" s="138" t="s">
        <v>140</v>
      </c>
      <c r="AT245" s="138" t="s">
        <v>135</v>
      </c>
      <c r="AU245" s="138" t="s">
        <v>88</v>
      </c>
      <c r="AY245" s="17" t="s">
        <v>133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17" t="s">
        <v>86</v>
      </c>
      <c r="BK245" s="139">
        <f>ROUND(I245*H245,2)</f>
        <v>0</v>
      </c>
      <c r="BL245" s="17" t="s">
        <v>140</v>
      </c>
      <c r="BM245" s="138" t="s">
        <v>333</v>
      </c>
    </row>
    <row r="246" spans="2:47" s="1" customFormat="1" ht="12">
      <c r="B246" s="32"/>
      <c r="D246" s="140" t="s">
        <v>141</v>
      </c>
      <c r="F246" s="141" t="s">
        <v>331</v>
      </c>
      <c r="I246" s="142"/>
      <c r="L246" s="32"/>
      <c r="M246" s="143"/>
      <c r="T246" s="53"/>
      <c r="AT246" s="17" t="s">
        <v>141</v>
      </c>
      <c r="AU246" s="17" t="s">
        <v>88</v>
      </c>
    </row>
    <row r="247" spans="2:51" s="12" customFormat="1" ht="12">
      <c r="B247" s="144"/>
      <c r="D247" s="145" t="s">
        <v>143</v>
      </c>
      <c r="E247" s="146" t="s">
        <v>19</v>
      </c>
      <c r="F247" s="147" t="s">
        <v>334</v>
      </c>
      <c r="H247" s="148">
        <v>70.35</v>
      </c>
      <c r="I247" s="149"/>
      <c r="L247" s="144"/>
      <c r="M247" s="150"/>
      <c r="T247" s="151"/>
      <c r="AT247" s="146" t="s">
        <v>143</v>
      </c>
      <c r="AU247" s="146" t="s">
        <v>88</v>
      </c>
      <c r="AV247" s="12" t="s">
        <v>88</v>
      </c>
      <c r="AW247" s="12" t="s">
        <v>37</v>
      </c>
      <c r="AX247" s="12" t="s">
        <v>78</v>
      </c>
      <c r="AY247" s="146" t="s">
        <v>133</v>
      </c>
    </row>
    <row r="248" spans="2:51" s="14" customFormat="1" ht="12">
      <c r="B248" s="158"/>
      <c r="D248" s="145" t="s">
        <v>143</v>
      </c>
      <c r="E248" s="159" t="s">
        <v>19</v>
      </c>
      <c r="F248" s="160" t="s">
        <v>146</v>
      </c>
      <c r="H248" s="161">
        <v>70.35</v>
      </c>
      <c r="I248" s="162"/>
      <c r="L248" s="158"/>
      <c r="M248" s="163"/>
      <c r="T248" s="164"/>
      <c r="AT248" s="159" t="s">
        <v>143</v>
      </c>
      <c r="AU248" s="159" t="s">
        <v>88</v>
      </c>
      <c r="AV248" s="14" t="s">
        <v>140</v>
      </c>
      <c r="AW248" s="14" t="s">
        <v>37</v>
      </c>
      <c r="AX248" s="14" t="s">
        <v>86</v>
      </c>
      <c r="AY248" s="159" t="s">
        <v>133</v>
      </c>
    </row>
    <row r="249" spans="2:65" s="1" customFormat="1" ht="24.2" customHeight="1">
      <c r="B249" s="32"/>
      <c r="C249" s="127" t="s">
        <v>335</v>
      </c>
      <c r="D249" s="127" t="s">
        <v>135</v>
      </c>
      <c r="E249" s="128" t="s">
        <v>336</v>
      </c>
      <c r="F249" s="129" t="s">
        <v>337</v>
      </c>
      <c r="G249" s="130" t="s">
        <v>338</v>
      </c>
      <c r="H249" s="131">
        <v>855.19</v>
      </c>
      <c r="I249" s="132"/>
      <c r="J249" s="133">
        <f>ROUND(I249*H249,2)</f>
        <v>0</v>
      </c>
      <c r="K249" s="129" t="s">
        <v>139</v>
      </c>
      <c r="L249" s="32"/>
      <c r="M249" s="134" t="s">
        <v>19</v>
      </c>
      <c r="N249" s="135" t="s">
        <v>49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AR249" s="138" t="s">
        <v>140</v>
      </c>
      <c r="AT249" s="138" t="s">
        <v>135</v>
      </c>
      <c r="AU249" s="138" t="s">
        <v>88</v>
      </c>
      <c r="AY249" s="17" t="s">
        <v>133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86</v>
      </c>
      <c r="BK249" s="139">
        <f>ROUND(I249*H249,2)</f>
        <v>0</v>
      </c>
      <c r="BL249" s="17" t="s">
        <v>140</v>
      </c>
      <c r="BM249" s="138" t="s">
        <v>339</v>
      </c>
    </row>
    <row r="250" spans="2:47" s="1" customFormat="1" ht="12">
      <c r="B250" s="32"/>
      <c r="D250" s="140" t="s">
        <v>141</v>
      </c>
      <c r="F250" s="141" t="s">
        <v>340</v>
      </c>
      <c r="I250" s="142"/>
      <c r="L250" s="32"/>
      <c r="M250" s="143"/>
      <c r="T250" s="53"/>
      <c r="AT250" s="17" t="s">
        <v>141</v>
      </c>
      <c r="AU250" s="17" t="s">
        <v>88</v>
      </c>
    </row>
    <row r="251" spans="2:51" s="12" customFormat="1" ht="12">
      <c r="B251" s="144"/>
      <c r="D251" s="145" t="s">
        <v>143</v>
      </c>
      <c r="E251" s="146" t="s">
        <v>19</v>
      </c>
      <c r="F251" s="147" t="s">
        <v>341</v>
      </c>
      <c r="H251" s="148">
        <v>855.19</v>
      </c>
      <c r="I251" s="149"/>
      <c r="L251" s="144"/>
      <c r="M251" s="150"/>
      <c r="T251" s="151"/>
      <c r="AT251" s="146" t="s">
        <v>143</v>
      </c>
      <c r="AU251" s="146" t="s">
        <v>88</v>
      </c>
      <c r="AV251" s="12" t="s">
        <v>88</v>
      </c>
      <c r="AW251" s="12" t="s">
        <v>37</v>
      </c>
      <c r="AX251" s="12" t="s">
        <v>78</v>
      </c>
      <c r="AY251" s="146" t="s">
        <v>133</v>
      </c>
    </row>
    <row r="252" spans="2:51" s="14" customFormat="1" ht="12">
      <c r="B252" s="158"/>
      <c r="D252" s="145" t="s">
        <v>143</v>
      </c>
      <c r="E252" s="159" t="s">
        <v>19</v>
      </c>
      <c r="F252" s="160" t="s">
        <v>146</v>
      </c>
      <c r="H252" s="161">
        <v>855.19</v>
      </c>
      <c r="I252" s="162"/>
      <c r="L252" s="158"/>
      <c r="M252" s="163"/>
      <c r="T252" s="164"/>
      <c r="AT252" s="159" t="s">
        <v>143</v>
      </c>
      <c r="AU252" s="159" t="s">
        <v>88</v>
      </c>
      <c r="AV252" s="14" t="s">
        <v>140</v>
      </c>
      <c r="AW252" s="14" t="s">
        <v>37</v>
      </c>
      <c r="AX252" s="14" t="s">
        <v>86</v>
      </c>
      <c r="AY252" s="159" t="s">
        <v>133</v>
      </c>
    </row>
    <row r="253" spans="2:65" s="1" customFormat="1" ht="24.2" customHeight="1">
      <c r="B253" s="32"/>
      <c r="C253" s="127" t="s">
        <v>223</v>
      </c>
      <c r="D253" s="127" t="s">
        <v>135</v>
      </c>
      <c r="E253" s="128" t="s">
        <v>336</v>
      </c>
      <c r="F253" s="129" t="s">
        <v>337</v>
      </c>
      <c r="G253" s="130" t="s">
        <v>338</v>
      </c>
      <c r="H253" s="131">
        <v>26.73</v>
      </c>
      <c r="I253" s="132"/>
      <c r="J253" s="133">
        <f>ROUND(I253*H253,2)</f>
        <v>0</v>
      </c>
      <c r="K253" s="129" t="s">
        <v>139</v>
      </c>
      <c r="L253" s="32"/>
      <c r="M253" s="134" t="s">
        <v>19</v>
      </c>
      <c r="N253" s="135" t="s">
        <v>49</v>
      </c>
      <c r="P253" s="136">
        <f>O253*H253</f>
        <v>0</v>
      </c>
      <c r="Q253" s="136">
        <v>0</v>
      </c>
      <c r="R253" s="136">
        <f>Q253*H253</f>
        <v>0</v>
      </c>
      <c r="S253" s="136">
        <v>0</v>
      </c>
      <c r="T253" s="137">
        <f>S253*H253</f>
        <v>0</v>
      </c>
      <c r="AR253" s="138" t="s">
        <v>140</v>
      </c>
      <c r="AT253" s="138" t="s">
        <v>135</v>
      </c>
      <c r="AU253" s="138" t="s">
        <v>88</v>
      </c>
      <c r="AY253" s="17" t="s">
        <v>133</v>
      </c>
      <c r="BE253" s="139">
        <f>IF(N253="základní",J253,0)</f>
        <v>0</v>
      </c>
      <c r="BF253" s="139">
        <f>IF(N253="snížená",J253,0)</f>
        <v>0</v>
      </c>
      <c r="BG253" s="139">
        <f>IF(N253="zákl. přenesená",J253,0)</f>
        <v>0</v>
      </c>
      <c r="BH253" s="139">
        <f>IF(N253="sníž. přenesená",J253,0)</f>
        <v>0</v>
      </c>
      <c r="BI253" s="139">
        <f>IF(N253="nulová",J253,0)</f>
        <v>0</v>
      </c>
      <c r="BJ253" s="17" t="s">
        <v>86</v>
      </c>
      <c r="BK253" s="139">
        <f>ROUND(I253*H253,2)</f>
        <v>0</v>
      </c>
      <c r="BL253" s="17" t="s">
        <v>140</v>
      </c>
      <c r="BM253" s="138" t="s">
        <v>342</v>
      </c>
    </row>
    <row r="254" spans="2:47" s="1" customFormat="1" ht="12">
      <c r="B254" s="32"/>
      <c r="D254" s="140" t="s">
        <v>141</v>
      </c>
      <c r="F254" s="141" t="s">
        <v>340</v>
      </c>
      <c r="I254" s="142"/>
      <c r="L254" s="32"/>
      <c r="M254" s="143"/>
      <c r="T254" s="53"/>
      <c r="AT254" s="17" t="s">
        <v>141</v>
      </c>
      <c r="AU254" s="17" t="s">
        <v>88</v>
      </c>
    </row>
    <row r="255" spans="2:65" s="1" customFormat="1" ht="24.2" customHeight="1">
      <c r="B255" s="32"/>
      <c r="C255" s="127" t="s">
        <v>343</v>
      </c>
      <c r="D255" s="127" t="s">
        <v>135</v>
      </c>
      <c r="E255" s="128" t="s">
        <v>344</v>
      </c>
      <c r="F255" s="129" t="s">
        <v>345</v>
      </c>
      <c r="G255" s="130" t="s">
        <v>263</v>
      </c>
      <c r="H255" s="131">
        <v>450.1</v>
      </c>
      <c r="I255" s="132"/>
      <c r="J255" s="133">
        <f>ROUND(I255*H255,2)</f>
        <v>0</v>
      </c>
      <c r="K255" s="129" t="s">
        <v>139</v>
      </c>
      <c r="L255" s="32"/>
      <c r="M255" s="134" t="s">
        <v>19</v>
      </c>
      <c r="N255" s="135" t="s">
        <v>49</v>
      </c>
      <c r="P255" s="136">
        <f>O255*H255</f>
        <v>0</v>
      </c>
      <c r="Q255" s="136">
        <v>0</v>
      </c>
      <c r="R255" s="136">
        <f>Q255*H255</f>
        <v>0</v>
      </c>
      <c r="S255" s="136">
        <v>0</v>
      </c>
      <c r="T255" s="137">
        <f>S255*H255</f>
        <v>0</v>
      </c>
      <c r="AR255" s="138" t="s">
        <v>140</v>
      </c>
      <c r="AT255" s="138" t="s">
        <v>135</v>
      </c>
      <c r="AU255" s="138" t="s">
        <v>88</v>
      </c>
      <c r="AY255" s="17" t="s">
        <v>133</v>
      </c>
      <c r="BE255" s="139">
        <f>IF(N255="základní",J255,0)</f>
        <v>0</v>
      </c>
      <c r="BF255" s="139">
        <f>IF(N255="snížená",J255,0)</f>
        <v>0</v>
      </c>
      <c r="BG255" s="139">
        <f>IF(N255="zákl. přenesená",J255,0)</f>
        <v>0</v>
      </c>
      <c r="BH255" s="139">
        <f>IF(N255="sníž. přenesená",J255,0)</f>
        <v>0</v>
      </c>
      <c r="BI255" s="139">
        <f>IF(N255="nulová",J255,0)</f>
        <v>0</v>
      </c>
      <c r="BJ255" s="17" t="s">
        <v>86</v>
      </c>
      <c r="BK255" s="139">
        <f>ROUND(I255*H255,2)</f>
        <v>0</v>
      </c>
      <c r="BL255" s="17" t="s">
        <v>140</v>
      </c>
      <c r="BM255" s="138" t="s">
        <v>346</v>
      </c>
    </row>
    <row r="256" spans="2:47" s="1" customFormat="1" ht="12">
      <c r="B256" s="32"/>
      <c r="D256" s="140" t="s">
        <v>141</v>
      </c>
      <c r="F256" s="141" t="s">
        <v>347</v>
      </c>
      <c r="I256" s="142"/>
      <c r="L256" s="32"/>
      <c r="M256" s="143"/>
      <c r="T256" s="53"/>
      <c r="AT256" s="17" t="s">
        <v>141</v>
      </c>
      <c r="AU256" s="17" t="s">
        <v>88</v>
      </c>
    </row>
    <row r="257" spans="2:51" s="12" customFormat="1" ht="12">
      <c r="B257" s="144"/>
      <c r="D257" s="145" t="s">
        <v>143</v>
      </c>
      <c r="E257" s="146" t="s">
        <v>19</v>
      </c>
      <c r="F257" s="147" t="s">
        <v>348</v>
      </c>
      <c r="H257" s="148">
        <v>450.1</v>
      </c>
      <c r="I257" s="149"/>
      <c r="L257" s="144"/>
      <c r="M257" s="150"/>
      <c r="T257" s="151"/>
      <c r="AT257" s="146" t="s">
        <v>143</v>
      </c>
      <c r="AU257" s="146" t="s">
        <v>88</v>
      </c>
      <c r="AV257" s="12" t="s">
        <v>88</v>
      </c>
      <c r="AW257" s="12" t="s">
        <v>37</v>
      </c>
      <c r="AX257" s="12" t="s">
        <v>78</v>
      </c>
      <c r="AY257" s="146" t="s">
        <v>133</v>
      </c>
    </row>
    <row r="258" spans="2:51" s="14" customFormat="1" ht="12">
      <c r="B258" s="158"/>
      <c r="D258" s="145" t="s">
        <v>143</v>
      </c>
      <c r="E258" s="159" t="s">
        <v>19</v>
      </c>
      <c r="F258" s="160" t="s">
        <v>146</v>
      </c>
      <c r="H258" s="161">
        <v>450.1</v>
      </c>
      <c r="I258" s="162"/>
      <c r="L258" s="158"/>
      <c r="M258" s="163"/>
      <c r="T258" s="164"/>
      <c r="AT258" s="159" t="s">
        <v>143</v>
      </c>
      <c r="AU258" s="159" t="s">
        <v>88</v>
      </c>
      <c r="AV258" s="14" t="s">
        <v>140</v>
      </c>
      <c r="AW258" s="14" t="s">
        <v>37</v>
      </c>
      <c r="AX258" s="14" t="s">
        <v>86</v>
      </c>
      <c r="AY258" s="159" t="s">
        <v>133</v>
      </c>
    </row>
    <row r="259" spans="2:65" s="1" customFormat="1" ht="24.2" customHeight="1">
      <c r="B259" s="32"/>
      <c r="C259" s="127" t="s">
        <v>231</v>
      </c>
      <c r="D259" s="127" t="s">
        <v>135</v>
      </c>
      <c r="E259" s="128" t="s">
        <v>344</v>
      </c>
      <c r="F259" s="129" t="s">
        <v>345</v>
      </c>
      <c r="G259" s="130" t="s">
        <v>263</v>
      </c>
      <c r="H259" s="131">
        <v>14.07</v>
      </c>
      <c r="I259" s="132"/>
      <c r="J259" s="133">
        <f>ROUND(I259*H259,2)</f>
        <v>0</v>
      </c>
      <c r="K259" s="129" t="s">
        <v>139</v>
      </c>
      <c r="L259" s="32"/>
      <c r="M259" s="134" t="s">
        <v>19</v>
      </c>
      <c r="N259" s="135" t="s">
        <v>49</v>
      </c>
      <c r="P259" s="136">
        <f>O259*H259</f>
        <v>0</v>
      </c>
      <c r="Q259" s="136">
        <v>0</v>
      </c>
      <c r="R259" s="136">
        <f>Q259*H259</f>
        <v>0</v>
      </c>
      <c r="S259" s="136">
        <v>0</v>
      </c>
      <c r="T259" s="137">
        <f>S259*H259</f>
        <v>0</v>
      </c>
      <c r="AR259" s="138" t="s">
        <v>140</v>
      </c>
      <c r="AT259" s="138" t="s">
        <v>135</v>
      </c>
      <c r="AU259" s="138" t="s">
        <v>88</v>
      </c>
      <c r="AY259" s="17" t="s">
        <v>133</v>
      </c>
      <c r="BE259" s="139">
        <f>IF(N259="základní",J259,0)</f>
        <v>0</v>
      </c>
      <c r="BF259" s="139">
        <f>IF(N259="snížená",J259,0)</f>
        <v>0</v>
      </c>
      <c r="BG259" s="139">
        <f>IF(N259="zákl. přenesená",J259,0)</f>
        <v>0</v>
      </c>
      <c r="BH259" s="139">
        <f>IF(N259="sníž. přenesená",J259,0)</f>
        <v>0</v>
      </c>
      <c r="BI259" s="139">
        <f>IF(N259="nulová",J259,0)</f>
        <v>0</v>
      </c>
      <c r="BJ259" s="17" t="s">
        <v>86</v>
      </c>
      <c r="BK259" s="139">
        <f>ROUND(I259*H259,2)</f>
        <v>0</v>
      </c>
      <c r="BL259" s="17" t="s">
        <v>140</v>
      </c>
      <c r="BM259" s="138" t="s">
        <v>203</v>
      </c>
    </row>
    <row r="260" spans="2:47" s="1" customFormat="1" ht="12">
      <c r="B260" s="32"/>
      <c r="D260" s="140" t="s">
        <v>141</v>
      </c>
      <c r="F260" s="141" t="s">
        <v>347</v>
      </c>
      <c r="I260" s="142"/>
      <c r="L260" s="32"/>
      <c r="M260" s="143"/>
      <c r="T260" s="53"/>
      <c r="AT260" s="17" t="s">
        <v>141</v>
      </c>
      <c r="AU260" s="17" t="s">
        <v>88</v>
      </c>
    </row>
    <row r="261" spans="2:51" s="12" customFormat="1" ht="12">
      <c r="B261" s="144"/>
      <c r="D261" s="145" t="s">
        <v>143</v>
      </c>
      <c r="E261" s="146" t="s">
        <v>19</v>
      </c>
      <c r="F261" s="147" t="s">
        <v>349</v>
      </c>
      <c r="H261" s="148">
        <v>14.07</v>
      </c>
      <c r="I261" s="149"/>
      <c r="L261" s="144"/>
      <c r="M261" s="150"/>
      <c r="T261" s="151"/>
      <c r="AT261" s="146" t="s">
        <v>143</v>
      </c>
      <c r="AU261" s="146" t="s">
        <v>88</v>
      </c>
      <c r="AV261" s="12" t="s">
        <v>88</v>
      </c>
      <c r="AW261" s="12" t="s">
        <v>37</v>
      </c>
      <c r="AX261" s="12" t="s">
        <v>78</v>
      </c>
      <c r="AY261" s="146" t="s">
        <v>133</v>
      </c>
    </row>
    <row r="262" spans="2:51" s="13" customFormat="1" ht="12">
      <c r="B262" s="152"/>
      <c r="D262" s="145" t="s">
        <v>143</v>
      </c>
      <c r="E262" s="153" t="s">
        <v>19</v>
      </c>
      <c r="F262" s="154" t="s">
        <v>350</v>
      </c>
      <c r="H262" s="153" t="s">
        <v>19</v>
      </c>
      <c r="I262" s="155"/>
      <c r="L262" s="152"/>
      <c r="M262" s="156"/>
      <c r="T262" s="157"/>
      <c r="AT262" s="153" t="s">
        <v>143</v>
      </c>
      <c r="AU262" s="153" t="s">
        <v>88</v>
      </c>
      <c r="AV262" s="13" t="s">
        <v>86</v>
      </c>
      <c r="AW262" s="13" t="s">
        <v>37</v>
      </c>
      <c r="AX262" s="13" t="s">
        <v>78</v>
      </c>
      <c r="AY262" s="153" t="s">
        <v>133</v>
      </c>
    </row>
    <row r="263" spans="2:51" s="14" customFormat="1" ht="12">
      <c r="B263" s="158"/>
      <c r="D263" s="145" t="s">
        <v>143</v>
      </c>
      <c r="E263" s="159" t="s">
        <v>19</v>
      </c>
      <c r="F263" s="160" t="s">
        <v>146</v>
      </c>
      <c r="H263" s="161">
        <v>14.07</v>
      </c>
      <c r="I263" s="162"/>
      <c r="L263" s="158"/>
      <c r="M263" s="163"/>
      <c r="T263" s="164"/>
      <c r="AT263" s="159" t="s">
        <v>143</v>
      </c>
      <c r="AU263" s="159" t="s">
        <v>88</v>
      </c>
      <c r="AV263" s="14" t="s">
        <v>140</v>
      </c>
      <c r="AW263" s="14" t="s">
        <v>37</v>
      </c>
      <c r="AX263" s="14" t="s">
        <v>86</v>
      </c>
      <c r="AY263" s="159" t="s">
        <v>133</v>
      </c>
    </row>
    <row r="264" spans="2:65" s="1" customFormat="1" ht="24.2" customHeight="1">
      <c r="B264" s="32"/>
      <c r="C264" s="127" t="s">
        <v>351</v>
      </c>
      <c r="D264" s="127" t="s">
        <v>135</v>
      </c>
      <c r="E264" s="128" t="s">
        <v>352</v>
      </c>
      <c r="F264" s="129" t="s">
        <v>353</v>
      </c>
      <c r="G264" s="130" t="s">
        <v>263</v>
      </c>
      <c r="H264" s="131">
        <v>62</v>
      </c>
      <c r="I264" s="132"/>
      <c r="J264" s="133">
        <f>ROUND(I264*H264,2)</f>
        <v>0</v>
      </c>
      <c r="K264" s="129" t="s">
        <v>139</v>
      </c>
      <c r="L264" s="32"/>
      <c r="M264" s="134" t="s">
        <v>19</v>
      </c>
      <c r="N264" s="135" t="s">
        <v>49</v>
      </c>
      <c r="P264" s="136">
        <f>O264*H264</f>
        <v>0</v>
      </c>
      <c r="Q264" s="136">
        <v>0</v>
      </c>
      <c r="R264" s="136">
        <f>Q264*H264</f>
        <v>0</v>
      </c>
      <c r="S264" s="136">
        <v>0</v>
      </c>
      <c r="T264" s="137">
        <f>S264*H264</f>
        <v>0</v>
      </c>
      <c r="AR264" s="138" t="s">
        <v>140</v>
      </c>
      <c r="AT264" s="138" t="s">
        <v>135</v>
      </c>
      <c r="AU264" s="138" t="s">
        <v>88</v>
      </c>
      <c r="AY264" s="17" t="s">
        <v>133</v>
      </c>
      <c r="BE264" s="139">
        <f>IF(N264="základní",J264,0)</f>
        <v>0</v>
      </c>
      <c r="BF264" s="139">
        <f>IF(N264="snížená",J264,0)</f>
        <v>0</v>
      </c>
      <c r="BG264" s="139">
        <f>IF(N264="zákl. přenesená",J264,0)</f>
        <v>0</v>
      </c>
      <c r="BH264" s="139">
        <f>IF(N264="sníž. přenesená",J264,0)</f>
        <v>0</v>
      </c>
      <c r="BI264" s="139">
        <f>IF(N264="nulová",J264,0)</f>
        <v>0</v>
      </c>
      <c r="BJ264" s="17" t="s">
        <v>86</v>
      </c>
      <c r="BK264" s="139">
        <f>ROUND(I264*H264,2)</f>
        <v>0</v>
      </c>
      <c r="BL264" s="17" t="s">
        <v>140</v>
      </c>
      <c r="BM264" s="138" t="s">
        <v>354</v>
      </c>
    </row>
    <row r="265" spans="2:47" s="1" customFormat="1" ht="12">
      <c r="B265" s="32"/>
      <c r="D265" s="140" t="s">
        <v>141</v>
      </c>
      <c r="F265" s="141" t="s">
        <v>355</v>
      </c>
      <c r="I265" s="142"/>
      <c r="L265" s="32"/>
      <c r="M265" s="143"/>
      <c r="T265" s="53"/>
      <c r="AT265" s="17" t="s">
        <v>141</v>
      </c>
      <c r="AU265" s="17" t="s">
        <v>88</v>
      </c>
    </row>
    <row r="266" spans="2:51" s="13" customFormat="1" ht="12">
      <c r="B266" s="152"/>
      <c r="D266" s="145" t="s">
        <v>143</v>
      </c>
      <c r="E266" s="153" t="s">
        <v>19</v>
      </c>
      <c r="F266" s="154" t="s">
        <v>356</v>
      </c>
      <c r="H266" s="153" t="s">
        <v>19</v>
      </c>
      <c r="I266" s="155"/>
      <c r="L266" s="152"/>
      <c r="M266" s="156"/>
      <c r="T266" s="157"/>
      <c r="AT266" s="153" t="s">
        <v>143</v>
      </c>
      <c r="AU266" s="153" t="s">
        <v>88</v>
      </c>
      <c r="AV266" s="13" t="s">
        <v>86</v>
      </c>
      <c r="AW266" s="13" t="s">
        <v>37</v>
      </c>
      <c r="AX266" s="13" t="s">
        <v>78</v>
      </c>
      <c r="AY266" s="153" t="s">
        <v>133</v>
      </c>
    </row>
    <row r="267" spans="2:51" s="12" customFormat="1" ht="12">
      <c r="B267" s="144"/>
      <c r="D267" s="145" t="s">
        <v>143</v>
      </c>
      <c r="E267" s="146" t="s">
        <v>19</v>
      </c>
      <c r="F267" s="147" t="s">
        <v>357</v>
      </c>
      <c r="H267" s="148">
        <v>62</v>
      </c>
      <c r="I267" s="149"/>
      <c r="L267" s="144"/>
      <c r="M267" s="150"/>
      <c r="T267" s="151"/>
      <c r="AT267" s="146" t="s">
        <v>143</v>
      </c>
      <c r="AU267" s="146" t="s">
        <v>88</v>
      </c>
      <c r="AV267" s="12" t="s">
        <v>88</v>
      </c>
      <c r="AW267" s="12" t="s">
        <v>37</v>
      </c>
      <c r="AX267" s="12" t="s">
        <v>78</v>
      </c>
      <c r="AY267" s="146" t="s">
        <v>133</v>
      </c>
    </row>
    <row r="268" spans="2:51" s="13" customFormat="1" ht="12">
      <c r="B268" s="152"/>
      <c r="D268" s="145" t="s">
        <v>143</v>
      </c>
      <c r="E268" s="153" t="s">
        <v>19</v>
      </c>
      <c r="F268" s="154" t="s">
        <v>145</v>
      </c>
      <c r="H268" s="153" t="s">
        <v>19</v>
      </c>
      <c r="I268" s="155"/>
      <c r="L268" s="152"/>
      <c r="M268" s="156"/>
      <c r="T268" s="157"/>
      <c r="AT268" s="153" t="s">
        <v>143</v>
      </c>
      <c r="AU268" s="153" t="s">
        <v>88</v>
      </c>
      <c r="AV268" s="13" t="s">
        <v>86</v>
      </c>
      <c r="AW268" s="13" t="s">
        <v>37</v>
      </c>
      <c r="AX268" s="13" t="s">
        <v>78</v>
      </c>
      <c r="AY268" s="153" t="s">
        <v>133</v>
      </c>
    </row>
    <row r="269" spans="2:51" s="14" customFormat="1" ht="12">
      <c r="B269" s="158"/>
      <c r="D269" s="145" t="s">
        <v>143</v>
      </c>
      <c r="E269" s="159" t="s">
        <v>19</v>
      </c>
      <c r="F269" s="160" t="s">
        <v>146</v>
      </c>
      <c r="H269" s="161">
        <v>62</v>
      </c>
      <c r="I269" s="162"/>
      <c r="L269" s="158"/>
      <c r="M269" s="163"/>
      <c r="T269" s="164"/>
      <c r="AT269" s="159" t="s">
        <v>143</v>
      </c>
      <c r="AU269" s="159" t="s">
        <v>88</v>
      </c>
      <c r="AV269" s="14" t="s">
        <v>140</v>
      </c>
      <c r="AW269" s="14" t="s">
        <v>37</v>
      </c>
      <c r="AX269" s="14" t="s">
        <v>86</v>
      </c>
      <c r="AY269" s="159" t="s">
        <v>133</v>
      </c>
    </row>
    <row r="270" spans="2:65" s="1" customFormat="1" ht="16.5" customHeight="1">
      <c r="B270" s="32"/>
      <c r="C270" s="165" t="s">
        <v>237</v>
      </c>
      <c r="D270" s="165" t="s">
        <v>358</v>
      </c>
      <c r="E270" s="166" t="s">
        <v>359</v>
      </c>
      <c r="F270" s="167" t="s">
        <v>360</v>
      </c>
      <c r="G270" s="168" t="s">
        <v>338</v>
      </c>
      <c r="H270" s="169">
        <v>124</v>
      </c>
      <c r="I270" s="170"/>
      <c r="J270" s="171">
        <f>ROUND(I270*H270,2)</f>
        <v>0</v>
      </c>
      <c r="K270" s="167" t="s">
        <v>139</v>
      </c>
      <c r="L270" s="172"/>
      <c r="M270" s="173" t="s">
        <v>19</v>
      </c>
      <c r="N270" s="174" t="s">
        <v>49</v>
      </c>
      <c r="P270" s="136">
        <f>O270*H270</f>
        <v>0</v>
      </c>
      <c r="Q270" s="136">
        <v>0</v>
      </c>
      <c r="R270" s="136">
        <f>Q270*H270</f>
        <v>0</v>
      </c>
      <c r="S270" s="136">
        <v>0</v>
      </c>
      <c r="T270" s="137">
        <f>S270*H270</f>
        <v>0</v>
      </c>
      <c r="AR270" s="138" t="s">
        <v>160</v>
      </c>
      <c r="AT270" s="138" t="s">
        <v>358</v>
      </c>
      <c r="AU270" s="138" t="s">
        <v>88</v>
      </c>
      <c r="AY270" s="17" t="s">
        <v>133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7" t="s">
        <v>86</v>
      </c>
      <c r="BK270" s="139">
        <f>ROUND(I270*H270,2)</f>
        <v>0</v>
      </c>
      <c r="BL270" s="17" t="s">
        <v>140</v>
      </c>
      <c r="BM270" s="138" t="s">
        <v>361</v>
      </c>
    </row>
    <row r="271" spans="2:51" s="12" customFormat="1" ht="12">
      <c r="B271" s="144"/>
      <c r="D271" s="145" t="s">
        <v>143</v>
      </c>
      <c r="E271" s="146" t="s">
        <v>19</v>
      </c>
      <c r="F271" s="147" t="s">
        <v>362</v>
      </c>
      <c r="H271" s="148">
        <v>124</v>
      </c>
      <c r="I271" s="149"/>
      <c r="L271" s="144"/>
      <c r="M271" s="150"/>
      <c r="T271" s="151"/>
      <c r="AT271" s="146" t="s">
        <v>143</v>
      </c>
      <c r="AU271" s="146" t="s">
        <v>88</v>
      </c>
      <c r="AV271" s="12" t="s">
        <v>88</v>
      </c>
      <c r="AW271" s="12" t="s">
        <v>37</v>
      </c>
      <c r="AX271" s="12" t="s">
        <v>78</v>
      </c>
      <c r="AY271" s="146" t="s">
        <v>133</v>
      </c>
    </row>
    <row r="272" spans="2:51" s="14" customFormat="1" ht="12">
      <c r="B272" s="158"/>
      <c r="D272" s="145" t="s">
        <v>143</v>
      </c>
      <c r="E272" s="159" t="s">
        <v>19</v>
      </c>
      <c r="F272" s="160" t="s">
        <v>146</v>
      </c>
      <c r="H272" s="161">
        <v>124</v>
      </c>
      <c r="I272" s="162"/>
      <c r="L272" s="158"/>
      <c r="M272" s="163"/>
      <c r="T272" s="164"/>
      <c r="AT272" s="159" t="s">
        <v>143</v>
      </c>
      <c r="AU272" s="159" t="s">
        <v>88</v>
      </c>
      <c r="AV272" s="14" t="s">
        <v>140</v>
      </c>
      <c r="AW272" s="14" t="s">
        <v>37</v>
      </c>
      <c r="AX272" s="14" t="s">
        <v>86</v>
      </c>
      <c r="AY272" s="159" t="s">
        <v>133</v>
      </c>
    </row>
    <row r="273" spans="2:65" s="1" customFormat="1" ht="24.2" customHeight="1">
      <c r="B273" s="32"/>
      <c r="C273" s="127" t="s">
        <v>363</v>
      </c>
      <c r="D273" s="127" t="s">
        <v>135</v>
      </c>
      <c r="E273" s="128" t="s">
        <v>364</v>
      </c>
      <c r="F273" s="129" t="s">
        <v>365</v>
      </c>
      <c r="G273" s="130" t="s">
        <v>138</v>
      </c>
      <c r="H273" s="131">
        <v>90</v>
      </c>
      <c r="I273" s="132"/>
      <c r="J273" s="133">
        <f>ROUND(I273*H273,2)</f>
        <v>0</v>
      </c>
      <c r="K273" s="129" t="s">
        <v>139</v>
      </c>
      <c r="L273" s="32"/>
      <c r="M273" s="134" t="s">
        <v>19</v>
      </c>
      <c r="N273" s="135" t="s">
        <v>49</v>
      </c>
      <c r="P273" s="136">
        <f>O273*H273</f>
        <v>0</v>
      </c>
      <c r="Q273" s="136">
        <v>0</v>
      </c>
      <c r="R273" s="136">
        <f>Q273*H273</f>
        <v>0</v>
      </c>
      <c r="S273" s="136">
        <v>0</v>
      </c>
      <c r="T273" s="137">
        <f>S273*H273</f>
        <v>0</v>
      </c>
      <c r="AR273" s="138" t="s">
        <v>140</v>
      </c>
      <c r="AT273" s="138" t="s">
        <v>135</v>
      </c>
      <c r="AU273" s="138" t="s">
        <v>88</v>
      </c>
      <c r="AY273" s="17" t="s">
        <v>133</v>
      </c>
      <c r="BE273" s="139">
        <f>IF(N273="základní",J273,0)</f>
        <v>0</v>
      </c>
      <c r="BF273" s="139">
        <f>IF(N273="snížená",J273,0)</f>
        <v>0</v>
      </c>
      <c r="BG273" s="139">
        <f>IF(N273="zákl. přenesená",J273,0)</f>
        <v>0</v>
      </c>
      <c r="BH273" s="139">
        <f>IF(N273="sníž. přenesená",J273,0)</f>
        <v>0</v>
      </c>
      <c r="BI273" s="139">
        <f>IF(N273="nulová",J273,0)</f>
        <v>0</v>
      </c>
      <c r="BJ273" s="17" t="s">
        <v>86</v>
      </c>
      <c r="BK273" s="139">
        <f>ROUND(I273*H273,2)</f>
        <v>0</v>
      </c>
      <c r="BL273" s="17" t="s">
        <v>140</v>
      </c>
      <c r="BM273" s="138" t="s">
        <v>366</v>
      </c>
    </row>
    <row r="274" spans="2:47" s="1" customFormat="1" ht="12">
      <c r="B274" s="32"/>
      <c r="D274" s="140" t="s">
        <v>141</v>
      </c>
      <c r="F274" s="141" t="s">
        <v>367</v>
      </c>
      <c r="I274" s="142"/>
      <c r="L274" s="32"/>
      <c r="M274" s="143"/>
      <c r="T274" s="53"/>
      <c r="AT274" s="17" t="s">
        <v>141</v>
      </c>
      <c r="AU274" s="17" t="s">
        <v>88</v>
      </c>
    </row>
    <row r="275" spans="2:51" s="12" customFormat="1" ht="12">
      <c r="B275" s="144"/>
      <c r="D275" s="145" t="s">
        <v>143</v>
      </c>
      <c r="E275" s="146" t="s">
        <v>19</v>
      </c>
      <c r="F275" s="147" t="s">
        <v>366</v>
      </c>
      <c r="H275" s="148">
        <v>90</v>
      </c>
      <c r="I275" s="149"/>
      <c r="L275" s="144"/>
      <c r="M275" s="150"/>
      <c r="T275" s="151"/>
      <c r="AT275" s="146" t="s">
        <v>143</v>
      </c>
      <c r="AU275" s="146" t="s">
        <v>88</v>
      </c>
      <c r="AV275" s="12" t="s">
        <v>88</v>
      </c>
      <c r="AW275" s="12" t="s">
        <v>37</v>
      </c>
      <c r="AX275" s="12" t="s">
        <v>78</v>
      </c>
      <c r="AY275" s="146" t="s">
        <v>133</v>
      </c>
    </row>
    <row r="276" spans="2:51" s="13" customFormat="1" ht="12">
      <c r="B276" s="152"/>
      <c r="D276" s="145" t="s">
        <v>143</v>
      </c>
      <c r="E276" s="153" t="s">
        <v>19</v>
      </c>
      <c r="F276" s="154" t="s">
        <v>145</v>
      </c>
      <c r="H276" s="153" t="s">
        <v>19</v>
      </c>
      <c r="I276" s="155"/>
      <c r="L276" s="152"/>
      <c r="M276" s="156"/>
      <c r="T276" s="157"/>
      <c r="AT276" s="153" t="s">
        <v>143</v>
      </c>
      <c r="AU276" s="153" t="s">
        <v>88</v>
      </c>
      <c r="AV276" s="13" t="s">
        <v>86</v>
      </c>
      <c r="AW276" s="13" t="s">
        <v>37</v>
      </c>
      <c r="AX276" s="13" t="s">
        <v>78</v>
      </c>
      <c r="AY276" s="153" t="s">
        <v>133</v>
      </c>
    </row>
    <row r="277" spans="2:51" s="14" customFormat="1" ht="12">
      <c r="B277" s="158"/>
      <c r="D277" s="145" t="s">
        <v>143</v>
      </c>
      <c r="E277" s="159" t="s">
        <v>19</v>
      </c>
      <c r="F277" s="160" t="s">
        <v>146</v>
      </c>
      <c r="H277" s="161">
        <v>90</v>
      </c>
      <c r="I277" s="162"/>
      <c r="L277" s="158"/>
      <c r="M277" s="163"/>
      <c r="T277" s="164"/>
      <c r="AT277" s="159" t="s">
        <v>143</v>
      </c>
      <c r="AU277" s="159" t="s">
        <v>88</v>
      </c>
      <c r="AV277" s="14" t="s">
        <v>140</v>
      </c>
      <c r="AW277" s="14" t="s">
        <v>37</v>
      </c>
      <c r="AX277" s="14" t="s">
        <v>86</v>
      </c>
      <c r="AY277" s="159" t="s">
        <v>133</v>
      </c>
    </row>
    <row r="278" spans="2:65" s="1" customFormat="1" ht="16.5" customHeight="1">
      <c r="B278" s="32"/>
      <c r="C278" s="165" t="s">
        <v>242</v>
      </c>
      <c r="D278" s="165" t="s">
        <v>358</v>
      </c>
      <c r="E278" s="166" t="s">
        <v>368</v>
      </c>
      <c r="F278" s="167" t="s">
        <v>369</v>
      </c>
      <c r="G278" s="168" t="s">
        <v>263</v>
      </c>
      <c r="H278" s="169">
        <v>9</v>
      </c>
      <c r="I278" s="170"/>
      <c r="J278" s="171">
        <f>ROUND(I278*H278,2)</f>
        <v>0</v>
      </c>
      <c r="K278" s="167" t="s">
        <v>139</v>
      </c>
      <c r="L278" s="172"/>
      <c r="M278" s="173" t="s">
        <v>19</v>
      </c>
      <c r="N278" s="174" t="s">
        <v>49</v>
      </c>
      <c r="P278" s="136">
        <f>O278*H278</f>
        <v>0</v>
      </c>
      <c r="Q278" s="136">
        <v>0</v>
      </c>
      <c r="R278" s="136">
        <f>Q278*H278</f>
        <v>0</v>
      </c>
      <c r="S278" s="136">
        <v>0</v>
      </c>
      <c r="T278" s="137">
        <f>S278*H278</f>
        <v>0</v>
      </c>
      <c r="AR278" s="138" t="s">
        <v>160</v>
      </c>
      <c r="AT278" s="138" t="s">
        <v>358</v>
      </c>
      <c r="AU278" s="138" t="s">
        <v>88</v>
      </c>
      <c r="AY278" s="17" t="s">
        <v>133</v>
      </c>
      <c r="BE278" s="139">
        <f>IF(N278="základní",J278,0)</f>
        <v>0</v>
      </c>
      <c r="BF278" s="139">
        <f>IF(N278="snížená",J278,0)</f>
        <v>0</v>
      </c>
      <c r="BG278" s="139">
        <f>IF(N278="zákl. přenesená",J278,0)</f>
        <v>0</v>
      </c>
      <c r="BH278" s="139">
        <f>IF(N278="sníž. přenesená",J278,0)</f>
        <v>0</v>
      </c>
      <c r="BI278" s="139">
        <f>IF(N278="nulová",J278,0)</f>
        <v>0</v>
      </c>
      <c r="BJ278" s="17" t="s">
        <v>86</v>
      </c>
      <c r="BK278" s="139">
        <f>ROUND(I278*H278,2)</f>
        <v>0</v>
      </c>
      <c r="BL278" s="17" t="s">
        <v>140</v>
      </c>
      <c r="BM278" s="138" t="s">
        <v>370</v>
      </c>
    </row>
    <row r="279" spans="2:65" s="1" customFormat="1" ht="24.2" customHeight="1">
      <c r="B279" s="32"/>
      <c r="C279" s="127" t="s">
        <v>371</v>
      </c>
      <c r="D279" s="127" t="s">
        <v>135</v>
      </c>
      <c r="E279" s="128" t="s">
        <v>372</v>
      </c>
      <c r="F279" s="129" t="s">
        <v>373</v>
      </c>
      <c r="G279" s="130" t="s">
        <v>138</v>
      </c>
      <c r="H279" s="131">
        <v>90</v>
      </c>
      <c r="I279" s="132"/>
      <c r="J279" s="133">
        <f>ROUND(I279*H279,2)</f>
        <v>0</v>
      </c>
      <c r="K279" s="129" t="s">
        <v>139</v>
      </c>
      <c r="L279" s="32"/>
      <c r="M279" s="134" t="s">
        <v>19</v>
      </c>
      <c r="N279" s="135" t="s">
        <v>49</v>
      </c>
      <c r="P279" s="136">
        <f>O279*H279</f>
        <v>0</v>
      </c>
      <c r="Q279" s="136">
        <v>0</v>
      </c>
      <c r="R279" s="136">
        <f>Q279*H279</f>
        <v>0</v>
      </c>
      <c r="S279" s="136">
        <v>0</v>
      </c>
      <c r="T279" s="137">
        <f>S279*H279</f>
        <v>0</v>
      </c>
      <c r="AR279" s="138" t="s">
        <v>140</v>
      </c>
      <c r="AT279" s="138" t="s">
        <v>135</v>
      </c>
      <c r="AU279" s="138" t="s">
        <v>88</v>
      </c>
      <c r="AY279" s="17" t="s">
        <v>133</v>
      </c>
      <c r="BE279" s="139">
        <f>IF(N279="základní",J279,0)</f>
        <v>0</v>
      </c>
      <c r="BF279" s="139">
        <f>IF(N279="snížená",J279,0)</f>
        <v>0</v>
      </c>
      <c r="BG279" s="139">
        <f>IF(N279="zákl. přenesená",J279,0)</f>
        <v>0</v>
      </c>
      <c r="BH279" s="139">
        <f>IF(N279="sníž. přenesená",J279,0)</f>
        <v>0</v>
      </c>
      <c r="BI279" s="139">
        <f>IF(N279="nulová",J279,0)</f>
        <v>0</v>
      </c>
      <c r="BJ279" s="17" t="s">
        <v>86</v>
      </c>
      <c r="BK279" s="139">
        <f>ROUND(I279*H279,2)</f>
        <v>0</v>
      </c>
      <c r="BL279" s="17" t="s">
        <v>140</v>
      </c>
      <c r="BM279" s="138" t="s">
        <v>374</v>
      </c>
    </row>
    <row r="280" spans="2:47" s="1" customFormat="1" ht="12">
      <c r="B280" s="32"/>
      <c r="D280" s="140" t="s">
        <v>141</v>
      </c>
      <c r="F280" s="141" t="s">
        <v>375</v>
      </c>
      <c r="I280" s="142"/>
      <c r="L280" s="32"/>
      <c r="M280" s="143"/>
      <c r="T280" s="53"/>
      <c r="AT280" s="17" t="s">
        <v>141</v>
      </c>
      <c r="AU280" s="17" t="s">
        <v>88</v>
      </c>
    </row>
    <row r="281" spans="2:51" s="12" customFormat="1" ht="12">
      <c r="B281" s="144"/>
      <c r="D281" s="145" t="s">
        <v>143</v>
      </c>
      <c r="E281" s="146" t="s">
        <v>19</v>
      </c>
      <c r="F281" s="147" t="s">
        <v>366</v>
      </c>
      <c r="H281" s="148">
        <v>90</v>
      </c>
      <c r="I281" s="149"/>
      <c r="L281" s="144"/>
      <c r="M281" s="150"/>
      <c r="T281" s="151"/>
      <c r="AT281" s="146" t="s">
        <v>143</v>
      </c>
      <c r="AU281" s="146" t="s">
        <v>88</v>
      </c>
      <c r="AV281" s="12" t="s">
        <v>88</v>
      </c>
      <c r="AW281" s="12" t="s">
        <v>37</v>
      </c>
      <c r="AX281" s="12" t="s">
        <v>78</v>
      </c>
      <c r="AY281" s="146" t="s">
        <v>133</v>
      </c>
    </row>
    <row r="282" spans="2:51" s="13" customFormat="1" ht="12">
      <c r="B282" s="152"/>
      <c r="D282" s="145" t="s">
        <v>143</v>
      </c>
      <c r="E282" s="153" t="s">
        <v>19</v>
      </c>
      <c r="F282" s="154" t="s">
        <v>145</v>
      </c>
      <c r="H282" s="153" t="s">
        <v>19</v>
      </c>
      <c r="I282" s="155"/>
      <c r="L282" s="152"/>
      <c r="M282" s="156"/>
      <c r="T282" s="157"/>
      <c r="AT282" s="153" t="s">
        <v>143</v>
      </c>
      <c r="AU282" s="153" t="s">
        <v>88</v>
      </c>
      <c r="AV282" s="13" t="s">
        <v>86</v>
      </c>
      <c r="AW282" s="13" t="s">
        <v>37</v>
      </c>
      <c r="AX282" s="13" t="s">
        <v>78</v>
      </c>
      <c r="AY282" s="153" t="s">
        <v>133</v>
      </c>
    </row>
    <row r="283" spans="2:51" s="14" customFormat="1" ht="12">
      <c r="B283" s="158"/>
      <c r="D283" s="145" t="s">
        <v>143</v>
      </c>
      <c r="E283" s="159" t="s">
        <v>19</v>
      </c>
      <c r="F283" s="160" t="s">
        <v>146</v>
      </c>
      <c r="H283" s="161">
        <v>90</v>
      </c>
      <c r="I283" s="162"/>
      <c r="L283" s="158"/>
      <c r="M283" s="163"/>
      <c r="T283" s="164"/>
      <c r="AT283" s="159" t="s">
        <v>143</v>
      </c>
      <c r="AU283" s="159" t="s">
        <v>88</v>
      </c>
      <c r="AV283" s="14" t="s">
        <v>140</v>
      </c>
      <c r="AW283" s="14" t="s">
        <v>37</v>
      </c>
      <c r="AX283" s="14" t="s">
        <v>86</v>
      </c>
      <c r="AY283" s="159" t="s">
        <v>133</v>
      </c>
    </row>
    <row r="284" spans="2:65" s="1" customFormat="1" ht="16.5" customHeight="1">
      <c r="B284" s="32"/>
      <c r="C284" s="165" t="s">
        <v>246</v>
      </c>
      <c r="D284" s="165" t="s">
        <v>358</v>
      </c>
      <c r="E284" s="166" t="s">
        <v>376</v>
      </c>
      <c r="F284" s="167" t="s">
        <v>377</v>
      </c>
      <c r="G284" s="168" t="s">
        <v>378</v>
      </c>
      <c r="H284" s="169">
        <v>1.8</v>
      </c>
      <c r="I284" s="170"/>
      <c r="J284" s="171">
        <f>ROUND(I284*H284,2)</f>
        <v>0</v>
      </c>
      <c r="K284" s="167" t="s">
        <v>139</v>
      </c>
      <c r="L284" s="172"/>
      <c r="M284" s="173" t="s">
        <v>19</v>
      </c>
      <c r="N284" s="174" t="s">
        <v>49</v>
      </c>
      <c r="P284" s="136">
        <f>O284*H284</f>
        <v>0</v>
      </c>
      <c r="Q284" s="136">
        <v>0</v>
      </c>
      <c r="R284" s="136">
        <f>Q284*H284</f>
        <v>0</v>
      </c>
      <c r="S284" s="136">
        <v>0</v>
      </c>
      <c r="T284" s="137">
        <f>S284*H284</f>
        <v>0</v>
      </c>
      <c r="AR284" s="138" t="s">
        <v>160</v>
      </c>
      <c r="AT284" s="138" t="s">
        <v>358</v>
      </c>
      <c r="AU284" s="138" t="s">
        <v>88</v>
      </c>
      <c r="AY284" s="17" t="s">
        <v>133</v>
      </c>
      <c r="BE284" s="139">
        <f>IF(N284="základní",J284,0)</f>
        <v>0</v>
      </c>
      <c r="BF284" s="139">
        <f>IF(N284="snížená",J284,0)</f>
        <v>0</v>
      </c>
      <c r="BG284" s="139">
        <f>IF(N284="zákl. přenesená",J284,0)</f>
        <v>0</v>
      </c>
      <c r="BH284" s="139">
        <f>IF(N284="sníž. přenesená",J284,0)</f>
        <v>0</v>
      </c>
      <c r="BI284" s="139">
        <f>IF(N284="nulová",J284,0)</f>
        <v>0</v>
      </c>
      <c r="BJ284" s="17" t="s">
        <v>86</v>
      </c>
      <c r="BK284" s="139">
        <f>ROUND(I284*H284,2)</f>
        <v>0</v>
      </c>
      <c r="BL284" s="17" t="s">
        <v>140</v>
      </c>
      <c r="BM284" s="138" t="s">
        <v>379</v>
      </c>
    </row>
    <row r="285" spans="2:51" s="12" customFormat="1" ht="12">
      <c r="B285" s="144"/>
      <c r="D285" s="145" t="s">
        <v>143</v>
      </c>
      <c r="E285" s="146" t="s">
        <v>19</v>
      </c>
      <c r="F285" s="147" t="s">
        <v>380</v>
      </c>
      <c r="H285" s="148">
        <v>1.8</v>
      </c>
      <c r="I285" s="149"/>
      <c r="L285" s="144"/>
      <c r="M285" s="150"/>
      <c r="T285" s="151"/>
      <c r="AT285" s="146" t="s">
        <v>143</v>
      </c>
      <c r="AU285" s="146" t="s">
        <v>88</v>
      </c>
      <c r="AV285" s="12" t="s">
        <v>88</v>
      </c>
      <c r="AW285" s="12" t="s">
        <v>37</v>
      </c>
      <c r="AX285" s="12" t="s">
        <v>78</v>
      </c>
      <c r="AY285" s="146" t="s">
        <v>133</v>
      </c>
    </row>
    <row r="286" spans="2:51" s="14" customFormat="1" ht="12">
      <c r="B286" s="158"/>
      <c r="D286" s="145" t="s">
        <v>143</v>
      </c>
      <c r="E286" s="159" t="s">
        <v>19</v>
      </c>
      <c r="F286" s="160" t="s">
        <v>146</v>
      </c>
      <c r="H286" s="161">
        <v>1.8</v>
      </c>
      <c r="I286" s="162"/>
      <c r="L286" s="158"/>
      <c r="M286" s="163"/>
      <c r="T286" s="164"/>
      <c r="AT286" s="159" t="s">
        <v>143</v>
      </c>
      <c r="AU286" s="159" t="s">
        <v>88</v>
      </c>
      <c r="AV286" s="14" t="s">
        <v>140</v>
      </c>
      <c r="AW286" s="14" t="s">
        <v>37</v>
      </c>
      <c r="AX286" s="14" t="s">
        <v>86</v>
      </c>
      <c r="AY286" s="159" t="s">
        <v>133</v>
      </c>
    </row>
    <row r="287" spans="2:65" s="1" customFormat="1" ht="21.75" customHeight="1">
      <c r="B287" s="32"/>
      <c r="C287" s="127" t="s">
        <v>381</v>
      </c>
      <c r="D287" s="127" t="s">
        <v>135</v>
      </c>
      <c r="E287" s="128" t="s">
        <v>382</v>
      </c>
      <c r="F287" s="129" t="s">
        <v>383</v>
      </c>
      <c r="G287" s="130" t="s">
        <v>138</v>
      </c>
      <c r="H287" s="131">
        <v>90</v>
      </c>
      <c r="I287" s="132"/>
      <c r="J287" s="133">
        <f>ROUND(I287*H287,2)</f>
        <v>0</v>
      </c>
      <c r="K287" s="129" t="s">
        <v>139</v>
      </c>
      <c r="L287" s="32"/>
      <c r="M287" s="134" t="s">
        <v>19</v>
      </c>
      <c r="N287" s="135" t="s">
        <v>49</v>
      </c>
      <c r="P287" s="136">
        <f>O287*H287</f>
        <v>0</v>
      </c>
      <c r="Q287" s="136">
        <v>0</v>
      </c>
      <c r="R287" s="136">
        <f>Q287*H287</f>
        <v>0</v>
      </c>
      <c r="S287" s="136">
        <v>0</v>
      </c>
      <c r="T287" s="137">
        <f>S287*H287</f>
        <v>0</v>
      </c>
      <c r="AR287" s="138" t="s">
        <v>140</v>
      </c>
      <c r="AT287" s="138" t="s">
        <v>135</v>
      </c>
      <c r="AU287" s="138" t="s">
        <v>88</v>
      </c>
      <c r="AY287" s="17" t="s">
        <v>133</v>
      </c>
      <c r="BE287" s="139">
        <f>IF(N287="základní",J287,0)</f>
        <v>0</v>
      </c>
      <c r="BF287" s="139">
        <f>IF(N287="snížená",J287,0)</f>
        <v>0</v>
      </c>
      <c r="BG287" s="139">
        <f>IF(N287="zákl. přenesená",J287,0)</f>
        <v>0</v>
      </c>
      <c r="BH287" s="139">
        <f>IF(N287="sníž. přenesená",J287,0)</f>
        <v>0</v>
      </c>
      <c r="BI287" s="139">
        <f>IF(N287="nulová",J287,0)</f>
        <v>0</v>
      </c>
      <c r="BJ287" s="17" t="s">
        <v>86</v>
      </c>
      <c r="BK287" s="139">
        <f>ROUND(I287*H287,2)</f>
        <v>0</v>
      </c>
      <c r="BL287" s="17" t="s">
        <v>140</v>
      </c>
      <c r="BM287" s="138" t="s">
        <v>384</v>
      </c>
    </row>
    <row r="288" spans="2:47" s="1" customFormat="1" ht="12">
      <c r="B288" s="32"/>
      <c r="D288" s="140" t="s">
        <v>141</v>
      </c>
      <c r="F288" s="141" t="s">
        <v>385</v>
      </c>
      <c r="I288" s="142"/>
      <c r="L288" s="32"/>
      <c r="M288" s="143"/>
      <c r="T288" s="53"/>
      <c r="AT288" s="17" t="s">
        <v>141</v>
      </c>
      <c r="AU288" s="17" t="s">
        <v>88</v>
      </c>
    </row>
    <row r="289" spans="2:51" s="12" customFormat="1" ht="12">
      <c r="B289" s="144"/>
      <c r="D289" s="145" t="s">
        <v>143</v>
      </c>
      <c r="E289" s="146" t="s">
        <v>19</v>
      </c>
      <c r="F289" s="147" t="s">
        <v>366</v>
      </c>
      <c r="H289" s="148">
        <v>90</v>
      </c>
      <c r="I289" s="149"/>
      <c r="L289" s="144"/>
      <c r="M289" s="150"/>
      <c r="T289" s="151"/>
      <c r="AT289" s="146" t="s">
        <v>143</v>
      </c>
      <c r="AU289" s="146" t="s">
        <v>88</v>
      </c>
      <c r="AV289" s="12" t="s">
        <v>88</v>
      </c>
      <c r="AW289" s="12" t="s">
        <v>37</v>
      </c>
      <c r="AX289" s="12" t="s">
        <v>78</v>
      </c>
      <c r="AY289" s="146" t="s">
        <v>133</v>
      </c>
    </row>
    <row r="290" spans="2:51" s="13" customFormat="1" ht="12">
      <c r="B290" s="152"/>
      <c r="D290" s="145" t="s">
        <v>143</v>
      </c>
      <c r="E290" s="153" t="s">
        <v>19</v>
      </c>
      <c r="F290" s="154" t="s">
        <v>145</v>
      </c>
      <c r="H290" s="153" t="s">
        <v>19</v>
      </c>
      <c r="I290" s="155"/>
      <c r="L290" s="152"/>
      <c r="M290" s="156"/>
      <c r="T290" s="157"/>
      <c r="AT290" s="153" t="s">
        <v>143</v>
      </c>
      <c r="AU290" s="153" t="s">
        <v>88</v>
      </c>
      <c r="AV290" s="13" t="s">
        <v>86</v>
      </c>
      <c r="AW290" s="13" t="s">
        <v>37</v>
      </c>
      <c r="AX290" s="13" t="s">
        <v>78</v>
      </c>
      <c r="AY290" s="153" t="s">
        <v>133</v>
      </c>
    </row>
    <row r="291" spans="2:51" s="14" customFormat="1" ht="12">
      <c r="B291" s="158"/>
      <c r="D291" s="145" t="s">
        <v>143</v>
      </c>
      <c r="E291" s="159" t="s">
        <v>19</v>
      </c>
      <c r="F291" s="160" t="s">
        <v>146</v>
      </c>
      <c r="H291" s="161">
        <v>90</v>
      </c>
      <c r="I291" s="162"/>
      <c r="L291" s="158"/>
      <c r="M291" s="163"/>
      <c r="T291" s="164"/>
      <c r="AT291" s="159" t="s">
        <v>143</v>
      </c>
      <c r="AU291" s="159" t="s">
        <v>88</v>
      </c>
      <c r="AV291" s="14" t="s">
        <v>140</v>
      </c>
      <c r="AW291" s="14" t="s">
        <v>37</v>
      </c>
      <c r="AX291" s="14" t="s">
        <v>86</v>
      </c>
      <c r="AY291" s="159" t="s">
        <v>133</v>
      </c>
    </row>
    <row r="292" spans="2:65" s="1" customFormat="1" ht="21.75" customHeight="1">
      <c r="B292" s="32"/>
      <c r="C292" s="127" t="s">
        <v>251</v>
      </c>
      <c r="D292" s="127" t="s">
        <v>135</v>
      </c>
      <c r="E292" s="128" t="s">
        <v>386</v>
      </c>
      <c r="F292" s="129" t="s">
        <v>387</v>
      </c>
      <c r="G292" s="130" t="s">
        <v>138</v>
      </c>
      <c r="H292" s="131">
        <v>1057</v>
      </c>
      <c r="I292" s="132"/>
      <c r="J292" s="133">
        <f>ROUND(I292*H292,2)</f>
        <v>0</v>
      </c>
      <c r="K292" s="129" t="s">
        <v>139</v>
      </c>
      <c r="L292" s="32"/>
      <c r="M292" s="134" t="s">
        <v>19</v>
      </c>
      <c r="N292" s="135" t="s">
        <v>49</v>
      </c>
      <c r="P292" s="136">
        <f>O292*H292</f>
        <v>0</v>
      </c>
      <c r="Q292" s="136">
        <v>0</v>
      </c>
      <c r="R292" s="136">
        <f>Q292*H292</f>
        <v>0</v>
      </c>
      <c r="S292" s="136">
        <v>0</v>
      </c>
      <c r="T292" s="137">
        <f>S292*H292</f>
        <v>0</v>
      </c>
      <c r="AR292" s="138" t="s">
        <v>140</v>
      </c>
      <c r="AT292" s="138" t="s">
        <v>135</v>
      </c>
      <c r="AU292" s="138" t="s">
        <v>88</v>
      </c>
      <c r="AY292" s="17" t="s">
        <v>133</v>
      </c>
      <c r="BE292" s="139">
        <f>IF(N292="základní",J292,0)</f>
        <v>0</v>
      </c>
      <c r="BF292" s="139">
        <f>IF(N292="snížená",J292,0)</f>
        <v>0</v>
      </c>
      <c r="BG292" s="139">
        <f>IF(N292="zákl. přenesená",J292,0)</f>
        <v>0</v>
      </c>
      <c r="BH292" s="139">
        <f>IF(N292="sníž. přenesená",J292,0)</f>
        <v>0</v>
      </c>
      <c r="BI292" s="139">
        <f>IF(N292="nulová",J292,0)</f>
        <v>0</v>
      </c>
      <c r="BJ292" s="17" t="s">
        <v>86</v>
      </c>
      <c r="BK292" s="139">
        <f>ROUND(I292*H292,2)</f>
        <v>0</v>
      </c>
      <c r="BL292" s="17" t="s">
        <v>140</v>
      </c>
      <c r="BM292" s="138" t="s">
        <v>388</v>
      </c>
    </row>
    <row r="293" spans="2:47" s="1" customFormat="1" ht="12">
      <c r="B293" s="32"/>
      <c r="D293" s="140" t="s">
        <v>141</v>
      </c>
      <c r="F293" s="141" t="s">
        <v>389</v>
      </c>
      <c r="I293" s="142"/>
      <c r="L293" s="32"/>
      <c r="M293" s="143"/>
      <c r="T293" s="53"/>
      <c r="AT293" s="17" t="s">
        <v>141</v>
      </c>
      <c r="AU293" s="17" t="s">
        <v>88</v>
      </c>
    </row>
    <row r="294" spans="2:51" s="12" customFormat="1" ht="12">
      <c r="B294" s="144"/>
      <c r="D294" s="145" t="s">
        <v>143</v>
      </c>
      <c r="E294" s="146" t="s">
        <v>19</v>
      </c>
      <c r="F294" s="147" t="s">
        <v>390</v>
      </c>
      <c r="H294" s="148">
        <v>1057</v>
      </c>
      <c r="I294" s="149"/>
      <c r="L294" s="144"/>
      <c r="M294" s="150"/>
      <c r="T294" s="151"/>
      <c r="AT294" s="146" t="s">
        <v>143</v>
      </c>
      <c r="AU294" s="146" t="s">
        <v>88</v>
      </c>
      <c r="AV294" s="12" t="s">
        <v>88</v>
      </c>
      <c r="AW294" s="12" t="s">
        <v>37</v>
      </c>
      <c r="AX294" s="12" t="s">
        <v>78</v>
      </c>
      <c r="AY294" s="146" t="s">
        <v>133</v>
      </c>
    </row>
    <row r="295" spans="2:51" s="13" customFormat="1" ht="12">
      <c r="B295" s="152"/>
      <c r="D295" s="145" t="s">
        <v>143</v>
      </c>
      <c r="E295" s="153" t="s">
        <v>19</v>
      </c>
      <c r="F295" s="154" t="s">
        <v>145</v>
      </c>
      <c r="H295" s="153" t="s">
        <v>19</v>
      </c>
      <c r="I295" s="155"/>
      <c r="L295" s="152"/>
      <c r="M295" s="156"/>
      <c r="T295" s="157"/>
      <c r="AT295" s="153" t="s">
        <v>143</v>
      </c>
      <c r="AU295" s="153" t="s">
        <v>88</v>
      </c>
      <c r="AV295" s="13" t="s">
        <v>86</v>
      </c>
      <c r="AW295" s="13" t="s">
        <v>37</v>
      </c>
      <c r="AX295" s="13" t="s">
        <v>78</v>
      </c>
      <c r="AY295" s="153" t="s">
        <v>133</v>
      </c>
    </row>
    <row r="296" spans="2:51" s="14" customFormat="1" ht="12">
      <c r="B296" s="158"/>
      <c r="D296" s="145" t="s">
        <v>143</v>
      </c>
      <c r="E296" s="159" t="s">
        <v>19</v>
      </c>
      <c r="F296" s="160" t="s">
        <v>146</v>
      </c>
      <c r="H296" s="161">
        <v>1057</v>
      </c>
      <c r="I296" s="162"/>
      <c r="L296" s="158"/>
      <c r="M296" s="163"/>
      <c r="T296" s="164"/>
      <c r="AT296" s="159" t="s">
        <v>143</v>
      </c>
      <c r="AU296" s="159" t="s">
        <v>88</v>
      </c>
      <c r="AV296" s="14" t="s">
        <v>140</v>
      </c>
      <c r="AW296" s="14" t="s">
        <v>37</v>
      </c>
      <c r="AX296" s="14" t="s">
        <v>86</v>
      </c>
      <c r="AY296" s="159" t="s">
        <v>133</v>
      </c>
    </row>
    <row r="297" spans="2:65" s="1" customFormat="1" ht="21.75" customHeight="1">
      <c r="B297" s="32"/>
      <c r="C297" s="127" t="s">
        <v>391</v>
      </c>
      <c r="D297" s="127" t="s">
        <v>135</v>
      </c>
      <c r="E297" s="128" t="s">
        <v>392</v>
      </c>
      <c r="F297" s="129" t="s">
        <v>393</v>
      </c>
      <c r="G297" s="130" t="s">
        <v>230</v>
      </c>
      <c r="H297" s="131">
        <v>16</v>
      </c>
      <c r="I297" s="132"/>
      <c r="J297" s="133">
        <f>ROUND(I297*H297,2)</f>
        <v>0</v>
      </c>
      <c r="K297" s="129" t="s">
        <v>139</v>
      </c>
      <c r="L297" s="32"/>
      <c r="M297" s="134" t="s">
        <v>19</v>
      </c>
      <c r="N297" s="135" t="s">
        <v>49</v>
      </c>
      <c r="P297" s="136">
        <f>O297*H297</f>
        <v>0</v>
      </c>
      <c r="Q297" s="136">
        <v>0</v>
      </c>
      <c r="R297" s="136">
        <f>Q297*H297</f>
        <v>0</v>
      </c>
      <c r="S297" s="136">
        <v>0</v>
      </c>
      <c r="T297" s="137">
        <f>S297*H297</f>
        <v>0</v>
      </c>
      <c r="AR297" s="138" t="s">
        <v>140</v>
      </c>
      <c r="AT297" s="138" t="s">
        <v>135</v>
      </c>
      <c r="AU297" s="138" t="s">
        <v>88</v>
      </c>
      <c r="AY297" s="17" t="s">
        <v>133</v>
      </c>
      <c r="BE297" s="139">
        <f>IF(N297="základní",J297,0)</f>
        <v>0</v>
      </c>
      <c r="BF297" s="139">
        <f>IF(N297="snížená",J297,0)</f>
        <v>0</v>
      </c>
      <c r="BG297" s="139">
        <f>IF(N297="zákl. přenesená",J297,0)</f>
        <v>0</v>
      </c>
      <c r="BH297" s="139">
        <f>IF(N297="sníž. přenesená",J297,0)</f>
        <v>0</v>
      </c>
      <c r="BI297" s="139">
        <f>IF(N297="nulová",J297,0)</f>
        <v>0</v>
      </c>
      <c r="BJ297" s="17" t="s">
        <v>86</v>
      </c>
      <c r="BK297" s="139">
        <f>ROUND(I297*H297,2)</f>
        <v>0</v>
      </c>
      <c r="BL297" s="17" t="s">
        <v>140</v>
      </c>
      <c r="BM297" s="138" t="s">
        <v>394</v>
      </c>
    </row>
    <row r="298" spans="2:47" s="1" customFormat="1" ht="12">
      <c r="B298" s="32"/>
      <c r="D298" s="140" t="s">
        <v>141</v>
      </c>
      <c r="F298" s="141" t="s">
        <v>395</v>
      </c>
      <c r="I298" s="142"/>
      <c r="L298" s="32"/>
      <c r="M298" s="143"/>
      <c r="T298" s="53"/>
      <c r="AT298" s="17" t="s">
        <v>141</v>
      </c>
      <c r="AU298" s="17" t="s">
        <v>88</v>
      </c>
    </row>
    <row r="299" spans="2:63" s="11" customFormat="1" ht="22.9" customHeight="1">
      <c r="B299" s="115"/>
      <c r="D299" s="116" t="s">
        <v>77</v>
      </c>
      <c r="E299" s="125" t="s">
        <v>88</v>
      </c>
      <c r="F299" s="125" t="s">
        <v>396</v>
      </c>
      <c r="I299" s="118"/>
      <c r="J299" s="126">
        <f>BK299</f>
        <v>0</v>
      </c>
      <c r="L299" s="115"/>
      <c r="M299" s="120"/>
      <c r="P299" s="121">
        <f>SUM(P300:P361)</f>
        <v>0</v>
      </c>
      <c r="R299" s="121">
        <f>SUM(R300:R361)</f>
        <v>0</v>
      </c>
      <c r="T299" s="122">
        <f>SUM(T300:T361)</f>
        <v>0</v>
      </c>
      <c r="AR299" s="116" t="s">
        <v>86</v>
      </c>
      <c r="AT299" s="123" t="s">
        <v>77</v>
      </c>
      <c r="AU299" s="123" t="s">
        <v>86</v>
      </c>
      <c r="AY299" s="116" t="s">
        <v>133</v>
      </c>
      <c r="BK299" s="124">
        <f>SUM(BK300:BK361)</f>
        <v>0</v>
      </c>
    </row>
    <row r="300" spans="2:65" s="1" customFormat="1" ht="24.2" customHeight="1">
      <c r="B300" s="32"/>
      <c r="C300" s="127" t="s">
        <v>397</v>
      </c>
      <c r="D300" s="127" t="s">
        <v>135</v>
      </c>
      <c r="E300" s="128" t="s">
        <v>398</v>
      </c>
      <c r="F300" s="129" t="s">
        <v>399</v>
      </c>
      <c r="G300" s="130" t="s">
        <v>138</v>
      </c>
      <c r="H300" s="131">
        <v>56</v>
      </c>
      <c r="I300" s="132"/>
      <c r="J300" s="133">
        <f>ROUND(I300*H300,2)</f>
        <v>0</v>
      </c>
      <c r="K300" s="129" t="s">
        <v>139</v>
      </c>
      <c r="L300" s="32"/>
      <c r="M300" s="134" t="s">
        <v>19</v>
      </c>
      <c r="N300" s="135" t="s">
        <v>49</v>
      </c>
      <c r="P300" s="136">
        <f>O300*H300</f>
        <v>0</v>
      </c>
      <c r="Q300" s="136">
        <v>0</v>
      </c>
      <c r="R300" s="136">
        <f>Q300*H300</f>
        <v>0</v>
      </c>
      <c r="S300" s="136">
        <v>0</v>
      </c>
      <c r="T300" s="137">
        <f>S300*H300</f>
        <v>0</v>
      </c>
      <c r="AR300" s="138" t="s">
        <v>140</v>
      </c>
      <c r="AT300" s="138" t="s">
        <v>135</v>
      </c>
      <c r="AU300" s="138" t="s">
        <v>88</v>
      </c>
      <c r="AY300" s="17" t="s">
        <v>133</v>
      </c>
      <c r="BE300" s="139">
        <f>IF(N300="základní",J300,0)</f>
        <v>0</v>
      </c>
      <c r="BF300" s="139">
        <f>IF(N300="snížená",J300,0)</f>
        <v>0</v>
      </c>
      <c r="BG300" s="139">
        <f>IF(N300="zákl. přenesená",J300,0)</f>
        <v>0</v>
      </c>
      <c r="BH300" s="139">
        <f>IF(N300="sníž. přenesená",J300,0)</f>
        <v>0</v>
      </c>
      <c r="BI300" s="139">
        <f>IF(N300="nulová",J300,0)</f>
        <v>0</v>
      </c>
      <c r="BJ300" s="17" t="s">
        <v>86</v>
      </c>
      <c r="BK300" s="139">
        <f>ROUND(I300*H300,2)</f>
        <v>0</v>
      </c>
      <c r="BL300" s="17" t="s">
        <v>140</v>
      </c>
      <c r="BM300" s="138" t="s">
        <v>400</v>
      </c>
    </row>
    <row r="301" spans="2:47" s="1" customFormat="1" ht="12">
      <c r="B301" s="32"/>
      <c r="D301" s="140" t="s">
        <v>141</v>
      </c>
      <c r="F301" s="141" t="s">
        <v>401</v>
      </c>
      <c r="I301" s="142"/>
      <c r="L301" s="32"/>
      <c r="M301" s="143"/>
      <c r="T301" s="53"/>
      <c r="AT301" s="17" t="s">
        <v>141</v>
      </c>
      <c r="AU301" s="17" t="s">
        <v>88</v>
      </c>
    </row>
    <row r="302" spans="2:51" s="12" customFormat="1" ht="12">
      <c r="B302" s="144"/>
      <c r="D302" s="145" t="s">
        <v>143</v>
      </c>
      <c r="E302" s="146" t="s">
        <v>19</v>
      </c>
      <c r="F302" s="147" t="s">
        <v>402</v>
      </c>
      <c r="H302" s="148">
        <v>56</v>
      </c>
      <c r="I302" s="149"/>
      <c r="L302" s="144"/>
      <c r="M302" s="150"/>
      <c r="T302" s="151"/>
      <c r="AT302" s="146" t="s">
        <v>143</v>
      </c>
      <c r="AU302" s="146" t="s">
        <v>88</v>
      </c>
      <c r="AV302" s="12" t="s">
        <v>88</v>
      </c>
      <c r="AW302" s="12" t="s">
        <v>37</v>
      </c>
      <c r="AX302" s="12" t="s">
        <v>78</v>
      </c>
      <c r="AY302" s="146" t="s">
        <v>133</v>
      </c>
    </row>
    <row r="303" spans="2:51" s="13" customFormat="1" ht="12">
      <c r="B303" s="152"/>
      <c r="D303" s="145" t="s">
        <v>143</v>
      </c>
      <c r="E303" s="153" t="s">
        <v>19</v>
      </c>
      <c r="F303" s="154" t="s">
        <v>267</v>
      </c>
      <c r="H303" s="153" t="s">
        <v>19</v>
      </c>
      <c r="I303" s="155"/>
      <c r="L303" s="152"/>
      <c r="M303" s="156"/>
      <c r="T303" s="157"/>
      <c r="AT303" s="153" t="s">
        <v>143</v>
      </c>
      <c r="AU303" s="153" t="s">
        <v>88</v>
      </c>
      <c r="AV303" s="13" t="s">
        <v>86</v>
      </c>
      <c r="AW303" s="13" t="s">
        <v>37</v>
      </c>
      <c r="AX303" s="13" t="s">
        <v>78</v>
      </c>
      <c r="AY303" s="153" t="s">
        <v>133</v>
      </c>
    </row>
    <row r="304" spans="2:51" s="14" customFormat="1" ht="12">
      <c r="B304" s="158"/>
      <c r="D304" s="145" t="s">
        <v>143</v>
      </c>
      <c r="E304" s="159" t="s">
        <v>19</v>
      </c>
      <c r="F304" s="160" t="s">
        <v>146</v>
      </c>
      <c r="H304" s="161">
        <v>56</v>
      </c>
      <c r="I304" s="162"/>
      <c r="L304" s="158"/>
      <c r="M304" s="163"/>
      <c r="T304" s="164"/>
      <c r="AT304" s="159" t="s">
        <v>143</v>
      </c>
      <c r="AU304" s="159" t="s">
        <v>88</v>
      </c>
      <c r="AV304" s="14" t="s">
        <v>140</v>
      </c>
      <c r="AW304" s="14" t="s">
        <v>37</v>
      </c>
      <c r="AX304" s="14" t="s">
        <v>86</v>
      </c>
      <c r="AY304" s="159" t="s">
        <v>133</v>
      </c>
    </row>
    <row r="305" spans="2:65" s="1" customFormat="1" ht="16.5" customHeight="1">
      <c r="B305" s="32"/>
      <c r="C305" s="165" t="s">
        <v>257</v>
      </c>
      <c r="D305" s="165" t="s">
        <v>358</v>
      </c>
      <c r="E305" s="166" t="s">
        <v>403</v>
      </c>
      <c r="F305" s="167" t="s">
        <v>404</v>
      </c>
      <c r="G305" s="168" t="s">
        <v>138</v>
      </c>
      <c r="H305" s="169">
        <v>58.8</v>
      </c>
      <c r="I305" s="170"/>
      <c r="J305" s="171">
        <f>ROUND(I305*H305,2)</f>
        <v>0</v>
      </c>
      <c r="K305" s="167" t="s">
        <v>139</v>
      </c>
      <c r="L305" s="172"/>
      <c r="M305" s="173" t="s">
        <v>19</v>
      </c>
      <c r="N305" s="174" t="s">
        <v>49</v>
      </c>
      <c r="P305" s="136">
        <f>O305*H305</f>
        <v>0</v>
      </c>
      <c r="Q305" s="136">
        <v>0</v>
      </c>
      <c r="R305" s="136">
        <f>Q305*H305</f>
        <v>0</v>
      </c>
      <c r="S305" s="136">
        <v>0</v>
      </c>
      <c r="T305" s="137">
        <f>S305*H305</f>
        <v>0</v>
      </c>
      <c r="AR305" s="138" t="s">
        <v>160</v>
      </c>
      <c r="AT305" s="138" t="s">
        <v>358</v>
      </c>
      <c r="AU305" s="138" t="s">
        <v>88</v>
      </c>
      <c r="AY305" s="17" t="s">
        <v>133</v>
      </c>
      <c r="BE305" s="139">
        <f>IF(N305="základní",J305,0)</f>
        <v>0</v>
      </c>
      <c r="BF305" s="139">
        <f>IF(N305="snížená",J305,0)</f>
        <v>0</v>
      </c>
      <c r="BG305" s="139">
        <f>IF(N305="zákl. přenesená",J305,0)</f>
        <v>0</v>
      </c>
      <c r="BH305" s="139">
        <f>IF(N305="sníž. přenesená",J305,0)</f>
        <v>0</v>
      </c>
      <c r="BI305" s="139">
        <f>IF(N305="nulová",J305,0)</f>
        <v>0</v>
      </c>
      <c r="BJ305" s="17" t="s">
        <v>86</v>
      </c>
      <c r="BK305" s="139">
        <f>ROUND(I305*H305,2)</f>
        <v>0</v>
      </c>
      <c r="BL305" s="17" t="s">
        <v>140</v>
      </c>
      <c r="BM305" s="138" t="s">
        <v>405</v>
      </c>
    </row>
    <row r="306" spans="2:51" s="12" customFormat="1" ht="12">
      <c r="B306" s="144"/>
      <c r="D306" s="145" t="s">
        <v>143</v>
      </c>
      <c r="E306" s="146" t="s">
        <v>19</v>
      </c>
      <c r="F306" s="147" t="s">
        <v>406</v>
      </c>
      <c r="H306" s="148">
        <v>58.8</v>
      </c>
      <c r="I306" s="149"/>
      <c r="L306" s="144"/>
      <c r="M306" s="150"/>
      <c r="T306" s="151"/>
      <c r="AT306" s="146" t="s">
        <v>143</v>
      </c>
      <c r="AU306" s="146" t="s">
        <v>88</v>
      </c>
      <c r="AV306" s="12" t="s">
        <v>88</v>
      </c>
      <c r="AW306" s="12" t="s">
        <v>37</v>
      </c>
      <c r="AX306" s="12" t="s">
        <v>78</v>
      </c>
      <c r="AY306" s="146" t="s">
        <v>133</v>
      </c>
    </row>
    <row r="307" spans="2:51" s="14" customFormat="1" ht="12">
      <c r="B307" s="158"/>
      <c r="D307" s="145" t="s">
        <v>143</v>
      </c>
      <c r="E307" s="159" t="s">
        <v>19</v>
      </c>
      <c r="F307" s="160" t="s">
        <v>146</v>
      </c>
      <c r="H307" s="161">
        <v>58.8</v>
      </c>
      <c r="I307" s="162"/>
      <c r="L307" s="158"/>
      <c r="M307" s="163"/>
      <c r="T307" s="164"/>
      <c r="AT307" s="159" t="s">
        <v>143</v>
      </c>
      <c r="AU307" s="159" t="s">
        <v>88</v>
      </c>
      <c r="AV307" s="14" t="s">
        <v>140</v>
      </c>
      <c r="AW307" s="14" t="s">
        <v>37</v>
      </c>
      <c r="AX307" s="14" t="s">
        <v>86</v>
      </c>
      <c r="AY307" s="159" t="s">
        <v>133</v>
      </c>
    </row>
    <row r="308" spans="2:65" s="1" customFormat="1" ht="37.9" customHeight="1">
      <c r="B308" s="32"/>
      <c r="C308" s="127" t="s">
        <v>259</v>
      </c>
      <c r="D308" s="127" t="s">
        <v>135</v>
      </c>
      <c r="E308" s="128" t="s">
        <v>407</v>
      </c>
      <c r="F308" s="129" t="s">
        <v>408</v>
      </c>
      <c r="G308" s="130" t="s">
        <v>230</v>
      </c>
      <c r="H308" s="131">
        <v>4</v>
      </c>
      <c r="I308" s="132"/>
      <c r="J308" s="133">
        <f>ROUND(I308*H308,2)</f>
        <v>0</v>
      </c>
      <c r="K308" s="129" t="s">
        <v>139</v>
      </c>
      <c r="L308" s="32"/>
      <c r="M308" s="134" t="s">
        <v>19</v>
      </c>
      <c r="N308" s="135" t="s">
        <v>49</v>
      </c>
      <c r="P308" s="136">
        <f>O308*H308</f>
        <v>0</v>
      </c>
      <c r="Q308" s="136">
        <v>0</v>
      </c>
      <c r="R308" s="136">
        <f>Q308*H308</f>
        <v>0</v>
      </c>
      <c r="S308" s="136">
        <v>0</v>
      </c>
      <c r="T308" s="137">
        <f>S308*H308</f>
        <v>0</v>
      </c>
      <c r="AR308" s="138" t="s">
        <v>140</v>
      </c>
      <c r="AT308" s="138" t="s">
        <v>135</v>
      </c>
      <c r="AU308" s="138" t="s">
        <v>88</v>
      </c>
      <c r="AY308" s="17" t="s">
        <v>133</v>
      </c>
      <c r="BE308" s="139">
        <f>IF(N308="základní",J308,0)</f>
        <v>0</v>
      </c>
      <c r="BF308" s="139">
        <f>IF(N308="snížená",J308,0)</f>
        <v>0</v>
      </c>
      <c r="BG308" s="139">
        <f>IF(N308="zákl. přenesená",J308,0)</f>
        <v>0</v>
      </c>
      <c r="BH308" s="139">
        <f>IF(N308="sníž. přenesená",J308,0)</f>
        <v>0</v>
      </c>
      <c r="BI308" s="139">
        <f>IF(N308="nulová",J308,0)</f>
        <v>0</v>
      </c>
      <c r="BJ308" s="17" t="s">
        <v>86</v>
      </c>
      <c r="BK308" s="139">
        <f>ROUND(I308*H308,2)</f>
        <v>0</v>
      </c>
      <c r="BL308" s="17" t="s">
        <v>140</v>
      </c>
      <c r="BM308" s="138" t="s">
        <v>409</v>
      </c>
    </row>
    <row r="309" spans="2:47" s="1" customFormat="1" ht="12">
      <c r="B309" s="32"/>
      <c r="D309" s="140" t="s">
        <v>141</v>
      </c>
      <c r="F309" s="141" t="s">
        <v>410</v>
      </c>
      <c r="I309" s="142"/>
      <c r="L309" s="32"/>
      <c r="M309" s="143"/>
      <c r="T309" s="53"/>
      <c r="AT309" s="17" t="s">
        <v>141</v>
      </c>
      <c r="AU309" s="17" t="s">
        <v>88</v>
      </c>
    </row>
    <row r="310" spans="2:51" s="12" customFormat="1" ht="12">
      <c r="B310" s="144"/>
      <c r="D310" s="145" t="s">
        <v>143</v>
      </c>
      <c r="E310" s="146" t="s">
        <v>19</v>
      </c>
      <c r="F310" s="147" t="s">
        <v>411</v>
      </c>
      <c r="H310" s="148">
        <v>4</v>
      </c>
      <c r="I310" s="149"/>
      <c r="L310" s="144"/>
      <c r="M310" s="150"/>
      <c r="T310" s="151"/>
      <c r="AT310" s="146" t="s">
        <v>143</v>
      </c>
      <c r="AU310" s="146" t="s">
        <v>88</v>
      </c>
      <c r="AV310" s="12" t="s">
        <v>88</v>
      </c>
      <c r="AW310" s="12" t="s">
        <v>37</v>
      </c>
      <c r="AX310" s="12" t="s">
        <v>78</v>
      </c>
      <c r="AY310" s="146" t="s">
        <v>133</v>
      </c>
    </row>
    <row r="311" spans="2:51" s="13" customFormat="1" ht="12">
      <c r="B311" s="152"/>
      <c r="D311" s="145" t="s">
        <v>143</v>
      </c>
      <c r="E311" s="153" t="s">
        <v>19</v>
      </c>
      <c r="F311" s="154" t="s">
        <v>145</v>
      </c>
      <c r="H311" s="153" t="s">
        <v>19</v>
      </c>
      <c r="I311" s="155"/>
      <c r="L311" s="152"/>
      <c r="M311" s="156"/>
      <c r="T311" s="157"/>
      <c r="AT311" s="153" t="s">
        <v>143</v>
      </c>
      <c r="AU311" s="153" t="s">
        <v>88</v>
      </c>
      <c r="AV311" s="13" t="s">
        <v>86</v>
      </c>
      <c r="AW311" s="13" t="s">
        <v>37</v>
      </c>
      <c r="AX311" s="13" t="s">
        <v>78</v>
      </c>
      <c r="AY311" s="153" t="s">
        <v>133</v>
      </c>
    </row>
    <row r="312" spans="2:51" s="14" customFormat="1" ht="12">
      <c r="B312" s="158"/>
      <c r="D312" s="145" t="s">
        <v>143</v>
      </c>
      <c r="E312" s="159" t="s">
        <v>19</v>
      </c>
      <c r="F312" s="160" t="s">
        <v>146</v>
      </c>
      <c r="H312" s="161">
        <v>4</v>
      </c>
      <c r="I312" s="162"/>
      <c r="L312" s="158"/>
      <c r="M312" s="163"/>
      <c r="T312" s="164"/>
      <c r="AT312" s="159" t="s">
        <v>143</v>
      </c>
      <c r="AU312" s="159" t="s">
        <v>88</v>
      </c>
      <c r="AV312" s="14" t="s">
        <v>140</v>
      </c>
      <c r="AW312" s="14" t="s">
        <v>37</v>
      </c>
      <c r="AX312" s="14" t="s">
        <v>86</v>
      </c>
      <c r="AY312" s="159" t="s">
        <v>133</v>
      </c>
    </row>
    <row r="313" spans="2:65" s="1" customFormat="1" ht="33" customHeight="1">
      <c r="B313" s="32"/>
      <c r="C313" s="127" t="s">
        <v>264</v>
      </c>
      <c r="D313" s="127" t="s">
        <v>135</v>
      </c>
      <c r="E313" s="128" t="s">
        <v>412</v>
      </c>
      <c r="F313" s="129" t="s">
        <v>413</v>
      </c>
      <c r="G313" s="130" t="s">
        <v>230</v>
      </c>
      <c r="H313" s="131">
        <v>28</v>
      </c>
      <c r="I313" s="132"/>
      <c r="J313" s="133">
        <f>ROUND(I313*H313,2)</f>
        <v>0</v>
      </c>
      <c r="K313" s="129" t="s">
        <v>139</v>
      </c>
      <c r="L313" s="32"/>
      <c r="M313" s="134" t="s">
        <v>19</v>
      </c>
      <c r="N313" s="135" t="s">
        <v>49</v>
      </c>
      <c r="P313" s="136">
        <f>O313*H313</f>
        <v>0</v>
      </c>
      <c r="Q313" s="136">
        <v>0</v>
      </c>
      <c r="R313" s="136">
        <f>Q313*H313</f>
        <v>0</v>
      </c>
      <c r="S313" s="136">
        <v>0</v>
      </c>
      <c r="T313" s="137">
        <f>S313*H313</f>
        <v>0</v>
      </c>
      <c r="AR313" s="138" t="s">
        <v>140</v>
      </c>
      <c r="AT313" s="138" t="s">
        <v>135</v>
      </c>
      <c r="AU313" s="138" t="s">
        <v>88</v>
      </c>
      <c r="AY313" s="17" t="s">
        <v>133</v>
      </c>
      <c r="BE313" s="139">
        <f>IF(N313="základní",J313,0)</f>
        <v>0</v>
      </c>
      <c r="BF313" s="139">
        <f>IF(N313="snížená",J313,0)</f>
        <v>0</v>
      </c>
      <c r="BG313" s="139">
        <f>IF(N313="zákl. přenesená",J313,0)</f>
        <v>0</v>
      </c>
      <c r="BH313" s="139">
        <f>IF(N313="sníž. přenesená",J313,0)</f>
        <v>0</v>
      </c>
      <c r="BI313" s="139">
        <f>IF(N313="nulová",J313,0)</f>
        <v>0</v>
      </c>
      <c r="BJ313" s="17" t="s">
        <v>86</v>
      </c>
      <c r="BK313" s="139">
        <f>ROUND(I313*H313,2)</f>
        <v>0</v>
      </c>
      <c r="BL313" s="17" t="s">
        <v>140</v>
      </c>
      <c r="BM313" s="138" t="s">
        <v>414</v>
      </c>
    </row>
    <row r="314" spans="2:47" s="1" customFormat="1" ht="12">
      <c r="B314" s="32"/>
      <c r="D314" s="140" t="s">
        <v>141</v>
      </c>
      <c r="F314" s="141" t="s">
        <v>415</v>
      </c>
      <c r="I314" s="142"/>
      <c r="L314" s="32"/>
      <c r="M314" s="143"/>
      <c r="T314" s="53"/>
      <c r="AT314" s="17" t="s">
        <v>141</v>
      </c>
      <c r="AU314" s="17" t="s">
        <v>88</v>
      </c>
    </row>
    <row r="315" spans="2:51" s="12" customFormat="1" ht="12">
      <c r="B315" s="144"/>
      <c r="D315" s="145" t="s">
        <v>143</v>
      </c>
      <c r="E315" s="146" t="s">
        <v>19</v>
      </c>
      <c r="F315" s="147" t="s">
        <v>416</v>
      </c>
      <c r="H315" s="148">
        <v>28</v>
      </c>
      <c r="I315" s="149"/>
      <c r="L315" s="144"/>
      <c r="M315" s="150"/>
      <c r="T315" s="151"/>
      <c r="AT315" s="146" t="s">
        <v>143</v>
      </c>
      <c r="AU315" s="146" t="s">
        <v>88</v>
      </c>
      <c r="AV315" s="12" t="s">
        <v>88</v>
      </c>
      <c r="AW315" s="12" t="s">
        <v>37</v>
      </c>
      <c r="AX315" s="12" t="s">
        <v>78</v>
      </c>
      <c r="AY315" s="146" t="s">
        <v>133</v>
      </c>
    </row>
    <row r="316" spans="2:51" s="14" customFormat="1" ht="12">
      <c r="B316" s="158"/>
      <c r="D316" s="145" t="s">
        <v>143</v>
      </c>
      <c r="E316" s="159" t="s">
        <v>19</v>
      </c>
      <c r="F316" s="160" t="s">
        <v>146</v>
      </c>
      <c r="H316" s="161">
        <v>28</v>
      </c>
      <c r="I316" s="162"/>
      <c r="L316" s="158"/>
      <c r="M316" s="163"/>
      <c r="T316" s="164"/>
      <c r="AT316" s="159" t="s">
        <v>143</v>
      </c>
      <c r="AU316" s="159" t="s">
        <v>88</v>
      </c>
      <c r="AV316" s="14" t="s">
        <v>140</v>
      </c>
      <c r="AW316" s="14" t="s">
        <v>37</v>
      </c>
      <c r="AX316" s="14" t="s">
        <v>86</v>
      </c>
      <c r="AY316" s="159" t="s">
        <v>133</v>
      </c>
    </row>
    <row r="317" spans="2:65" s="1" customFormat="1" ht="24.2" customHeight="1">
      <c r="B317" s="32"/>
      <c r="C317" s="127" t="s">
        <v>417</v>
      </c>
      <c r="D317" s="127" t="s">
        <v>135</v>
      </c>
      <c r="E317" s="128" t="s">
        <v>418</v>
      </c>
      <c r="F317" s="129" t="s">
        <v>419</v>
      </c>
      <c r="G317" s="130" t="s">
        <v>230</v>
      </c>
      <c r="H317" s="131">
        <v>448</v>
      </c>
      <c r="I317" s="132"/>
      <c r="J317" s="133">
        <f>ROUND(I317*H317,2)</f>
        <v>0</v>
      </c>
      <c r="K317" s="129" t="s">
        <v>139</v>
      </c>
      <c r="L317" s="32"/>
      <c r="M317" s="134" t="s">
        <v>19</v>
      </c>
      <c r="N317" s="135" t="s">
        <v>49</v>
      </c>
      <c r="P317" s="136">
        <f>O317*H317</f>
        <v>0</v>
      </c>
      <c r="Q317" s="136">
        <v>0</v>
      </c>
      <c r="R317" s="136">
        <f>Q317*H317</f>
        <v>0</v>
      </c>
      <c r="S317" s="136">
        <v>0</v>
      </c>
      <c r="T317" s="137">
        <f>S317*H317</f>
        <v>0</v>
      </c>
      <c r="AR317" s="138" t="s">
        <v>140</v>
      </c>
      <c r="AT317" s="138" t="s">
        <v>135</v>
      </c>
      <c r="AU317" s="138" t="s">
        <v>88</v>
      </c>
      <c r="AY317" s="17" t="s">
        <v>133</v>
      </c>
      <c r="BE317" s="139">
        <f>IF(N317="základní",J317,0)</f>
        <v>0</v>
      </c>
      <c r="BF317" s="139">
        <f>IF(N317="snížená",J317,0)</f>
        <v>0</v>
      </c>
      <c r="BG317" s="139">
        <f>IF(N317="zákl. přenesená",J317,0)</f>
        <v>0</v>
      </c>
      <c r="BH317" s="139">
        <f>IF(N317="sníž. přenesená",J317,0)</f>
        <v>0</v>
      </c>
      <c r="BI317" s="139">
        <f>IF(N317="nulová",J317,0)</f>
        <v>0</v>
      </c>
      <c r="BJ317" s="17" t="s">
        <v>86</v>
      </c>
      <c r="BK317" s="139">
        <f>ROUND(I317*H317,2)</f>
        <v>0</v>
      </c>
      <c r="BL317" s="17" t="s">
        <v>140</v>
      </c>
      <c r="BM317" s="138" t="s">
        <v>420</v>
      </c>
    </row>
    <row r="318" spans="2:47" s="1" customFormat="1" ht="12">
      <c r="B318" s="32"/>
      <c r="D318" s="140" t="s">
        <v>141</v>
      </c>
      <c r="F318" s="141" t="s">
        <v>421</v>
      </c>
      <c r="I318" s="142"/>
      <c r="L318" s="32"/>
      <c r="M318" s="143"/>
      <c r="T318" s="53"/>
      <c r="AT318" s="17" t="s">
        <v>141</v>
      </c>
      <c r="AU318" s="17" t="s">
        <v>88</v>
      </c>
    </row>
    <row r="319" spans="2:51" s="12" customFormat="1" ht="12">
      <c r="B319" s="144"/>
      <c r="D319" s="145" t="s">
        <v>143</v>
      </c>
      <c r="E319" s="146" t="s">
        <v>19</v>
      </c>
      <c r="F319" s="147" t="s">
        <v>422</v>
      </c>
      <c r="H319" s="148">
        <v>448</v>
      </c>
      <c r="I319" s="149"/>
      <c r="L319" s="144"/>
      <c r="M319" s="150"/>
      <c r="T319" s="151"/>
      <c r="AT319" s="146" t="s">
        <v>143</v>
      </c>
      <c r="AU319" s="146" t="s">
        <v>88</v>
      </c>
      <c r="AV319" s="12" t="s">
        <v>88</v>
      </c>
      <c r="AW319" s="12" t="s">
        <v>37</v>
      </c>
      <c r="AX319" s="12" t="s">
        <v>78</v>
      </c>
      <c r="AY319" s="146" t="s">
        <v>133</v>
      </c>
    </row>
    <row r="320" spans="2:51" s="13" customFormat="1" ht="12">
      <c r="B320" s="152"/>
      <c r="D320" s="145" t="s">
        <v>143</v>
      </c>
      <c r="E320" s="153" t="s">
        <v>19</v>
      </c>
      <c r="F320" s="154" t="s">
        <v>145</v>
      </c>
      <c r="H320" s="153" t="s">
        <v>19</v>
      </c>
      <c r="I320" s="155"/>
      <c r="L320" s="152"/>
      <c r="M320" s="156"/>
      <c r="T320" s="157"/>
      <c r="AT320" s="153" t="s">
        <v>143</v>
      </c>
      <c r="AU320" s="153" t="s">
        <v>88</v>
      </c>
      <c r="AV320" s="13" t="s">
        <v>86</v>
      </c>
      <c r="AW320" s="13" t="s">
        <v>37</v>
      </c>
      <c r="AX320" s="13" t="s">
        <v>78</v>
      </c>
      <c r="AY320" s="153" t="s">
        <v>133</v>
      </c>
    </row>
    <row r="321" spans="2:51" s="14" customFormat="1" ht="12">
      <c r="B321" s="158"/>
      <c r="D321" s="145" t="s">
        <v>143</v>
      </c>
      <c r="E321" s="159" t="s">
        <v>19</v>
      </c>
      <c r="F321" s="160" t="s">
        <v>146</v>
      </c>
      <c r="H321" s="161">
        <v>448</v>
      </c>
      <c r="I321" s="162"/>
      <c r="L321" s="158"/>
      <c r="M321" s="163"/>
      <c r="T321" s="164"/>
      <c r="AT321" s="159" t="s">
        <v>143</v>
      </c>
      <c r="AU321" s="159" t="s">
        <v>88</v>
      </c>
      <c r="AV321" s="14" t="s">
        <v>140</v>
      </c>
      <c r="AW321" s="14" t="s">
        <v>37</v>
      </c>
      <c r="AX321" s="14" t="s">
        <v>86</v>
      </c>
      <c r="AY321" s="159" t="s">
        <v>133</v>
      </c>
    </row>
    <row r="322" spans="2:65" s="1" customFormat="1" ht="16.5" customHeight="1">
      <c r="B322" s="32"/>
      <c r="C322" s="127" t="s">
        <v>270</v>
      </c>
      <c r="D322" s="127" t="s">
        <v>135</v>
      </c>
      <c r="E322" s="128" t="s">
        <v>423</v>
      </c>
      <c r="F322" s="129" t="s">
        <v>424</v>
      </c>
      <c r="G322" s="130" t="s">
        <v>425</v>
      </c>
      <c r="H322" s="131">
        <v>1</v>
      </c>
      <c r="I322" s="132"/>
      <c r="J322" s="133">
        <f>ROUND(I322*H322,2)</f>
        <v>0</v>
      </c>
      <c r="K322" s="129" t="s">
        <v>19</v>
      </c>
      <c r="L322" s="32"/>
      <c r="M322" s="134" t="s">
        <v>19</v>
      </c>
      <c r="N322" s="135" t="s">
        <v>49</v>
      </c>
      <c r="P322" s="136">
        <f>O322*H322</f>
        <v>0</v>
      </c>
      <c r="Q322" s="136">
        <v>0</v>
      </c>
      <c r="R322" s="136">
        <f>Q322*H322</f>
        <v>0</v>
      </c>
      <c r="S322" s="136">
        <v>0</v>
      </c>
      <c r="T322" s="137">
        <f>S322*H322</f>
        <v>0</v>
      </c>
      <c r="AR322" s="138" t="s">
        <v>140</v>
      </c>
      <c r="AT322" s="138" t="s">
        <v>135</v>
      </c>
      <c r="AU322" s="138" t="s">
        <v>88</v>
      </c>
      <c r="AY322" s="17" t="s">
        <v>133</v>
      </c>
      <c r="BE322" s="139">
        <f>IF(N322="základní",J322,0)</f>
        <v>0</v>
      </c>
      <c r="BF322" s="139">
        <f>IF(N322="snížená",J322,0)</f>
        <v>0</v>
      </c>
      <c r="BG322" s="139">
        <f>IF(N322="zákl. přenesená",J322,0)</f>
        <v>0</v>
      </c>
      <c r="BH322" s="139">
        <f>IF(N322="sníž. přenesená",J322,0)</f>
        <v>0</v>
      </c>
      <c r="BI322" s="139">
        <f>IF(N322="nulová",J322,0)</f>
        <v>0</v>
      </c>
      <c r="BJ322" s="17" t="s">
        <v>86</v>
      </c>
      <c r="BK322" s="139">
        <f>ROUND(I322*H322,2)</f>
        <v>0</v>
      </c>
      <c r="BL322" s="17" t="s">
        <v>140</v>
      </c>
      <c r="BM322" s="138" t="s">
        <v>426</v>
      </c>
    </row>
    <row r="323" spans="2:65" s="1" customFormat="1" ht="16.5" customHeight="1">
      <c r="B323" s="32"/>
      <c r="C323" s="127" t="s">
        <v>427</v>
      </c>
      <c r="D323" s="127" t="s">
        <v>135</v>
      </c>
      <c r="E323" s="128" t="s">
        <v>428</v>
      </c>
      <c r="F323" s="129" t="s">
        <v>429</v>
      </c>
      <c r="G323" s="130" t="s">
        <v>250</v>
      </c>
      <c r="H323" s="131">
        <v>31.5</v>
      </c>
      <c r="I323" s="132"/>
      <c r="J323" s="133">
        <f>ROUND(I323*H323,2)</f>
        <v>0</v>
      </c>
      <c r="K323" s="129" t="s">
        <v>139</v>
      </c>
      <c r="L323" s="32"/>
      <c r="M323" s="134" t="s">
        <v>19</v>
      </c>
      <c r="N323" s="135" t="s">
        <v>49</v>
      </c>
      <c r="P323" s="136">
        <f>O323*H323</f>
        <v>0</v>
      </c>
      <c r="Q323" s="136">
        <v>0</v>
      </c>
      <c r="R323" s="136">
        <f>Q323*H323</f>
        <v>0</v>
      </c>
      <c r="S323" s="136">
        <v>0</v>
      </c>
      <c r="T323" s="137">
        <f>S323*H323</f>
        <v>0</v>
      </c>
      <c r="AR323" s="138" t="s">
        <v>140</v>
      </c>
      <c r="AT323" s="138" t="s">
        <v>135</v>
      </c>
      <c r="AU323" s="138" t="s">
        <v>88</v>
      </c>
      <c r="AY323" s="17" t="s">
        <v>133</v>
      </c>
      <c r="BE323" s="139">
        <f>IF(N323="základní",J323,0)</f>
        <v>0</v>
      </c>
      <c r="BF323" s="139">
        <f>IF(N323="snížená",J323,0)</f>
        <v>0</v>
      </c>
      <c r="BG323" s="139">
        <f>IF(N323="zákl. přenesená",J323,0)</f>
        <v>0</v>
      </c>
      <c r="BH323" s="139">
        <f>IF(N323="sníž. přenesená",J323,0)</f>
        <v>0</v>
      </c>
      <c r="BI323" s="139">
        <f>IF(N323="nulová",J323,0)</f>
        <v>0</v>
      </c>
      <c r="BJ323" s="17" t="s">
        <v>86</v>
      </c>
      <c r="BK323" s="139">
        <f>ROUND(I323*H323,2)</f>
        <v>0</v>
      </c>
      <c r="BL323" s="17" t="s">
        <v>140</v>
      </c>
      <c r="BM323" s="138" t="s">
        <v>430</v>
      </c>
    </row>
    <row r="324" spans="2:47" s="1" customFormat="1" ht="12">
      <c r="B324" s="32"/>
      <c r="D324" s="140" t="s">
        <v>141</v>
      </c>
      <c r="F324" s="141" t="s">
        <v>431</v>
      </c>
      <c r="I324" s="142"/>
      <c r="L324" s="32"/>
      <c r="M324" s="143"/>
      <c r="T324" s="53"/>
      <c r="AT324" s="17" t="s">
        <v>141</v>
      </c>
      <c r="AU324" s="17" t="s">
        <v>88</v>
      </c>
    </row>
    <row r="325" spans="2:51" s="12" customFormat="1" ht="12">
      <c r="B325" s="144"/>
      <c r="D325" s="145" t="s">
        <v>143</v>
      </c>
      <c r="E325" s="146" t="s">
        <v>19</v>
      </c>
      <c r="F325" s="147" t="s">
        <v>432</v>
      </c>
      <c r="H325" s="148">
        <v>31.5</v>
      </c>
      <c r="I325" s="149"/>
      <c r="L325" s="144"/>
      <c r="M325" s="150"/>
      <c r="T325" s="151"/>
      <c r="AT325" s="146" t="s">
        <v>143</v>
      </c>
      <c r="AU325" s="146" t="s">
        <v>88</v>
      </c>
      <c r="AV325" s="12" t="s">
        <v>88</v>
      </c>
      <c r="AW325" s="12" t="s">
        <v>37</v>
      </c>
      <c r="AX325" s="12" t="s">
        <v>78</v>
      </c>
      <c r="AY325" s="146" t="s">
        <v>133</v>
      </c>
    </row>
    <row r="326" spans="2:51" s="13" customFormat="1" ht="12">
      <c r="B326" s="152"/>
      <c r="D326" s="145" t="s">
        <v>143</v>
      </c>
      <c r="E326" s="153" t="s">
        <v>19</v>
      </c>
      <c r="F326" s="154" t="s">
        <v>145</v>
      </c>
      <c r="H326" s="153" t="s">
        <v>19</v>
      </c>
      <c r="I326" s="155"/>
      <c r="L326" s="152"/>
      <c r="M326" s="156"/>
      <c r="T326" s="157"/>
      <c r="AT326" s="153" t="s">
        <v>143</v>
      </c>
      <c r="AU326" s="153" t="s">
        <v>88</v>
      </c>
      <c r="AV326" s="13" t="s">
        <v>86</v>
      </c>
      <c r="AW326" s="13" t="s">
        <v>37</v>
      </c>
      <c r="AX326" s="13" t="s">
        <v>78</v>
      </c>
      <c r="AY326" s="153" t="s">
        <v>133</v>
      </c>
    </row>
    <row r="327" spans="2:51" s="14" customFormat="1" ht="12">
      <c r="B327" s="158"/>
      <c r="D327" s="145" t="s">
        <v>143</v>
      </c>
      <c r="E327" s="159" t="s">
        <v>19</v>
      </c>
      <c r="F327" s="160" t="s">
        <v>146</v>
      </c>
      <c r="H327" s="161">
        <v>31.5</v>
      </c>
      <c r="I327" s="162"/>
      <c r="L327" s="158"/>
      <c r="M327" s="163"/>
      <c r="T327" s="164"/>
      <c r="AT327" s="159" t="s">
        <v>143</v>
      </c>
      <c r="AU327" s="159" t="s">
        <v>88</v>
      </c>
      <c r="AV327" s="14" t="s">
        <v>140</v>
      </c>
      <c r="AW327" s="14" t="s">
        <v>37</v>
      </c>
      <c r="AX327" s="14" t="s">
        <v>86</v>
      </c>
      <c r="AY327" s="159" t="s">
        <v>133</v>
      </c>
    </row>
    <row r="328" spans="2:65" s="1" customFormat="1" ht="16.5" customHeight="1">
      <c r="B328" s="32"/>
      <c r="C328" s="127" t="s">
        <v>276</v>
      </c>
      <c r="D328" s="127" t="s">
        <v>135</v>
      </c>
      <c r="E328" s="128" t="s">
        <v>433</v>
      </c>
      <c r="F328" s="129" t="s">
        <v>434</v>
      </c>
      <c r="G328" s="130" t="s">
        <v>250</v>
      </c>
      <c r="H328" s="131">
        <v>86</v>
      </c>
      <c r="I328" s="132"/>
      <c r="J328" s="133">
        <f>ROUND(I328*H328,2)</f>
        <v>0</v>
      </c>
      <c r="K328" s="129" t="s">
        <v>139</v>
      </c>
      <c r="L328" s="32"/>
      <c r="M328" s="134" t="s">
        <v>19</v>
      </c>
      <c r="N328" s="135" t="s">
        <v>49</v>
      </c>
      <c r="P328" s="136">
        <f>O328*H328</f>
        <v>0</v>
      </c>
      <c r="Q328" s="136">
        <v>0</v>
      </c>
      <c r="R328" s="136">
        <f>Q328*H328</f>
        <v>0</v>
      </c>
      <c r="S328" s="136">
        <v>0</v>
      </c>
      <c r="T328" s="137">
        <f>S328*H328</f>
        <v>0</v>
      </c>
      <c r="AR328" s="138" t="s">
        <v>140</v>
      </c>
      <c r="AT328" s="138" t="s">
        <v>135</v>
      </c>
      <c r="AU328" s="138" t="s">
        <v>88</v>
      </c>
      <c r="AY328" s="17" t="s">
        <v>133</v>
      </c>
      <c r="BE328" s="139">
        <f>IF(N328="základní",J328,0)</f>
        <v>0</v>
      </c>
      <c r="BF328" s="139">
        <f>IF(N328="snížená",J328,0)</f>
        <v>0</v>
      </c>
      <c r="BG328" s="139">
        <f>IF(N328="zákl. přenesená",J328,0)</f>
        <v>0</v>
      </c>
      <c r="BH328" s="139">
        <f>IF(N328="sníž. přenesená",J328,0)</f>
        <v>0</v>
      </c>
      <c r="BI328" s="139">
        <f>IF(N328="nulová",J328,0)</f>
        <v>0</v>
      </c>
      <c r="BJ328" s="17" t="s">
        <v>86</v>
      </c>
      <c r="BK328" s="139">
        <f>ROUND(I328*H328,2)</f>
        <v>0</v>
      </c>
      <c r="BL328" s="17" t="s">
        <v>140</v>
      </c>
      <c r="BM328" s="138" t="s">
        <v>435</v>
      </c>
    </row>
    <row r="329" spans="2:47" s="1" customFormat="1" ht="12">
      <c r="B329" s="32"/>
      <c r="D329" s="140" t="s">
        <v>141</v>
      </c>
      <c r="F329" s="141" t="s">
        <v>436</v>
      </c>
      <c r="I329" s="142"/>
      <c r="L329" s="32"/>
      <c r="M329" s="143"/>
      <c r="T329" s="53"/>
      <c r="AT329" s="17" t="s">
        <v>141</v>
      </c>
      <c r="AU329" s="17" t="s">
        <v>88</v>
      </c>
    </row>
    <row r="330" spans="2:51" s="12" customFormat="1" ht="12">
      <c r="B330" s="144"/>
      <c r="D330" s="145" t="s">
        <v>143</v>
      </c>
      <c r="E330" s="146" t="s">
        <v>19</v>
      </c>
      <c r="F330" s="147" t="s">
        <v>354</v>
      </c>
      <c r="H330" s="148">
        <v>86</v>
      </c>
      <c r="I330" s="149"/>
      <c r="L330" s="144"/>
      <c r="M330" s="150"/>
      <c r="T330" s="151"/>
      <c r="AT330" s="146" t="s">
        <v>143</v>
      </c>
      <c r="AU330" s="146" t="s">
        <v>88</v>
      </c>
      <c r="AV330" s="12" t="s">
        <v>88</v>
      </c>
      <c r="AW330" s="12" t="s">
        <v>37</v>
      </c>
      <c r="AX330" s="12" t="s">
        <v>78</v>
      </c>
      <c r="AY330" s="146" t="s">
        <v>133</v>
      </c>
    </row>
    <row r="331" spans="2:51" s="13" customFormat="1" ht="12">
      <c r="B331" s="152"/>
      <c r="D331" s="145" t="s">
        <v>143</v>
      </c>
      <c r="E331" s="153" t="s">
        <v>19</v>
      </c>
      <c r="F331" s="154" t="s">
        <v>437</v>
      </c>
      <c r="H331" s="153" t="s">
        <v>19</v>
      </c>
      <c r="I331" s="155"/>
      <c r="L331" s="152"/>
      <c r="M331" s="156"/>
      <c r="T331" s="157"/>
      <c r="AT331" s="153" t="s">
        <v>143</v>
      </c>
      <c r="AU331" s="153" t="s">
        <v>88</v>
      </c>
      <c r="AV331" s="13" t="s">
        <v>86</v>
      </c>
      <c r="AW331" s="13" t="s">
        <v>37</v>
      </c>
      <c r="AX331" s="13" t="s">
        <v>78</v>
      </c>
      <c r="AY331" s="153" t="s">
        <v>133</v>
      </c>
    </row>
    <row r="332" spans="2:51" s="14" customFormat="1" ht="12">
      <c r="B332" s="158"/>
      <c r="D332" s="145" t="s">
        <v>143</v>
      </c>
      <c r="E332" s="159" t="s">
        <v>19</v>
      </c>
      <c r="F332" s="160" t="s">
        <v>146</v>
      </c>
      <c r="H332" s="161">
        <v>86</v>
      </c>
      <c r="I332" s="162"/>
      <c r="L332" s="158"/>
      <c r="M332" s="163"/>
      <c r="T332" s="164"/>
      <c r="AT332" s="159" t="s">
        <v>143</v>
      </c>
      <c r="AU332" s="159" t="s">
        <v>88</v>
      </c>
      <c r="AV332" s="14" t="s">
        <v>140</v>
      </c>
      <c r="AW332" s="14" t="s">
        <v>37</v>
      </c>
      <c r="AX332" s="14" t="s">
        <v>86</v>
      </c>
      <c r="AY332" s="159" t="s">
        <v>133</v>
      </c>
    </row>
    <row r="333" spans="2:65" s="1" customFormat="1" ht="16.5" customHeight="1">
      <c r="B333" s="32"/>
      <c r="C333" s="165" t="s">
        <v>438</v>
      </c>
      <c r="D333" s="165" t="s">
        <v>358</v>
      </c>
      <c r="E333" s="166" t="s">
        <v>439</v>
      </c>
      <c r="F333" s="167" t="s">
        <v>440</v>
      </c>
      <c r="G333" s="168" t="s">
        <v>338</v>
      </c>
      <c r="H333" s="169">
        <v>24.12</v>
      </c>
      <c r="I333" s="170"/>
      <c r="J333" s="171">
        <f>ROUND(I333*H333,2)</f>
        <v>0</v>
      </c>
      <c r="K333" s="167" t="s">
        <v>139</v>
      </c>
      <c r="L333" s="172"/>
      <c r="M333" s="173" t="s">
        <v>19</v>
      </c>
      <c r="N333" s="174" t="s">
        <v>49</v>
      </c>
      <c r="P333" s="136">
        <f>O333*H333</f>
        <v>0</v>
      </c>
      <c r="Q333" s="136">
        <v>0</v>
      </c>
      <c r="R333" s="136">
        <f>Q333*H333</f>
        <v>0</v>
      </c>
      <c r="S333" s="136">
        <v>0</v>
      </c>
      <c r="T333" s="137">
        <f>S333*H333</f>
        <v>0</v>
      </c>
      <c r="AR333" s="138" t="s">
        <v>160</v>
      </c>
      <c r="AT333" s="138" t="s">
        <v>358</v>
      </c>
      <c r="AU333" s="138" t="s">
        <v>88</v>
      </c>
      <c r="AY333" s="17" t="s">
        <v>133</v>
      </c>
      <c r="BE333" s="139">
        <f>IF(N333="základní",J333,0)</f>
        <v>0</v>
      </c>
      <c r="BF333" s="139">
        <f>IF(N333="snížená",J333,0)</f>
        <v>0</v>
      </c>
      <c r="BG333" s="139">
        <f>IF(N333="zákl. přenesená",J333,0)</f>
        <v>0</v>
      </c>
      <c r="BH333" s="139">
        <f>IF(N333="sníž. přenesená",J333,0)</f>
        <v>0</v>
      </c>
      <c r="BI333" s="139">
        <f>IF(N333="nulová",J333,0)</f>
        <v>0</v>
      </c>
      <c r="BJ333" s="17" t="s">
        <v>86</v>
      </c>
      <c r="BK333" s="139">
        <f>ROUND(I333*H333,2)</f>
        <v>0</v>
      </c>
      <c r="BL333" s="17" t="s">
        <v>140</v>
      </c>
      <c r="BM333" s="138" t="s">
        <v>441</v>
      </c>
    </row>
    <row r="334" spans="2:65" s="1" customFormat="1" ht="24.2" customHeight="1">
      <c r="B334" s="32"/>
      <c r="C334" s="127" t="s">
        <v>442</v>
      </c>
      <c r="D334" s="127" t="s">
        <v>135</v>
      </c>
      <c r="E334" s="128" t="s">
        <v>443</v>
      </c>
      <c r="F334" s="129" t="s">
        <v>444</v>
      </c>
      <c r="G334" s="130" t="s">
        <v>230</v>
      </c>
      <c r="H334" s="131">
        <v>168</v>
      </c>
      <c r="I334" s="132"/>
      <c r="J334" s="133">
        <f>ROUND(I334*H334,2)</f>
        <v>0</v>
      </c>
      <c r="K334" s="129" t="s">
        <v>139</v>
      </c>
      <c r="L334" s="32"/>
      <c r="M334" s="134" t="s">
        <v>19</v>
      </c>
      <c r="N334" s="135" t="s">
        <v>49</v>
      </c>
      <c r="P334" s="136">
        <f>O334*H334</f>
        <v>0</v>
      </c>
      <c r="Q334" s="136">
        <v>0</v>
      </c>
      <c r="R334" s="136">
        <f>Q334*H334</f>
        <v>0</v>
      </c>
      <c r="S334" s="136">
        <v>0</v>
      </c>
      <c r="T334" s="137">
        <f>S334*H334</f>
        <v>0</v>
      </c>
      <c r="AR334" s="138" t="s">
        <v>140</v>
      </c>
      <c r="AT334" s="138" t="s">
        <v>135</v>
      </c>
      <c r="AU334" s="138" t="s">
        <v>88</v>
      </c>
      <c r="AY334" s="17" t="s">
        <v>133</v>
      </c>
      <c r="BE334" s="139">
        <f>IF(N334="základní",J334,0)</f>
        <v>0</v>
      </c>
      <c r="BF334" s="139">
        <f>IF(N334="snížená",J334,0)</f>
        <v>0</v>
      </c>
      <c r="BG334" s="139">
        <f>IF(N334="zákl. přenesená",J334,0)</f>
        <v>0</v>
      </c>
      <c r="BH334" s="139">
        <f>IF(N334="sníž. přenesená",J334,0)</f>
        <v>0</v>
      </c>
      <c r="BI334" s="139">
        <f>IF(N334="nulová",J334,0)</f>
        <v>0</v>
      </c>
      <c r="BJ334" s="17" t="s">
        <v>86</v>
      </c>
      <c r="BK334" s="139">
        <f>ROUND(I334*H334,2)</f>
        <v>0</v>
      </c>
      <c r="BL334" s="17" t="s">
        <v>140</v>
      </c>
      <c r="BM334" s="138" t="s">
        <v>445</v>
      </c>
    </row>
    <row r="335" spans="2:47" s="1" customFormat="1" ht="12">
      <c r="B335" s="32"/>
      <c r="D335" s="140" t="s">
        <v>141</v>
      </c>
      <c r="F335" s="141" t="s">
        <v>446</v>
      </c>
      <c r="I335" s="142"/>
      <c r="L335" s="32"/>
      <c r="M335" s="143"/>
      <c r="T335" s="53"/>
      <c r="AT335" s="17" t="s">
        <v>141</v>
      </c>
      <c r="AU335" s="17" t="s">
        <v>88</v>
      </c>
    </row>
    <row r="336" spans="2:51" s="12" customFormat="1" ht="12">
      <c r="B336" s="144"/>
      <c r="D336" s="145" t="s">
        <v>143</v>
      </c>
      <c r="E336" s="146" t="s">
        <v>19</v>
      </c>
      <c r="F336" s="147" t="s">
        <v>447</v>
      </c>
      <c r="H336" s="148">
        <v>168</v>
      </c>
      <c r="I336" s="149"/>
      <c r="L336" s="144"/>
      <c r="M336" s="150"/>
      <c r="T336" s="151"/>
      <c r="AT336" s="146" t="s">
        <v>143</v>
      </c>
      <c r="AU336" s="146" t="s">
        <v>88</v>
      </c>
      <c r="AV336" s="12" t="s">
        <v>88</v>
      </c>
      <c r="AW336" s="12" t="s">
        <v>37</v>
      </c>
      <c r="AX336" s="12" t="s">
        <v>78</v>
      </c>
      <c r="AY336" s="146" t="s">
        <v>133</v>
      </c>
    </row>
    <row r="337" spans="2:51" s="13" customFormat="1" ht="12">
      <c r="B337" s="152"/>
      <c r="D337" s="145" t="s">
        <v>143</v>
      </c>
      <c r="E337" s="153" t="s">
        <v>19</v>
      </c>
      <c r="F337" s="154" t="s">
        <v>145</v>
      </c>
      <c r="H337" s="153" t="s">
        <v>19</v>
      </c>
      <c r="I337" s="155"/>
      <c r="L337" s="152"/>
      <c r="M337" s="156"/>
      <c r="T337" s="157"/>
      <c r="AT337" s="153" t="s">
        <v>143</v>
      </c>
      <c r="AU337" s="153" t="s">
        <v>88</v>
      </c>
      <c r="AV337" s="13" t="s">
        <v>86</v>
      </c>
      <c r="AW337" s="13" t="s">
        <v>37</v>
      </c>
      <c r="AX337" s="13" t="s">
        <v>78</v>
      </c>
      <c r="AY337" s="153" t="s">
        <v>133</v>
      </c>
    </row>
    <row r="338" spans="2:51" s="14" customFormat="1" ht="12">
      <c r="B338" s="158"/>
      <c r="D338" s="145" t="s">
        <v>143</v>
      </c>
      <c r="E338" s="159" t="s">
        <v>19</v>
      </c>
      <c r="F338" s="160" t="s">
        <v>146</v>
      </c>
      <c r="H338" s="161">
        <v>168</v>
      </c>
      <c r="I338" s="162"/>
      <c r="L338" s="158"/>
      <c r="M338" s="163"/>
      <c r="T338" s="164"/>
      <c r="AT338" s="159" t="s">
        <v>143</v>
      </c>
      <c r="AU338" s="159" t="s">
        <v>88</v>
      </c>
      <c r="AV338" s="14" t="s">
        <v>140</v>
      </c>
      <c r="AW338" s="14" t="s">
        <v>37</v>
      </c>
      <c r="AX338" s="14" t="s">
        <v>86</v>
      </c>
      <c r="AY338" s="159" t="s">
        <v>133</v>
      </c>
    </row>
    <row r="339" spans="2:65" s="1" customFormat="1" ht="16.5" customHeight="1">
      <c r="B339" s="32"/>
      <c r="C339" s="165" t="s">
        <v>448</v>
      </c>
      <c r="D339" s="165" t="s">
        <v>358</v>
      </c>
      <c r="E339" s="166" t="s">
        <v>449</v>
      </c>
      <c r="F339" s="167" t="s">
        <v>450</v>
      </c>
      <c r="G339" s="168" t="s">
        <v>230</v>
      </c>
      <c r="H339" s="169">
        <v>184.8</v>
      </c>
      <c r="I339" s="170"/>
      <c r="J339" s="171">
        <f>ROUND(I339*H339,2)</f>
        <v>0</v>
      </c>
      <c r="K339" s="167" t="s">
        <v>19</v>
      </c>
      <c r="L339" s="172"/>
      <c r="M339" s="173" t="s">
        <v>19</v>
      </c>
      <c r="N339" s="174" t="s">
        <v>49</v>
      </c>
      <c r="P339" s="136">
        <f>O339*H339</f>
        <v>0</v>
      </c>
      <c r="Q339" s="136">
        <v>0</v>
      </c>
      <c r="R339" s="136">
        <f>Q339*H339</f>
        <v>0</v>
      </c>
      <c r="S339" s="136">
        <v>0</v>
      </c>
      <c r="T339" s="137">
        <f>S339*H339</f>
        <v>0</v>
      </c>
      <c r="AR339" s="138" t="s">
        <v>160</v>
      </c>
      <c r="AT339" s="138" t="s">
        <v>358</v>
      </c>
      <c r="AU339" s="138" t="s">
        <v>88</v>
      </c>
      <c r="AY339" s="17" t="s">
        <v>133</v>
      </c>
      <c r="BE339" s="139">
        <f>IF(N339="základní",J339,0)</f>
        <v>0</v>
      </c>
      <c r="BF339" s="139">
        <f>IF(N339="snížená",J339,0)</f>
        <v>0</v>
      </c>
      <c r="BG339" s="139">
        <f>IF(N339="zákl. přenesená",J339,0)</f>
        <v>0</v>
      </c>
      <c r="BH339" s="139">
        <f>IF(N339="sníž. přenesená",J339,0)</f>
        <v>0</v>
      </c>
      <c r="BI339" s="139">
        <f>IF(N339="nulová",J339,0)</f>
        <v>0</v>
      </c>
      <c r="BJ339" s="17" t="s">
        <v>86</v>
      </c>
      <c r="BK339" s="139">
        <f>ROUND(I339*H339,2)</f>
        <v>0</v>
      </c>
      <c r="BL339" s="17" t="s">
        <v>140</v>
      </c>
      <c r="BM339" s="138" t="s">
        <v>451</v>
      </c>
    </row>
    <row r="340" spans="2:51" s="12" customFormat="1" ht="12">
      <c r="B340" s="144"/>
      <c r="D340" s="145" t="s">
        <v>143</v>
      </c>
      <c r="E340" s="146" t="s">
        <v>19</v>
      </c>
      <c r="F340" s="147" t="s">
        <v>452</v>
      </c>
      <c r="H340" s="148">
        <v>184.8</v>
      </c>
      <c r="I340" s="149"/>
      <c r="L340" s="144"/>
      <c r="M340" s="150"/>
      <c r="T340" s="151"/>
      <c r="AT340" s="146" t="s">
        <v>143</v>
      </c>
      <c r="AU340" s="146" t="s">
        <v>88</v>
      </c>
      <c r="AV340" s="12" t="s">
        <v>88</v>
      </c>
      <c r="AW340" s="12" t="s">
        <v>37</v>
      </c>
      <c r="AX340" s="12" t="s">
        <v>78</v>
      </c>
      <c r="AY340" s="146" t="s">
        <v>133</v>
      </c>
    </row>
    <row r="341" spans="2:51" s="14" customFormat="1" ht="12">
      <c r="B341" s="158"/>
      <c r="D341" s="145" t="s">
        <v>143</v>
      </c>
      <c r="E341" s="159" t="s">
        <v>19</v>
      </c>
      <c r="F341" s="160" t="s">
        <v>146</v>
      </c>
      <c r="H341" s="161">
        <v>184.8</v>
      </c>
      <c r="I341" s="162"/>
      <c r="L341" s="158"/>
      <c r="M341" s="163"/>
      <c r="T341" s="164"/>
      <c r="AT341" s="159" t="s">
        <v>143</v>
      </c>
      <c r="AU341" s="159" t="s">
        <v>88</v>
      </c>
      <c r="AV341" s="14" t="s">
        <v>140</v>
      </c>
      <c r="AW341" s="14" t="s">
        <v>37</v>
      </c>
      <c r="AX341" s="14" t="s">
        <v>86</v>
      </c>
      <c r="AY341" s="159" t="s">
        <v>133</v>
      </c>
    </row>
    <row r="342" spans="2:65" s="1" customFormat="1" ht="24.2" customHeight="1">
      <c r="B342" s="32"/>
      <c r="C342" s="127" t="s">
        <v>453</v>
      </c>
      <c r="D342" s="127" t="s">
        <v>135</v>
      </c>
      <c r="E342" s="128" t="s">
        <v>454</v>
      </c>
      <c r="F342" s="129" t="s">
        <v>455</v>
      </c>
      <c r="G342" s="130" t="s">
        <v>230</v>
      </c>
      <c r="H342" s="131">
        <v>280</v>
      </c>
      <c r="I342" s="132"/>
      <c r="J342" s="133">
        <f>ROUND(I342*H342,2)</f>
        <v>0</v>
      </c>
      <c r="K342" s="129" t="s">
        <v>139</v>
      </c>
      <c r="L342" s="32"/>
      <c r="M342" s="134" t="s">
        <v>19</v>
      </c>
      <c r="N342" s="135" t="s">
        <v>49</v>
      </c>
      <c r="P342" s="136">
        <f>O342*H342</f>
        <v>0</v>
      </c>
      <c r="Q342" s="136">
        <v>0</v>
      </c>
      <c r="R342" s="136">
        <f>Q342*H342</f>
        <v>0</v>
      </c>
      <c r="S342" s="136">
        <v>0</v>
      </c>
      <c r="T342" s="137">
        <f>S342*H342</f>
        <v>0</v>
      </c>
      <c r="AR342" s="138" t="s">
        <v>140</v>
      </c>
      <c r="AT342" s="138" t="s">
        <v>135</v>
      </c>
      <c r="AU342" s="138" t="s">
        <v>88</v>
      </c>
      <c r="AY342" s="17" t="s">
        <v>133</v>
      </c>
      <c r="BE342" s="139">
        <f>IF(N342="základní",J342,0)</f>
        <v>0</v>
      </c>
      <c r="BF342" s="139">
        <f>IF(N342="snížená",J342,0)</f>
        <v>0</v>
      </c>
      <c r="BG342" s="139">
        <f>IF(N342="zákl. přenesená",J342,0)</f>
        <v>0</v>
      </c>
      <c r="BH342" s="139">
        <f>IF(N342="sníž. přenesená",J342,0)</f>
        <v>0</v>
      </c>
      <c r="BI342" s="139">
        <f>IF(N342="nulová",J342,0)</f>
        <v>0</v>
      </c>
      <c r="BJ342" s="17" t="s">
        <v>86</v>
      </c>
      <c r="BK342" s="139">
        <f>ROUND(I342*H342,2)</f>
        <v>0</v>
      </c>
      <c r="BL342" s="17" t="s">
        <v>140</v>
      </c>
      <c r="BM342" s="138" t="s">
        <v>456</v>
      </c>
    </row>
    <row r="343" spans="2:47" s="1" customFormat="1" ht="12">
      <c r="B343" s="32"/>
      <c r="D343" s="140" t="s">
        <v>141</v>
      </c>
      <c r="F343" s="141" t="s">
        <v>457</v>
      </c>
      <c r="I343" s="142"/>
      <c r="L343" s="32"/>
      <c r="M343" s="143"/>
      <c r="T343" s="53"/>
      <c r="AT343" s="17" t="s">
        <v>141</v>
      </c>
      <c r="AU343" s="17" t="s">
        <v>88</v>
      </c>
    </row>
    <row r="344" spans="2:51" s="12" customFormat="1" ht="12">
      <c r="B344" s="144"/>
      <c r="D344" s="145" t="s">
        <v>143</v>
      </c>
      <c r="E344" s="146" t="s">
        <v>19</v>
      </c>
      <c r="F344" s="147" t="s">
        <v>458</v>
      </c>
      <c r="H344" s="148">
        <v>280</v>
      </c>
      <c r="I344" s="149"/>
      <c r="L344" s="144"/>
      <c r="M344" s="150"/>
      <c r="T344" s="151"/>
      <c r="AT344" s="146" t="s">
        <v>143</v>
      </c>
      <c r="AU344" s="146" t="s">
        <v>88</v>
      </c>
      <c r="AV344" s="12" t="s">
        <v>88</v>
      </c>
      <c r="AW344" s="12" t="s">
        <v>37</v>
      </c>
      <c r="AX344" s="12" t="s">
        <v>78</v>
      </c>
      <c r="AY344" s="146" t="s">
        <v>133</v>
      </c>
    </row>
    <row r="345" spans="2:51" s="13" customFormat="1" ht="12">
      <c r="B345" s="152"/>
      <c r="D345" s="145" t="s">
        <v>143</v>
      </c>
      <c r="E345" s="153" t="s">
        <v>19</v>
      </c>
      <c r="F345" s="154" t="s">
        <v>145</v>
      </c>
      <c r="H345" s="153" t="s">
        <v>19</v>
      </c>
      <c r="I345" s="155"/>
      <c r="L345" s="152"/>
      <c r="M345" s="156"/>
      <c r="T345" s="157"/>
      <c r="AT345" s="153" t="s">
        <v>143</v>
      </c>
      <c r="AU345" s="153" t="s">
        <v>88</v>
      </c>
      <c r="AV345" s="13" t="s">
        <v>86</v>
      </c>
      <c r="AW345" s="13" t="s">
        <v>37</v>
      </c>
      <c r="AX345" s="13" t="s">
        <v>78</v>
      </c>
      <c r="AY345" s="153" t="s">
        <v>133</v>
      </c>
    </row>
    <row r="346" spans="2:51" s="14" customFormat="1" ht="12">
      <c r="B346" s="158"/>
      <c r="D346" s="145" t="s">
        <v>143</v>
      </c>
      <c r="E346" s="159" t="s">
        <v>19</v>
      </c>
      <c r="F346" s="160" t="s">
        <v>146</v>
      </c>
      <c r="H346" s="161">
        <v>280</v>
      </c>
      <c r="I346" s="162"/>
      <c r="L346" s="158"/>
      <c r="M346" s="163"/>
      <c r="T346" s="164"/>
      <c r="AT346" s="159" t="s">
        <v>143</v>
      </c>
      <c r="AU346" s="159" t="s">
        <v>88</v>
      </c>
      <c r="AV346" s="14" t="s">
        <v>140</v>
      </c>
      <c r="AW346" s="14" t="s">
        <v>37</v>
      </c>
      <c r="AX346" s="14" t="s">
        <v>86</v>
      </c>
      <c r="AY346" s="159" t="s">
        <v>133</v>
      </c>
    </row>
    <row r="347" spans="2:65" s="1" customFormat="1" ht="16.5" customHeight="1">
      <c r="B347" s="32"/>
      <c r="C347" s="165" t="s">
        <v>459</v>
      </c>
      <c r="D347" s="165" t="s">
        <v>358</v>
      </c>
      <c r="E347" s="166" t="s">
        <v>449</v>
      </c>
      <c r="F347" s="167" t="s">
        <v>450</v>
      </c>
      <c r="G347" s="168" t="s">
        <v>230</v>
      </c>
      <c r="H347" s="169">
        <v>308</v>
      </c>
      <c r="I347" s="170"/>
      <c r="J347" s="171">
        <f>ROUND(I347*H347,2)</f>
        <v>0</v>
      </c>
      <c r="K347" s="167" t="s">
        <v>19</v>
      </c>
      <c r="L347" s="172"/>
      <c r="M347" s="173" t="s">
        <v>19</v>
      </c>
      <c r="N347" s="174" t="s">
        <v>49</v>
      </c>
      <c r="P347" s="136">
        <f>O347*H347</f>
        <v>0</v>
      </c>
      <c r="Q347" s="136">
        <v>0</v>
      </c>
      <c r="R347" s="136">
        <f>Q347*H347</f>
        <v>0</v>
      </c>
      <c r="S347" s="136">
        <v>0</v>
      </c>
      <c r="T347" s="137">
        <f>S347*H347</f>
        <v>0</v>
      </c>
      <c r="AR347" s="138" t="s">
        <v>160</v>
      </c>
      <c r="AT347" s="138" t="s">
        <v>358</v>
      </c>
      <c r="AU347" s="138" t="s">
        <v>88</v>
      </c>
      <c r="AY347" s="17" t="s">
        <v>133</v>
      </c>
      <c r="BE347" s="139">
        <f>IF(N347="základní",J347,0)</f>
        <v>0</v>
      </c>
      <c r="BF347" s="139">
        <f>IF(N347="snížená",J347,0)</f>
        <v>0</v>
      </c>
      <c r="BG347" s="139">
        <f>IF(N347="zákl. přenesená",J347,0)</f>
        <v>0</v>
      </c>
      <c r="BH347" s="139">
        <f>IF(N347="sníž. přenesená",J347,0)</f>
        <v>0</v>
      </c>
      <c r="BI347" s="139">
        <f>IF(N347="nulová",J347,0)</f>
        <v>0</v>
      </c>
      <c r="BJ347" s="17" t="s">
        <v>86</v>
      </c>
      <c r="BK347" s="139">
        <f>ROUND(I347*H347,2)</f>
        <v>0</v>
      </c>
      <c r="BL347" s="17" t="s">
        <v>140</v>
      </c>
      <c r="BM347" s="138" t="s">
        <v>460</v>
      </c>
    </row>
    <row r="348" spans="2:51" s="12" customFormat="1" ht="12">
      <c r="B348" s="144"/>
      <c r="D348" s="145" t="s">
        <v>143</v>
      </c>
      <c r="E348" s="146" t="s">
        <v>19</v>
      </c>
      <c r="F348" s="147" t="s">
        <v>461</v>
      </c>
      <c r="H348" s="148">
        <v>308</v>
      </c>
      <c r="I348" s="149"/>
      <c r="L348" s="144"/>
      <c r="M348" s="150"/>
      <c r="T348" s="151"/>
      <c r="AT348" s="146" t="s">
        <v>143</v>
      </c>
      <c r="AU348" s="146" t="s">
        <v>88</v>
      </c>
      <c r="AV348" s="12" t="s">
        <v>88</v>
      </c>
      <c r="AW348" s="12" t="s">
        <v>37</v>
      </c>
      <c r="AX348" s="12" t="s">
        <v>78</v>
      </c>
      <c r="AY348" s="146" t="s">
        <v>133</v>
      </c>
    </row>
    <row r="349" spans="2:51" s="14" customFormat="1" ht="12">
      <c r="B349" s="158"/>
      <c r="D349" s="145" t="s">
        <v>143</v>
      </c>
      <c r="E349" s="159" t="s">
        <v>19</v>
      </c>
      <c r="F349" s="160" t="s">
        <v>146</v>
      </c>
      <c r="H349" s="161">
        <v>308</v>
      </c>
      <c r="I349" s="162"/>
      <c r="L349" s="158"/>
      <c r="M349" s="163"/>
      <c r="T349" s="164"/>
      <c r="AT349" s="159" t="s">
        <v>143</v>
      </c>
      <c r="AU349" s="159" t="s">
        <v>88</v>
      </c>
      <c r="AV349" s="14" t="s">
        <v>140</v>
      </c>
      <c r="AW349" s="14" t="s">
        <v>37</v>
      </c>
      <c r="AX349" s="14" t="s">
        <v>86</v>
      </c>
      <c r="AY349" s="159" t="s">
        <v>133</v>
      </c>
    </row>
    <row r="350" spans="2:65" s="1" customFormat="1" ht="16.5" customHeight="1">
      <c r="B350" s="32"/>
      <c r="C350" s="127" t="s">
        <v>287</v>
      </c>
      <c r="D350" s="127" t="s">
        <v>135</v>
      </c>
      <c r="E350" s="128" t="s">
        <v>462</v>
      </c>
      <c r="F350" s="129" t="s">
        <v>463</v>
      </c>
      <c r="G350" s="130" t="s">
        <v>154</v>
      </c>
      <c r="H350" s="131">
        <v>56</v>
      </c>
      <c r="I350" s="132"/>
      <c r="J350" s="133">
        <f>ROUND(I350*H350,2)</f>
        <v>0</v>
      </c>
      <c r="K350" s="129" t="s">
        <v>139</v>
      </c>
      <c r="L350" s="32"/>
      <c r="M350" s="134" t="s">
        <v>19</v>
      </c>
      <c r="N350" s="135" t="s">
        <v>49</v>
      </c>
      <c r="P350" s="136">
        <f>O350*H350</f>
        <v>0</v>
      </c>
      <c r="Q350" s="136">
        <v>0</v>
      </c>
      <c r="R350" s="136">
        <f>Q350*H350</f>
        <v>0</v>
      </c>
      <c r="S350" s="136">
        <v>0</v>
      </c>
      <c r="T350" s="137">
        <f>S350*H350</f>
        <v>0</v>
      </c>
      <c r="AR350" s="138" t="s">
        <v>140</v>
      </c>
      <c r="AT350" s="138" t="s">
        <v>135</v>
      </c>
      <c r="AU350" s="138" t="s">
        <v>88</v>
      </c>
      <c r="AY350" s="17" t="s">
        <v>133</v>
      </c>
      <c r="BE350" s="139">
        <f>IF(N350="základní",J350,0)</f>
        <v>0</v>
      </c>
      <c r="BF350" s="139">
        <f>IF(N350="snížená",J350,0)</f>
        <v>0</v>
      </c>
      <c r="BG350" s="139">
        <f>IF(N350="zákl. přenesená",J350,0)</f>
        <v>0</v>
      </c>
      <c r="BH350" s="139">
        <f>IF(N350="sníž. přenesená",J350,0)</f>
        <v>0</v>
      </c>
      <c r="BI350" s="139">
        <f>IF(N350="nulová",J350,0)</f>
        <v>0</v>
      </c>
      <c r="BJ350" s="17" t="s">
        <v>86</v>
      </c>
      <c r="BK350" s="139">
        <f>ROUND(I350*H350,2)</f>
        <v>0</v>
      </c>
      <c r="BL350" s="17" t="s">
        <v>140</v>
      </c>
      <c r="BM350" s="138" t="s">
        <v>464</v>
      </c>
    </row>
    <row r="351" spans="2:47" s="1" customFormat="1" ht="12">
      <c r="B351" s="32"/>
      <c r="D351" s="140" t="s">
        <v>141</v>
      </c>
      <c r="F351" s="141" t="s">
        <v>465</v>
      </c>
      <c r="I351" s="142"/>
      <c r="L351" s="32"/>
      <c r="M351" s="143"/>
      <c r="T351" s="53"/>
      <c r="AT351" s="17" t="s">
        <v>141</v>
      </c>
      <c r="AU351" s="17" t="s">
        <v>88</v>
      </c>
    </row>
    <row r="352" spans="2:51" s="12" customFormat="1" ht="12">
      <c r="B352" s="144"/>
      <c r="D352" s="145" t="s">
        <v>143</v>
      </c>
      <c r="E352" s="146" t="s">
        <v>19</v>
      </c>
      <c r="F352" s="147" t="s">
        <v>293</v>
      </c>
      <c r="H352" s="148">
        <v>56</v>
      </c>
      <c r="I352" s="149"/>
      <c r="L352" s="144"/>
      <c r="M352" s="150"/>
      <c r="T352" s="151"/>
      <c r="AT352" s="146" t="s">
        <v>143</v>
      </c>
      <c r="AU352" s="146" t="s">
        <v>88</v>
      </c>
      <c r="AV352" s="12" t="s">
        <v>88</v>
      </c>
      <c r="AW352" s="12" t="s">
        <v>37</v>
      </c>
      <c r="AX352" s="12" t="s">
        <v>78</v>
      </c>
      <c r="AY352" s="146" t="s">
        <v>133</v>
      </c>
    </row>
    <row r="353" spans="2:51" s="13" customFormat="1" ht="12">
      <c r="B353" s="152"/>
      <c r="D353" s="145" t="s">
        <v>143</v>
      </c>
      <c r="E353" s="153" t="s">
        <v>19</v>
      </c>
      <c r="F353" s="154" t="s">
        <v>145</v>
      </c>
      <c r="H353" s="153" t="s">
        <v>19</v>
      </c>
      <c r="I353" s="155"/>
      <c r="L353" s="152"/>
      <c r="M353" s="156"/>
      <c r="T353" s="157"/>
      <c r="AT353" s="153" t="s">
        <v>143</v>
      </c>
      <c r="AU353" s="153" t="s">
        <v>88</v>
      </c>
      <c r="AV353" s="13" t="s">
        <v>86</v>
      </c>
      <c r="AW353" s="13" t="s">
        <v>37</v>
      </c>
      <c r="AX353" s="13" t="s">
        <v>78</v>
      </c>
      <c r="AY353" s="153" t="s">
        <v>133</v>
      </c>
    </row>
    <row r="354" spans="2:51" s="14" customFormat="1" ht="12">
      <c r="B354" s="158"/>
      <c r="D354" s="145" t="s">
        <v>143</v>
      </c>
      <c r="E354" s="159" t="s">
        <v>19</v>
      </c>
      <c r="F354" s="160" t="s">
        <v>146</v>
      </c>
      <c r="H354" s="161">
        <v>56</v>
      </c>
      <c r="I354" s="162"/>
      <c r="L354" s="158"/>
      <c r="M354" s="163"/>
      <c r="T354" s="164"/>
      <c r="AT354" s="159" t="s">
        <v>143</v>
      </c>
      <c r="AU354" s="159" t="s">
        <v>88</v>
      </c>
      <c r="AV354" s="14" t="s">
        <v>140</v>
      </c>
      <c r="AW354" s="14" t="s">
        <v>37</v>
      </c>
      <c r="AX354" s="14" t="s">
        <v>86</v>
      </c>
      <c r="AY354" s="159" t="s">
        <v>133</v>
      </c>
    </row>
    <row r="355" spans="2:65" s="1" customFormat="1" ht="16.5" customHeight="1">
      <c r="B355" s="32"/>
      <c r="C355" s="165" t="s">
        <v>466</v>
      </c>
      <c r="D355" s="165" t="s">
        <v>358</v>
      </c>
      <c r="E355" s="166" t="s">
        <v>467</v>
      </c>
      <c r="F355" s="167" t="s">
        <v>468</v>
      </c>
      <c r="G355" s="168" t="s">
        <v>338</v>
      </c>
      <c r="H355" s="169">
        <v>0.6</v>
      </c>
      <c r="I355" s="170"/>
      <c r="J355" s="171">
        <f>ROUND(I355*H355,2)</f>
        <v>0</v>
      </c>
      <c r="K355" s="167" t="s">
        <v>139</v>
      </c>
      <c r="L355" s="172"/>
      <c r="M355" s="173" t="s">
        <v>19</v>
      </c>
      <c r="N355" s="174" t="s">
        <v>49</v>
      </c>
      <c r="P355" s="136">
        <f>O355*H355</f>
        <v>0</v>
      </c>
      <c r="Q355" s="136">
        <v>0</v>
      </c>
      <c r="R355" s="136">
        <f>Q355*H355</f>
        <v>0</v>
      </c>
      <c r="S355" s="136">
        <v>0</v>
      </c>
      <c r="T355" s="137">
        <f>S355*H355</f>
        <v>0</v>
      </c>
      <c r="AR355" s="138" t="s">
        <v>160</v>
      </c>
      <c r="AT355" s="138" t="s">
        <v>358</v>
      </c>
      <c r="AU355" s="138" t="s">
        <v>88</v>
      </c>
      <c r="AY355" s="17" t="s">
        <v>133</v>
      </c>
      <c r="BE355" s="139">
        <f>IF(N355="základní",J355,0)</f>
        <v>0</v>
      </c>
      <c r="BF355" s="139">
        <f>IF(N355="snížená",J355,0)</f>
        <v>0</v>
      </c>
      <c r="BG355" s="139">
        <f>IF(N355="zákl. přenesená",J355,0)</f>
        <v>0</v>
      </c>
      <c r="BH355" s="139">
        <f>IF(N355="sníž. přenesená",J355,0)</f>
        <v>0</v>
      </c>
      <c r="BI355" s="139">
        <f>IF(N355="nulová",J355,0)</f>
        <v>0</v>
      </c>
      <c r="BJ355" s="17" t="s">
        <v>86</v>
      </c>
      <c r="BK355" s="139">
        <f>ROUND(I355*H355,2)</f>
        <v>0</v>
      </c>
      <c r="BL355" s="17" t="s">
        <v>140</v>
      </c>
      <c r="BM355" s="138" t="s">
        <v>469</v>
      </c>
    </row>
    <row r="356" spans="2:65" s="1" customFormat="1" ht="16.5" customHeight="1">
      <c r="B356" s="32"/>
      <c r="C356" s="127" t="s">
        <v>293</v>
      </c>
      <c r="D356" s="127" t="s">
        <v>135</v>
      </c>
      <c r="E356" s="128" t="s">
        <v>470</v>
      </c>
      <c r="F356" s="129" t="s">
        <v>471</v>
      </c>
      <c r="G356" s="130" t="s">
        <v>138</v>
      </c>
      <c r="H356" s="131">
        <v>84</v>
      </c>
      <c r="I356" s="132"/>
      <c r="J356" s="133">
        <f>ROUND(I356*H356,2)</f>
        <v>0</v>
      </c>
      <c r="K356" s="129" t="s">
        <v>139</v>
      </c>
      <c r="L356" s="32"/>
      <c r="M356" s="134" t="s">
        <v>19</v>
      </c>
      <c r="N356" s="135" t="s">
        <v>49</v>
      </c>
      <c r="P356" s="136">
        <f>O356*H356</f>
        <v>0</v>
      </c>
      <c r="Q356" s="136">
        <v>0</v>
      </c>
      <c r="R356" s="136">
        <f>Q356*H356</f>
        <v>0</v>
      </c>
      <c r="S356" s="136">
        <v>0</v>
      </c>
      <c r="T356" s="137">
        <f>S356*H356</f>
        <v>0</v>
      </c>
      <c r="AR356" s="138" t="s">
        <v>140</v>
      </c>
      <c r="AT356" s="138" t="s">
        <v>135</v>
      </c>
      <c r="AU356" s="138" t="s">
        <v>88</v>
      </c>
      <c r="AY356" s="17" t="s">
        <v>133</v>
      </c>
      <c r="BE356" s="139">
        <f>IF(N356="základní",J356,0)</f>
        <v>0</v>
      </c>
      <c r="BF356" s="139">
        <f>IF(N356="snížená",J356,0)</f>
        <v>0</v>
      </c>
      <c r="BG356" s="139">
        <f>IF(N356="zákl. přenesená",J356,0)</f>
        <v>0</v>
      </c>
      <c r="BH356" s="139">
        <f>IF(N356="sníž. přenesená",J356,0)</f>
        <v>0</v>
      </c>
      <c r="BI356" s="139">
        <f>IF(N356="nulová",J356,0)</f>
        <v>0</v>
      </c>
      <c r="BJ356" s="17" t="s">
        <v>86</v>
      </c>
      <c r="BK356" s="139">
        <f>ROUND(I356*H356,2)</f>
        <v>0</v>
      </c>
      <c r="BL356" s="17" t="s">
        <v>140</v>
      </c>
      <c r="BM356" s="138" t="s">
        <v>472</v>
      </c>
    </row>
    <row r="357" spans="2:47" s="1" customFormat="1" ht="12">
      <c r="B357" s="32"/>
      <c r="D357" s="140" t="s">
        <v>141</v>
      </c>
      <c r="F357" s="141" t="s">
        <v>473</v>
      </c>
      <c r="I357" s="142"/>
      <c r="L357" s="32"/>
      <c r="M357" s="143"/>
      <c r="T357" s="53"/>
      <c r="AT357" s="17" t="s">
        <v>141</v>
      </c>
      <c r="AU357" s="17" t="s">
        <v>88</v>
      </c>
    </row>
    <row r="358" spans="2:51" s="12" customFormat="1" ht="12">
      <c r="B358" s="144"/>
      <c r="D358" s="145" t="s">
        <v>143</v>
      </c>
      <c r="E358" s="146" t="s">
        <v>19</v>
      </c>
      <c r="F358" s="147" t="s">
        <v>474</v>
      </c>
      <c r="H358" s="148">
        <v>84</v>
      </c>
      <c r="I358" s="149"/>
      <c r="L358" s="144"/>
      <c r="M358" s="150"/>
      <c r="T358" s="151"/>
      <c r="AT358" s="146" t="s">
        <v>143</v>
      </c>
      <c r="AU358" s="146" t="s">
        <v>88</v>
      </c>
      <c r="AV358" s="12" t="s">
        <v>88</v>
      </c>
      <c r="AW358" s="12" t="s">
        <v>37</v>
      </c>
      <c r="AX358" s="12" t="s">
        <v>78</v>
      </c>
      <c r="AY358" s="146" t="s">
        <v>133</v>
      </c>
    </row>
    <row r="359" spans="2:51" s="13" customFormat="1" ht="12">
      <c r="B359" s="152"/>
      <c r="D359" s="145" t="s">
        <v>143</v>
      </c>
      <c r="E359" s="153" t="s">
        <v>19</v>
      </c>
      <c r="F359" s="154" t="s">
        <v>145</v>
      </c>
      <c r="H359" s="153" t="s">
        <v>19</v>
      </c>
      <c r="I359" s="155"/>
      <c r="L359" s="152"/>
      <c r="M359" s="156"/>
      <c r="T359" s="157"/>
      <c r="AT359" s="153" t="s">
        <v>143</v>
      </c>
      <c r="AU359" s="153" t="s">
        <v>88</v>
      </c>
      <c r="AV359" s="13" t="s">
        <v>86</v>
      </c>
      <c r="AW359" s="13" t="s">
        <v>37</v>
      </c>
      <c r="AX359" s="13" t="s">
        <v>78</v>
      </c>
      <c r="AY359" s="153" t="s">
        <v>133</v>
      </c>
    </row>
    <row r="360" spans="2:51" s="14" customFormat="1" ht="12">
      <c r="B360" s="158"/>
      <c r="D360" s="145" t="s">
        <v>143</v>
      </c>
      <c r="E360" s="159" t="s">
        <v>19</v>
      </c>
      <c r="F360" s="160" t="s">
        <v>146</v>
      </c>
      <c r="H360" s="161">
        <v>84</v>
      </c>
      <c r="I360" s="162"/>
      <c r="L360" s="158"/>
      <c r="M360" s="163"/>
      <c r="T360" s="164"/>
      <c r="AT360" s="159" t="s">
        <v>143</v>
      </c>
      <c r="AU360" s="159" t="s">
        <v>88</v>
      </c>
      <c r="AV360" s="14" t="s">
        <v>140</v>
      </c>
      <c r="AW360" s="14" t="s">
        <v>37</v>
      </c>
      <c r="AX360" s="14" t="s">
        <v>86</v>
      </c>
      <c r="AY360" s="159" t="s">
        <v>133</v>
      </c>
    </row>
    <row r="361" spans="2:65" s="1" customFormat="1" ht="16.5" customHeight="1">
      <c r="B361" s="32"/>
      <c r="C361" s="165" t="s">
        <v>475</v>
      </c>
      <c r="D361" s="165" t="s">
        <v>358</v>
      </c>
      <c r="E361" s="166" t="s">
        <v>476</v>
      </c>
      <c r="F361" s="167" t="s">
        <v>477</v>
      </c>
      <c r="G361" s="168" t="s">
        <v>154</v>
      </c>
      <c r="H361" s="169">
        <v>28</v>
      </c>
      <c r="I361" s="170"/>
      <c r="J361" s="171">
        <f>ROUND(I361*H361,2)</f>
        <v>0</v>
      </c>
      <c r="K361" s="167" t="s">
        <v>139</v>
      </c>
      <c r="L361" s="172"/>
      <c r="M361" s="173" t="s">
        <v>19</v>
      </c>
      <c r="N361" s="174" t="s">
        <v>49</v>
      </c>
      <c r="P361" s="136">
        <f>O361*H361</f>
        <v>0</v>
      </c>
      <c r="Q361" s="136">
        <v>0</v>
      </c>
      <c r="R361" s="136">
        <f>Q361*H361</f>
        <v>0</v>
      </c>
      <c r="S361" s="136">
        <v>0</v>
      </c>
      <c r="T361" s="137">
        <f>S361*H361</f>
        <v>0</v>
      </c>
      <c r="AR361" s="138" t="s">
        <v>160</v>
      </c>
      <c r="AT361" s="138" t="s">
        <v>358</v>
      </c>
      <c r="AU361" s="138" t="s">
        <v>88</v>
      </c>
      <c r="AY361" s="17" t="s">
        <v>133</v>
      </c>
      <c r="BE361" s="139">
        <f>IF(N361="základní",J361,0)</f>
        <v>0</v>
      </c>
      <c r="BF361" s="139">
        <f>IF(N361="snížená",J361,0)</f>
        <v>0</v>
      </c>
      <c r="BG361" s="139">
        <f>IF(N361="zákl. přenesená",J361,0)</f>
        <v>0</v>
      </c>
      <c r="BH361" s="139">
        <f>IF(N361="sníž. přenesená",J361,0)</f>
        <v>0</v>
      </c>
      <c r="BI361" s="139">
        <f>IF(N361="nulová",J361,0)</f>
        <v>0</v>
      </c>
      <c r="BJ361" s="17" t="s">
        <v>86</v>
      </c>
      <c r="BK361" s="139">
        <f>ROUND(I361*H361,2)</f>
        <v>0</v>
      </c>
      <c r="BL361" s="17" t="s">
        <v>140</v>
      </c>
      <c r="BM361" s="138" t="s">
        <v>478</v>
      </c>
    </row>
    <row r="362" spans="2:63" s="11" customFormat="1" ht="22.9" customHeight="1">
      <c r="B362" s="115"/>
      <c r="D362" s="116" t="s">
        <v>77</v>
      </c>
      <c r="E362" s="125" t="s">
        <v>181</v>
      </c>
      <c r="F362" s="125" t="s">
        <v>479</v>
      </c>
      <c r="I362" s="118"/>
      <c r="J362" s="126">
        <f>BK362</f>
        <v>0</v>
      </c>
      <c r="L362" s="115"/>
      <c r="M362" s="120"/>
      <c r="P362" s="121">
        <f>SUM(P363:P408)</f>
        <v>0</v>
      </c>
      <c r="R362" s="121">
        <f>SUM(R363:R408)</f>
        <v>0</v>
      </c>
      <c r="T362" s="122">
        <f>SUM(T363:T408)</f>
        <v>0</v>
      </c>
      <c r="AR362" s="116" t="s">
        <v>86</v>
      </c>
      <c r="AT362" s="123" t="s">
        <v>77</v>
      </c>
      <c r="AU362" s="123" t="s">
        <v>86</v>
      </c>
      <c r="AY362" s="116" t="s">
        <v>133</v>
      </c>
      <c r="BK362" s="124">
        <f>SUM(BK363:BK408)</f>
        <v>0</v>
      </c>
    </row>
    <row r="363" spans="2:65" s="1" customFormat="1" ht="21.75" customHeight="1">
      <c r="B363" s="32"/>
      <c r="C363" s="127" t="s">
        <v>300</v>
      </c>
      <c r="D363" s="127" t="s">
        <v>135</v>
      </c>
      <c r="E363" s="128" t="s">
        <v>480</v>
      </c>
      <c r="F363" s="129" t="s">
        <v>481</v>
      </c>
      <c r="G363" s="130" t="s">
        <v>154</v>
      </c>
      <c r="H363" s="131">
        <v>36</v>
      </c>
      <c r="I363" s="132"/>
      <c r="J363" s="133">
        <f>ROUND(I363*H363,2)</f>
        <v>0</v>
      </c>
      <c r="K363" s="129" t="s">
        <v>139</v>
      </c>
      <c r="L363" s="32"/>
      <c r="M363" s="134" t="s">
        <v>19</v>
      </c>
      <c r="N363" s="135" t="s">
        <v>49</v>
      </c>
      <c r="P363" s="136">
        <f>O363*H363</f>
        <v>0</v>
      </c>
      <c r="Q363" s="136">
        <v>0</v>
      </c>
      <c r="R363" s="136">
        <f>Q363*H363</f>
        <v>0</v>
      </c>
      <c r="S363" s="136">
        <v>0</v>
      </c>
      <c r="T363" s="137">
        <f>S363*H363</f>
        <v>0</v>
      </c>
      <c r="AR363" s="138" t="s">
        <v>140</v>
      </c>
      <c r="AT363" s="138" t="s">
        <v>135</v>
      </c>
      <c r="AU363" s="138" t="s">
        <v>88</v>
      </c>
      <c r="AY363" s="17" t="s">
        <v>133</v>
      </c>
      <c r="BE363" s="139">
        <f>IF(N363="základní",J363,0)</f>
        <v>0</v>
      </c>
      <c r="BF363" s="139">
        <f>IF(N363="snížená",J363,0)</f>
        <v>0</v>
      </c>
      <c r="BG363" s="139">
        <f>IF(N363="zákl. přenesená",J363,0)</f>
        <v>0</v>
      </c>
      <c r="BH363" s="139">
        <f>IF(N363="sníž. přenesená",J363,0)</f>
        <v>0</v>
      </c>
      <c r="BI363" s="139">
        <f>IF(N363="nulová",J363,0)</f>
        <v>0</v>
      </c>
      <c r="BJ363" s="17" t="s">
        <v>86</v>
      </c>
      <c r="BK363" s="139">
        <f>ROUND(I363*H363,2)</f>
        <v>0</v>
      </c>
      <c r="BL363" s="17" t="s">
        <v>140</v>
      </c>
      <c r="BM363" s="138" t="s">
        <v>482</v>
      </c>
    </row>
    <row r="364" spans="2:47" s="1" customFormat="1" ht="12">
      <c r="B364" s="32"/>
      <c r="D364" s="140" t="s">
        <v>141</v>
      </c>
      <c r="F364" s="141" t="s">
        <v>483</v>
      </c>
      <c r="I364" s="142"/>
      <c r="L364" s="32"/>
      <c r="M364" s="143"/>
      <c r="T364" s="53"/>
      <c r="AT364" s="17" t="s">
        <v>141</v>
      </c>
      <c r="AU364" s="17" t="s">
        <v>88</v>
      </c>
    </row>
    <row r="365" spans="2:51" s="12" customFormat="1" ht="12">
      <c r="B365" s="144"/>
      <c r="D365" s="145" t="s">
        <v>143</v>
      </c>
      <c r="E365" s="146" t="s">
        <v>19</v>
      </c>
      <c r="F365" s="147" t="s">
        <v>237</v>
      </c>
      <c r="H365" s="148">
        <v>36</v>
      </c>
      <c r="I365" s="149"/>
      <c r="L365" s="144"/>
      <c r="M365" s="150"/>
      <c r="T365" s="151"/>
      <c r="AT365" s="146" t="s">
        <v>143</v>
      </c>
      <c r="AU365" s="146" t="s">
        <v>88</v>
      </c>
      <c r="AV365" s="12" t="s">
        <v>88</v>
      </c>
      <c r="AW365" s="12" t="s">
        <v>37</v>
      </c>
      <c r="AX365" s="12" t="s">
        <v>78</v>
      </c>
      <c r="AY365" s="146" t="s">
        <v>133</v>
      </c>
    </row>
    <row r="366" spans="2:51" s="14" customFormat="1" ht="12">
      <c r="B366" s="158"/>
      <c r="D366" s="145" t="s">
        <v>143</v>
      </c>
      <c r="E366" s="159" t="s">
        <v>19</v>
      </c>
      <c r="F366" s="160" t="s">
        <v>146</v>
      </c>
      <c r="H366" s="161">
        <v>36</v>
      </c>
      <c r="I366" s="162"/>
      <c r="L366" s="158"/>
      <c r="M366" s="163"/>
      <c r="T366" s="164"/>
      <c r="AT366" s="159" t="s">
        <v>143</v>
      </c>
      <c r="AU366" s="159" t="s">
        <v>88</v>
      </c>
      <c r="AV366" s="14" t="s">
        <v>140</v>
      </c>
      <c r="AW366" s="14" t="s">
        <v>37</v>
      </c>
      <c r="AX366" s="14" t="s">
        <v>86</v>
      </c>
      <c r="AY366" s="159" t="s">
        <v>133</v>
      </c>
    </row>
    <row r="367" spans="2:65" s="1" customFormat="1" ht="16.5" customHeight="1">
      <c r="B367" s="32"/>
      <c r="C367" s="165" t="s">
        <v>484</v>
      </c>
      <c r="D367" s="165" t="s">
        <v>358</v>
      </c>
      <c r="E367" s="166" t="s">
        <v>485</v>
      </c>
      <c r="F367" s="167" t="s">
        <v>486</v>
      </c>
      <c r="G367" s="168" t="s">
        <v>154</v>
      </c>
      <c r="H367" s="169">
        <v>36</v>
      </c>
      <c r="I367" s="170"/>
      <c r="J367" s="171">
        <f>ROUND(I367*H367,2)</f>
        <v>0</v>
      </c>
      <c r="K367" s="167" t="s">
        <v>139</v>
      </c>
      <c r="L367" s="172"/>
      <c r="M367" s="173" t="s">
        <v>19</v>
      </c>
      <c r="N367" s="174" t="s">
        <v>49</v>
      </c>
      <c r="P367" s="136">
        <f>O367*H367</f>
        <v>0</v>
      </c>
      <c r="Q367" s="136">
        <v>0</v>
      </c>
      <c r="R367" s="136">
        <f>Q367*H367</f>
        <v>0</v>
      </c>
      <c r="S367" s="136">
        <v>0</v>
      </c>
      <c r="T367" s="137">
        <f>S367*H367</f>
        <v>0</v>
      </c>
      <c r="AR367" s="138" t="s">
        <v>160</v>
      </c>
      <c r="AT367" s="138" t="s">
        <v>358</v>
      </c>
      <c r="AU367" s="138" t="s">
        <v>88</v>
      </c>
      <c r="AY367" s="17" t="s">
        <v>133</v>
      </c>
      <c r="BE367" s="139">
        <f>IF(N367="základní",J367,0)</f>
        <v>0</v>
      </c>
      <c r="BF367" s="139">
        <f>IF(N367="snížená",J367,0)</f>
        <v>0</v>
      </c>
      <c r="BG367" s="139">
        <f>IF(N367="zákl. přenesená",J367,0)</f>
        <v>0</v>
      </c>
      <c r="BH367" s="139">
        <f>IF(N367="sníž. přenesená",J367,0)</f>
        <v>0</v>
      </c>
      <c r="BI367" s="139">
        <f>IF(N367="nulová",J367,0)</f>
        <v>0</v>
      </c>
      <c r="BJ367" s="17" t="s">
        <v>86</v>
      </c>
      <c r="BK367" s="139">
        <f>ROUND(I367*H367,2)</f>
        <v>0</v>
      </c>
      <c r="BL367" s="17" t="s">
        <v>140</v>
      </c>
      <c r="BM367" s="138" t="s">
        <v>487</v>
      </c>
    </row>
    <row r="368" spans="2:65" s="1" customFormat="1" ht="16.5" customHeight="1">
      <c r="B368" s="32"/>
      <c r="C368" s="127" t="s">
        <v>302</v>
      </c>
      <c r="D368" s="127" t="s">
        <v>135</v>
      </c>
      <c r="E368" s="128" t="s">
        <v>488</v>
      </c>
      <c r="F368" s="129" t="s">
        <v>489</v>
      </c>
      <c r="G368" s="130" t="s">
        <v>263</v>
      </c>
      <c r="H368" s="131">
        <v>18.96</v>
      </c>
      <c r="I368" s="132"/>
      <c r="J368" s="133">
        <f>ROUND(I368*H368,2)</f>
        <v>0</v>
      </c>
      <c r="K368" s="129" t="s">
        <v>19</v>
      </c>
      <c r="L368" s="32"/>
      <c r="M368" s="134" t="s">
        <v>19</v>
      </c>
      <c r="N368" s="135" t="s">
        <v>49</v>
      </c>
      <c r="P368" s="136">
        <f>O368*H368</f>
        <v>0</v>
      </c>
      <c r="Q368" s="136">
        <v>0</v>
      </c>
      <c r="R368" s="136">
        <f>Q368*H368</f>
        <v>0</v>
      </c>
      <c r="S368" s="136">
        <v>0</v>
      </c>
      <c r="T368" s="137">
        <f>S368*H368</f>
        <v>0</v>
      </c>
      <c r="AR368" s="138" t="s">
        <v>140</v>
      </c>
      <c r="AT368" s="138" t="s">
        <v>135</v>
      </c>
      <c r="AU368" s="138" t="s">
        <v>88</v>
      </c>
      <c r="AY368" s="17" t="s">
        <v>133</v>
      </c>
      <c r="BE368" s="139">
        <f>IF(N368="základní",J368,0)</f>
        <v>0</v>
      </c>
      <c r="BF368" s="139">
        <f>IF(N368="snížená",J368,0)</f>
        <v>0</v>
      </c>
      <c r="BG368" s="139">
        <f>IF(N368="zákl. přenesená",J368,0)</f>
        <v>0</v>
      </c>
      <c r="BH368" s="139">
        <f>IF(N368="sníž. přenesená",J368,0)</f>
        <v>0</v>
      </c>
      <c r="BI368" s="139">
        <f>IF(N368="nulová",J368,0)</f>
        <v>0</v>
      </c>
      <c r="BJ368" s="17" t="s">
        <v>86</v>
      </c>
      <c r="BK368" s="139">
        <f>ROUND(I368*H368,2)</f>
        <v>0</v>
      </c>
      <c r="BL368" s="17" t="s">
        <v>140</v>
      </c>
      <c r="BM368" s="138" t="s">
        <v>490</v>
      </c>
    </row>
    <row r="369" spans="2:65" s="1" customFormat="1" ht="16.5" customHeight="1">
      <c r="B369" s="32"/>
      <c r="C369" s="127" t="s">
        <v>491</v>
      </c>
      <c r="D369" s="127" t="s">
        <v>135</v>
      </c>
      <c r="E369" s="128" t="s">
        <v>492</v>
      </c>
      <c r="F369" s="129" t="s">
        <v>493</v>
      </c>
      <c r="G369" s="130" t="s">
        <v>338</v>
      </c>
      <c r="H369" s="131">
        <v>3.5</v>
      </c>
      <c r="I369" s="132"/>
      <c r="J369" s="133">
        <f>ROUND(I369*H369,2)</f>
        <v>0</v>
      </c>
      <c r="K369" s="129" t="s">
        <v>139</v>
      </c>
      <c r="L369" s="32"/>
      <c r="M369" s="134" t="s">
        <v>19</v>
      </c>
      <c r="N369" s="135" t="s">
        <v>49</v>
      </c>
      <c r="P369" s="136">
        <f>O369*H369</f>
        <v>0</v>
      </c>
      <c r="Q369" s="136">
        <v>0</v>
      </c>
      <c r="R369" s="136">
        <f>Q369*H369</f>
        <v>0</v>
      </c>
      <c r="S369" s="136">
        <v>0</v>
      </c>
      <c r="T369" s="137">
        <f>S369*H369</f>
        <v>0</v>
      </c>
      <c r="AR369" s="138" t="s">
        <v>140</v>
      </c>
      <c r="AT369" s="138" t="s">
        <v>135</v>
      </c>
      <c r="AU369" s="138" t="s">
        <v>88</v>
      </c>
      <c r="AY369" s="17" t="s">
        <v>133</v>
      </c>
      <c r="BE369" s="139">
        <f>IF(N369="základní",J369,0)</f>
        <v>0</v>
      </c>
      <c r="BF369" s="139">
        <f>IF(N369="snížená",J369,0)</f>
        <v>0</v>
      </c>
      <c r="BG369" s="139">
        <f>IF(N369="zákl. přenesená",J369,0)</f>
        <v>0</v>
      </c>
      <c r="BH369" s="139">
        <f>IF(N369="sníž. přenesená",J369,0)</f>
        <v>0</v>
      </c>
      <c r="BI369" s="139">
        <f>IF(N369="nulová",J369,0)</f>
        <v>0</v>
      </c>
      <c r="BJ369" s="17" t="s">
        <v>86</v>
      </c>
      <c r="BK369" s="139">
        <f>ROUND(I369*H369,2)</f>
        <v>0</v>
      </c>
      <c r="BL369" s="17" t="s">
        <v>140</v>
      </c>
      <c r="BM369" s="138" t="s">
        <v>494</v>
      </c>
    </row>
    <row r="370" spans="2:47" s="1" customFormat="1" ht="12">
      <c r="B370" s="32"/>
      <c r="D370" s="140" t="s">
        <v>141</v>
      </c>
      <c r="F370" s="141" t="s">
        <v>495</v>
      </c>
      <c r="I370" s="142"/>
      <c r="L370" s="32"/>
      <c r="M370" s="143"/>
      <c r="T370" s="53"/>
      <c r="AT370" s="17" t="s">
        <v>141</v>
      </c>
      <c r="AU370" s="17" t="s">
        <v>88</v>
      </c>
    </row>
    <row r="371" spans="2:51" s="12" customFormat="1" ht="12">
      <c r="B371" s="144"/>
      <c r="D371" s="145" t="s">
        <v>143</v>
      </c>
      <c r="E371" s="146" t="s">
        <v>19</v>
      </c>
      <c r="F371" s="147" t="s">
        <v>496</v>
      </c>
      <c r="H371" s="148">
        <v>3.5</v>
      </c>
      <c r="I371" s="149"/>
      <c r="L371" s="144"/>
      <c r="M371" s="150"/>
      <c r="T371" s="151"/>
      <c r="AT371" s="146" t="s">
        <v>143</v>
      </c>
      <c r="AU371" s="146" t="s">
        <v>88</v>
      </c>
      <c r="AV371" s="12" t="s">
        <v>88</v>
      </c>
      <c r="AW371" s="12" t="s">
        <v>37</v>
      </c>
      <c r="AX371" s="12" t="s">
        <v>78</v>
      </c>
      <c r="AY371" s="146" t="s">
        <v>133</v>
      </c>
    </row>
    <row r="372" spans="2:51" s="13" customFormat="1" ht="12">
      <c r="B372" s="152"/>
      <c r="D372" s="145" t="s">
        <v>143</v>
      </c>
      <c r="E372" s="153" t="s">
        <v>19</v>
      </c>
      <c r="F372" s="154" t="s">
        <v>145</v>
      </c>
      <c r="H372" s="153" t="s">
        <v>19</v>
      </c>
      <c r="I372" s="155"/>
      <c r="L372" s="152"/>
      <c r="M372" s="156"/>
      <c r="T372" s="157"/>
      <c r="AT372" s="153" t="s">
        <v>143</v>
      </c>
      <c r="AU372" s="153" t="s">
        <v>88</v>
      </c>
      <c r="AV372" s="13" t="s">
        <v>86</v>
      </c>
      <c r="AW372" s="13" t="s">
        <v>37</v>
      </c>
      <c r="AX372" s="13" t="s">
        <v>78</v>
      </c>
      <c r="AY372" s="153" t="s">
        <v>133</v>
      </c>
    </row>
    <row r="373" spans="2:51" s="14" customFormat="1" ht="12">
      <c r="B373" s="158"/>
      <c r="D373" s="145" t="s">
        <v>143</v>
      </c>
      <c r="E373" s="159" t="s">
        <v>19</v>
      </c>
      <c r="F373" s="160" t="s">
        <v>146</v>
      </c>
      <c r="H373" s="161">
        <v>3.5</v>
      </c>
      <c r="I373" s="162"/>
      <c r="L373" s="158"/>
      <c r="M373" s="163"/>
      <c r="T373" s="164"/>
      <c r="AT373" s="159" t="s">
        <v>143</v>
      </c>
      <c r="AU373" s="159" t="s">
        <v>88</v>
      </c>
      <c r="AV373" s="14" t="s">
        <v>140</v>
      </c>
      <c r="AW373" s="14" t="s">
        <v>37</v>
      </c>
      <c r="AX373" s="14" t="s">
        <v>86</v>
      </c>
      <c r="AY373" s="159" t="s">
        <v>133</v>
      </c>
    </row>
    <row r="374" spans="2:65" s="1" customFormat="1" ht="16.5" customHeight="1">
      <c r="B374" s="32"/>
      <c r="C374" s="127" t="s">
        <v>304</v>
      </c>
      <c r="D374" s="127" t="s">
        <v>135</v>
      </c>
      <c r="E374" s="128" t="s">
        <v>497</v>
      </c>
      <c r="F374" s="129" t="s">
        <v>498</v>
      </c>
      <c r="G374" s="130" t="s">
        <v>338</v>
      </c>
      <c r="H374" s="131">
        <v>0.4</v>
      </c>
      <c r="I374" s="132"/>
      <c r="J374" s="133">
        <f>ROUND(I374*H374,2)</f>
        <v>0</v>
      </c>
      <c r="K374" s="129" t="s">
        <v>139</v>
      </c>
      <c r="L374" s="32"/>
      <c r="M374" s="134" t="s">
        <v>19</v>
      </c>
      <c r="N374" s="135" t="s">
        <v>49</v>
      </c>
      <c r="P374" s="136">
        <f>O374*H374</f>
        <v>0</v>
      </c>
      <c r="Q374" s="136">
        <v>0</v>
      </c>
      <c r="R374" s="136">
        <f>Q374*H374</f>
        <v>0</v>
      </c>
      <c r="S374" s="136">
        <v>0</v>
      </c>
      <c r="T374" s="137">
        <f>S374*H374</f>
        <v>0</v>
      </c>
      <c r="AR374" s="138" t="s">
        <v>140</v>
      </c>
      <c r="AT374" s="138" t="s">
        <v>135</v>
      </c>
      <c r="AU374" s="138" t="s">
        <v>88</v>
      </c>
      <c r="AY374" s="17" t="s">
        <v>133</v>
      </c>
      <c r="BE374" s="139">
        <f>IF(N374="základní",J374,0)</f>
        <v>0</v>
      </c>
      <c r="BF374" s="139">
        <f>IF(N374="snížená",J374,0)</f>
        <v>0</v>
      </c>
      <c r="BG374" s="139">
        <f>IF(N374="zákl. přenesená",J374,0)</f>
        <v>0</v>
      </c>
      <c r="BH374" s="139">
        <f>IF(N374="sníž. přenesená",J374,0)</f>
        <v>0</v>
      </c>
      <c r="BI374" s="139">
        <f>IF(N374="nulová",J374,0)</f>
        <v>0</v>
      </c>
      <c r="BJ374" s="17" t="s">
        <v>86</v>
      </c>
      <c r="BK374" s="139">
        <f>ROUND(I374*H374,2)</f>
        <v>0</v>
      </c>
      <c r="BL374" s="17" t="s">
        <v>140</v>
      </c>
      <c r="BM374" s="138" t="s">
        <v>499</v>
      </c>
    </row>
    <row r="375" spans="2:47" s="1" customFormat="1" ht="12">
      <c r="B375" s="32"/>
      <c r="D375" s="140" t="s">
        <v>141</v>
      </c>
      <c r="F375" s="141" t="s">
        <v>500</v>
      </c>
      <c r="I375" s="142"/>
      <c r="L375" s="32"/>
      <c r="M375" s="143"/>
      <c r="T375" s="53"/>
      <c r="AT375" s="17" t="s">
        <v>141</v>
      </c>
      <c r="AU375" s="17" t="s">
        <v>88</v>
      </c>
    </row>
    <row r="376" spans="2:51" s="12" customFormat="1" ht="12">
      <c r="B376" s="144"/>
      <c r="D376" s="145" t="s">
        <v>143</v>
      </c>
      <c r="E376" s="146" t="s">
        <v>19</v>
      </c>
      <c r="F376" s="147" t="s">
        <v>501</v>
      </c>
      <c r="H376" s="148">
        <v>0.4</v>
      </c>
      <c r="I376" s="149"/>
      <c r="L376" s="144"/>
      <c r="M376" s="150"/>
      <c r="T376" s="151"/>
      <c r="AT376" s="146" t="s">
        <v>143</v>
      </c>
      <c r="AU376" s="146" t="s">
        <v>88</v>
      </c>
      <c r="AV376" s="12" t="s">
        <v>88</v>
      </c>
      <c r="AW376" s="12" t="s">
        <v>37</v>
      </c>
      <c r="AX376" s="12" t="s">
        <v>78</v>
      </c>
      <c r="AY376" s="146" t="s">
        <v>133</v>
      </c>
    </row>
    <row r="377" spans="2:51" s="13" customFormat="1" ht="12">
      <c r="B377" s="152"/>
      <c r="D377" s="145" t="s">
        <v>143</v>
      </c>
      <c r="E377" s="153" t="s">
        <v>19</v>
      </c>
      <c r="F377" s="154" t="s">
        <v>145</v>
      </c>
      <c r="H377" s="153" t="s">
        <v>19</v>
      </c>
      <c r="I377" s="155"/>
      <c r="L377" s="152"/>
      <c r="M377" s="156"/>
      <c r="T377" s="157"/>
      <c r="AT377" s="153" t="s">
        <v>143</v>
      </c>
      <c r="AU377" s="153" t="s">
        <v>88</v>
      </c>
      <c r="AV377" s="13" t="s">
        <v>86</v>
      </c>
      <c r="AW377" s="13" t="s">
        <v>37</v>
      </c>
      <c r="AX377" s="13" t="s">
        <v>78</v>
      </c>
      <c r="AY377" s="153" t="s">
        <v>133</v>
      </c>
    </row>
    <row r="378" spans="2:51" s="14" customFormat="1" ht="12">
      <c r="B378" s="158"/>
      <c r="D378" s="145" t="s">
        <v>143</v>
      </c>
      <c r="E378" s="159" t="s">
        <v>19</v>
      </c>
      <c r="F378" s="160" t="s">
        <v>146</v>
      </c>
      <c r="H378" s="161">
        <v>0.4</v>
      </c>
      <c r="I378" s="162"/>
      <c r="L378" s="158"/>
      <c r="M378" s="163"/>
      <c r="T378" s="164"/>
      <c r="AT378" s="159" t="s">
        <v>143</v>
      </c>
      <c r="AU378" s="159" t="s">
        <v>88</v>
      </c>
      <c r="AV378" s="14" t="s">
        <v>140</v>
      </c>
      <c r="AW378" s="14" t="s">
        <v>37</v>
      </c>
      <c r="AX378" s="14" t="s">
        <v>86</v>
      </c>
      <c r="AY378" s="159" t="s">
        <v>133</v>
      </c>
    </row>
    <row r="379" spans="2:65" s="1" customFormat="1" ht="16.5" customHeight="1">
      <c r="B379" s="32"/>
      <c r="C379" s="127" t="s">
        <v>502</v>
      </c>
      <c r="D379" s="127" t="s">
        <v>135</v>
      </c>
      <c r="E379" s="128" t="s">
        <v>503</v>
      </c>
      <c r="F379" s="129" t="s">
        <v>504</v>
      </c>
      <c r="G379" s="130" t="s">
        <v>230</v>
      </c>
      <c r="H379" s="131">
        <v>76</v>
      </c>
      <c r="I379" s="132"/>
      <c r="J379" s="133">
        <f>ROUND(I379*H379,2)</f>
        <v>0</v>
      </c>
      <c r="K379" s="129" t="s">
        <v>139</v>
      </c>
      <c r="L379" s="32"/>
      <c r="M379" s="134" t="s">
        <v>19</v>
      </c>
      <c r="N379" s="135" t="s">
        <v>49</v>
      </c>
      <c r="P379" s="136">
        <f>O379*H379</f>
        <v>0</v>
      </c>
      <c r="Q379" s="136">
        <v>0</v>
      </c>
      <c r="R379" s="136">
        <f>Q379*H379</f>
        <v>0</v>
      </c>
      <c r="S379" s="136">
        <v>0</v>
      </c>
      <c r="T379" s="137">
        <f>S379*H379</f>
        <v>0</v>
      </c>
      <c r="AR379" s="138" t="s">
        <v>140</v>
      </c>
      <c r="AT379" s="138" t="s">
        <v>135</v>
      </c>
      <c r="AU379" s="138" t="s">
        <v>88</v>
      </c>
      <c r="AY379" s="17" t="s">
        <v>133</v>
      </c>
      <c r="BE379" s="139">
        <f>IF(N379="základní",J379,0)</f>
        <v>0</v>
      </c>
      <c r="BF379" s="139">
        <f>IF(N379="snížená",J379,0)</f>
        <v>0</v>
      </c>
      <c r="BG379" s="139">
        <f>IF(N379="zákl. přenesená",J379,0)</f>
        <v>0</v>
      </c>
      <c r="BH379" s="139">
        <f>IF(N379="sníž. přenesená",J379,0)</f>
        <v>0</v>
      </c>
      <c r="BI379" s="139">
        <f>IF(N379="nulová",J379,0)</f>
        <v>0</v>
      </c>
      <c r="BJ379" s="17" t="s">
        <v>86</v>
      </c>
      <c r="BK379" s="139">
        <f>ROUND(I379*H379,2)</f>
        <v>0</v>
      </c>
      <c r="BL379" s="17" t="s">
        <v>140</v>
      </c>
      <c r="BM379" s="138" t="s">
        <v>505</v>
      </c>
    </row>
    <row r="380" spans="2:47" s="1" customFormat="1" ht="12">
      <c r="B380" s="32"/>
      <c r="D380" s="140" t="s">
        <v>141</v>
      </c>
      <c r="F380" s="141" t="s">
        <v>506</v>
      </c>
      <c r="I380" s="142"/>
      <c r="L380" s="32"/>
      <c r="M380" s="143"/>
      <c r="T380" s="53"/>
      <c r="AT380" s="17" t="s">
        <v>141</v>
      </c>
      <c r="AU380" s="17" t="s">
        <v>88</v>
      </c>
    </row>
    <row r="381" spans="2:51" s="12" customFormat="1" ht="12">
      <c r="B381" s="144"/>
      <c r="D381" s="145" t="s">
        <v>143</v>
      </c>
      <c r="E381" s="146" t="s">
        <v>19</v>
      </c>
      <c r="F381" s="147" t="s">
        <v>507</v>
      </c>
      <c r="H381" s="148">
        <v>76</v>
      </c>
      <c r="I381" s="149"/>
      <c r="L381" s="144"/>
      <c r="M381" s="150"/>
      <c r="T381" s="151"/>
      <c r="AT381" s="146" t="s">
        <v>143</v>
      </c>
      <c r="AU381" s="146" t="s">
        <v>88</v>
      </c>
      <c r="AV381" s="12" t="s">
        <v>88</v>
      </c>
      <c r="AW381" s="12" t="s">
        <v>37</v>
      </c>
      <c r="AX381" s="12" t="s">
        <v>78</v>
      </c>
      <c r="AY381" s="146" t="s">
        <v>133</v>
      </c>
    </row>
    <row r="382" spans="2:51" s="14" customFormat="1" ht="12">
      <c r="B382" s="158"/>
      <c r="D382" s="145" t="s">
        <v>143</v>
      </c>
      <c r="E382" s="159" t="s">
        <v>19</v>
      </c>
      <c r="F382" s="160" t="s">
        <v>146</v>
      </c>
      <c r="H382" s="161">
        <v>76</v>
      </c>
      <c r="I382" s="162"/>
      <c r="L382" s="158"/>
      <c r="M382" s="163"/>
      <c r="T382" s="164"/>
      <c r="AT382" s="159" t="s">
        <v>143</v>
      </c>
      <c r="AU382" s="159" t="s">
        <v>88</v>
      </c>
      <c r="AV382" s="14" t="s">
        <v>140</v>
      </c>
      <c r="AW382" s="14" t="s">
        <v>37</v>
      </c>
      <c r="AX382" s="14" t="s">
        <v>86</v>
      </c>
      <c r="AY382" s="159" t="s">
        <v>133</v>
      </c>
    </row>
    <row r="383" spans="2:65" s="1" customFormat="1" ht="33" customHeight="1">
      <c r="B383" s="32"/>
      <c r="C383" s="127" t="s">
        <v>308</v>
      </c>
      <c r="D383" s="127" t="s">
        <v>135</v>
      </c>
      <c r="E383" s="128" t="s">
        <v>508</v>
      </c>
      <c r="F383" s="129" t="s">
        <v>509</v>
      </c>
      <c r="G383" s="130" t="s">
        <v>263</v>
      </c>
      <c r="H383" s="131">
        <v>96</v>
      </c>
      <c r="I383" s="132"/>
      <c r="J383" s="133">
        <f>ROUND(I383*H383,2)</f>
        <v>0</v>
      </c>
      <c r="K383" s="129" t="s">
        <v>139</v>
      </c>
      <c r="L383" s="32"/>
      <c r="M383" s="134" t="s">
        <v>19</v>
      </c>
      <c r="N383" s="135" t="s">
        <v>49</v>
      </c>
      <c r="P383" s="136">
        <f>O383*H383</f>
        <v>0</v>
      </c>
      <c r="Q383" s="136">
        <v>0</v>
      </c>
      <c r="R383" s="136">
        <f>Q383*H383</f>
        <v>0</v>
      </c>
      <c r="S383" s="136">
        <v>0</v>
      </c>
      <c r="T383" s="137">
        <f>S383*H383</f>
        <v>0</v>
      </c>
      <c r="AR383" s="138" t="s">
        <v>140</v>
      </c>
      <c r="AT383" s="138" t="s">
        <v>135</v>
      </c>
      <c r="AU383" s="138" t="s">
        <v>88</v>
      </c>
      <c r="AY383" s="17" t="s">
        <v>133</v>
      </c>
      <c r="BE383" s="139">
        <f>IF(N383="základní",J383,0)</f>
        <v>0</v>
      </c>
      <c r="BF383" s="139">
        <f>IF(N383="snížená",J383,0)</f>
        <v>0</v>
      </c>
      <c r="BG383" s="139">
        <f>IF(N383="zákl. přenesená",J383,0)</f>
        <v>0</v>
      </c>
      <c r="BH383" s="139">
        <f>IF(N383="sníž. přenesená",J383,0)</f>
        <v>0</v>
      </c>
      <c r="BI383" s="139">
        <f>IF(N383="nulová",J383,0)</f>
        <v>0</v>
      </c>
      <c r="BJ383" s="17" t="s">
        <v>86</v>
      </c>
      <c r="BK383" s="139">
        <f>ROUND(I383*H383,2)</f>
        <v>0</v>
      </c>
      <c r="BL383" s="17" t="s">
        <v>140</v>
      </c>
      <c r="BM383" s="138" t="s">
        <v>510</v>
      </c>
    </row>
    <row r="384" spans="2:47" s="1" customFormat="1" ht="12">
      <c r="B384" s="32"/>
      <c r="D384" s="140" t="s">
        <v>141</v>
      </c>
      <c r="F384" s="141" t="s">
        <v>511</v>
      </c>
      <c r="I384" s="142"/>
      <c r="L384" s="32"/>
      <c r="M384" s="143"/>
      <c r="T384" s="53"/>
      <c r="AT384" s="17" t="s">
        <v>141</v>
      </c>
      <c r="AU384" s="17" t="s">
        <v>88</v>
      </c>
    </row>
    <row r="385" spans="2:51" s="12" customFormat="1" ht="12">
      <c r="B385" s="144"/>
      <c r="D385" s="145" t="s">
        <v>143</v>
      </c>
      <c r="E385" s="146" t="s">
        <v>19</v>
      </c>
      <c r="F385" s="147" t="s">
        <v>512</v>
      </c>
      <c r="H385" s="148">
        <v>96</v>
      </c>
      <c r="I385" s="149"/>
      <c r="L385" s="144"/>
      <c r="M385" s="150"/>
      <c r="T385" s="151"/>
      <c r="AT385" s="146" t="s">
        <v>143</v>
      </c>
      <c r="AU385" s="146" t="s">
        <v>88</v>
      </c>
      <c r="AV385" s="12" t="s">
        <v>88</v>
      </c>
      <c r="AW385" s="12" t="s">
        <v>37</v>
      </c>
      <c r="AX385" s="12" t="s">
        <v>78</v>
      </c>
      <c r="AY385" s="146" t="s">
        <v>133</v>
      </c>
    </row>
    <row r="386" spans="2:51" s="13" customFormat="1" ht="12">
      <c r="B386" s="152"/>
      <c r="D386" s="145" t="s">
        <v>143</v>
      </c>
      <c r="E386" s="153" t="s">
        <v>19</v>
      </c>
      <c r="F386" s="154" t="s">
        <v>145</v>
      </c>
      <c r="H386" s="153" t="s">
        <v>19</v>
      </c>
      <c r="I386" s="155"/>
      <c r="L386" s="152"/>
      <c r="M386" s="156"/>
      <c r="T386" s="157"/>
      <c r="AT386" s="153" t="s">
        <v>143</v>
      </c>
      <c r="AU386" s="153" t="s">
        <v>88</v>
      </c>
      <c r="AV386" s="13" t="s">
        <v>86</v>
      </c>
      <c r="AW386" s="13" t="s">
        <v>37</v>
      </c>
      <c r="AX386" s="13" t="s">
        <v>78</v>
      </c>
      <c r="AY386" s="153" t="s">
        <v>133</v>
      </c>
    </row>
    <row r="387" spans="2:51" s="14" customFormat="1" ht="12">
      <c r="B387" s="158"/>
      <c r="D387" s="145" t="s">
        <v>143</v>
      </c>
      <c r="E387" s="159" t="s">
        <v>19</v>
      </c>
      <c r="F387" s="160" t="s">
        <v>146</v>
      </c>
      <c r="H387" s="161">
        <v>96</v>
      </c>
      <c r="I387" s="162"/>
      <c r="L387" s="158"/>
      <c r="M387" s="163"/>
      <c r="T387" s="164"/>
      <c r="AT387" s="159" t="s">
        <v>143</v>
      </c>
      <c r="AU387" s="159" t="s">
        <v>88</v>
      </c>
      <c r="AV387" s="14" t="s">
        <v>140</v>
      </c>
      <c r="AW387" s="14" t="s">
        <v>37</v>
      </c>
      <c r="AX387" s="14" t="s">
        <v>86</v>
      </c>
      <c r="AY387" s="159" t="s">
        <v>133</v>
      </c>
    </row>
    <row r="388" spans="2:65" s="1" customFormat="1" ht="16.5" customHeight="1">
      <c r="B388" s="32"/>
      <c r="C388" s="127" t="s">
        <v>513</v>
      </c>
      <c r="D388" s="127" t="s">
        <v>135</v>
      </c>
      <c r="E388" s="128" t="s">
        <v>514</v>
      </c>
      <c r="F388" s="129" t="s">
        <v>515</v>
      </c>
      <c r="G388" s="130" t="s">
        <v>263</v>
      </c>
      <c r="H388" s="131">
        <v>51.79</v>
      </c>
      <c r="I388" s="132"/>
      <c r="J388" s="133">
        <f>ROUND(I388*H388,2)</f>
        <v>0</v>
      </c>
      <c r="K388" s="129" t="s">
        <v>139</v>
      </c>
      <c r="L388" s="32"/>
      <c r="M388" s="134" t="s">
        <v>19</v>
      </c>
      <c r="N388" s="135" t="s">
        <v>49</v>
      </c>
      <c r="P388" s="136">
        <f>O388*H388</f>
        <v>0</v>
      </c>
      <c r="Q388" s="136">
        <v>0</v>
      </c>
      <c r="R388" s="136">
        <f>Q388*H388</f>
        <v>0</v>
      </c>
      <c r="S388" s="136">
        <v>0</v>
      </c>
      <c r="T388" s="137">
        <f>S388*H388</f>
        <v>0</v>
      </c>
      <c r="AR388" s="138" t="s">
        <v>140</v>
      </c>
      <c r="AT388" s="138" t="s">
        <v>135</v>
      </c>
      <c r="AU388" s="138" t="s">
        <v>88</v>
      </c>
      <c r="AY388" s="17" t="s">
        <v>133</v>
      </c>
      <c r="BE388" s="139">
        <f>IF(N388="základní",J388,0)</f>
        <v>0</v>
      </c>
      <c r="BF388" s="139">
        <f>IF(N388="snížená",J388,0)</f>
        <v>0</v>
      </c>
      <c r="BG388" s="139">
        <f>IF(N388="zákl. přenesená",J388,0)</f>
        <v>0</v>
      </c>
      <c r="BH388" s="139">
        <f>IF(N388="sníž. přenesená",J388,0)</f>
        <v>0</v>
      </c>
      <c r="BI388" s="139">
        <f>IF(N388="nulová",J388,0)</f>
        <v>0</v>
      </c>
      <c r="BJ388" s="17" t="s">
        <v>86</v>
      </c>
      <c r="BK388" s="139">
        <f>ROUND(I388*H388,2)</f>
        <v>0</v>
      </c>
      <c r="BL388" s="17" t="s">
        <v>140</v>
      </c>
      <c r="BM388" s="138" t="s">
        <v>516</v>
      </c>
    </row>
    <row r="389" spans="2:47" s="1" customFormat="1" ht="12">
      <c r="B389" s="32"/>
      <c r="D389" s="140" t="s">
        <v>141</v>
      </c>
      <c r="F389" s="141" t="s">
        <v>517</v>
      </c>
      <c r="I389" s="142"/>
      <c r="L389" s="32"/>
      <c r="M389" s="143"/>
      <c r="T389" s="53"/>
      <c r="AT389" s="17" t="s">
        <v>141</v>
      </c>
      <c r="AU389" s="17" t="s">
        <v>88</v>
      </c>
    </row>
    <row r="390" spans="2:65" s="1" customFormat="1" ht="24.2" customHeight="1">
      <c r="B390" s="32"/>
      <c r="C390" s="127" t="s">
        <v>311</v>
      </c>
      <c r="D390" s="127" t="s">
        <v>135</v>
      </c>
      <c r="E390" s="128" t="s">
        <v>518</v>
      </c>
      <c r="F390" s="129" t="s">
        <v>519</v>
      </c>
      <c r="G390" s="130" t="s">
        <v>338</v>
      </c>
      <c r="H390" s="131">
        <v>6.75</v>
      </c>
      <c r="I390" s="132"/>
      <c r="J390" s="133">
        <f>ROUND(I390*H390,2)</f>
        <v>0</v>
      </c>
      <c r="K390" s="129" t="s">
        <v>139</v>
      </c>
      <c r="L390" s="32"/>
      <c r="M390" s="134" t="s">
        <v>19</v>
      </c>
      <c r="N390" s="135" t="s">
        <v>49</v>
      </c>
      <c r="P390" s="136">
        <f>O390*H390</f>
        <v>0</v>
      </c>
      <c r="Q390" s="136">
        <v>0</v>
      </c>
      <c r="R390" s="136">
        <f>Q390*H390</f>
        <v>0</v>
      </c>
      <c r="S390" s="136">
        <v>0</v>
      </c>
      <c r="T390" s="137">
        <f>S390*H390</f>
        <v>0</v>
      </c>
      <c r="AR390" s="138" t="s">
        <v>140</v>
      </c>
      <c r="AT390" s="138" t="s">
        <v>135</v>
      </c>
      <c r="AU390" s="138" t="s">
        <v>88</v>
      </c>
      <c r="AY390" s="17" t="s">
        <v>133</v>
      </c>
      <c r="BE390" s="139">
        <f>IF(N390="základní",J390,0)</f>
        <v>0</v>
      </c>
      <c r="BF390" s="139">
        <f>IF(N390="snížená",J390,0)</f>
        <v>0</v>
      </c>
      <c r="BG390" s="139">
        <f>IF(N390="zákl. přenesená",J390,0)</f>
        <v>0</v>
      </c>
      <c r="BH390" s="139">
        <f>IF(N390="sníž. přenesená",J390,0)</f>
        <v>0</v>
      </c>
      <c r="BI390" s="139">
        <f>IF(N390="nulová",J390,0)</f>
        <v>0</v>
      </c>
      <c r="BJ390" s="17" t="s">
        <v>86</v>
      </c>
      <c r="BK390" s="139">
        <f>ROUND(I390*H390,2)</f>
        <v>0</v>
      </c>
      <c r="BL390" s="17" t="s">
        <v>140</v>
      </c>
      <c r="BM390" s="138" t="s">
        <v>520</v>
      </c>
    </row>
    <row r="391" spans="2:47" s="1" customFormat="1" ht="12">
      <c r="B391" s="32"/>
      <c r="D391" s="140" t="s">
        <v>141</v>
      </c>
      <c r="F391" s="141" t="s">
        <v>521</v>
      </c>
      <c r="I391" s="142"/>
      <c r="L391" s="32"/>
      <c r="M391" s="143"/>
      <c r="T391" s="53"/>
      <c r="AT391" s="17" t="s">
        <v>141</v>
      </c>
      <c r="AU391" s="17" t="s">
        <v>88</v>
      </c>
    </row>
    <row r="392" spans="2:51" s="12" customFormat="1" ht="12">
      <c r="B392" s="144"/>
      <c r="D392" s="145" t="s">
        <v>143</v>
      </c>
      <c r="E392" s="146" t="s">
        <v>19</v>
      </c>
      <c r="F392" s="147" t="s">
        <v>522</v>
      </c>
      <c r="H392" s="148">
        <v>6.75</v>
      </c>
      <c r="I392" s="149"/>
      <c r="L392" s="144"/>
      <c r="M392" s="150"/>
      <c r="T392" s="151"/>
      <c r="AT392" s="146" t="s">
        <v>143</v>
      </c>
      <c r="AU392" s="146" t="s">
        <v>88</v>
      </c>
      <c r="AV392" s="12" t="s">
        <v>88</v>
      </c>
      <c r="AW392" s="12" t="s">
        <v>37</v>
      </c>
      <c r="AX392" s="12" t="s">
        <v>78</v>
      </c>
      <c r="AY392" s="146" t="s">
        <v>133</v>
      </c>
    </row>
    <row r="393" spans="2:51" s="13" customFormat="1" ht="12">
      <c r="B393" s="152"/>
      <c r="D393" s="145" t="s">
        <v>143</v>
      </c>
      <c r="E393" s="153" t="s">
        <v>19</v>
      </c>
      <c r="F393" s="154" t="s">
        <v>145</v>
      </c>
      <c r="H393" s="153" t="s">
        <v>19</v>
      </c>
      <c r="I393" s="155"/>
      <c r="L393" s="152"/>
      <c r="M393" s="156"/>
      <c r="T393" s="157"/>
      <c r="AT393" s="153" t="s">
        <v>143</v>
      </c>
      <c r="AU393" s="153" t="s">
        <v>88</v>
      </c>
      <c r="AV393" s="13" t="s">
        <v>86</v>
      </c>
      <c r="AW393" s="13" t="s">
        <v>37</v>
      </c>
      <c r="AX393" s="13" t="s">
        <v>78</v>
      </c>
      <c r="AY393" s="153" t="s">
        <v>133</v>
      </c>
    </row>
    <row r="394" spans="2:51" s="14" customFormat="1" ht="12">
      <c r="B394" s="158"/>
      <c r="D394" s="145" t="s">
        <v>143</v>
      </c>
      <c r="E394" s="159" t="s">
        <v>19</v>
      </c>
      <c r="F394" s="160" t="s">
        <v>146</v>
      </c>
      <c r="H394" s="161">
        <v>6.75</v>
      </c>
      <c r="I394" s="162"/>
      <c r="L394" s="158"/>
      <c r="M394" s="163"/>
      <c r="T394" s="164"/>
      <c r="AT394" s="159" t="s">
        <v>143</v>
      </c>
      <c r="AU394" s="159" t="s">
        <v>88</v>
      </c>
      <c r="AV394" s="14" t="s">
        <v>140</v>
      </c>
      <c r="AW394" s="14" t="s">
        <v>37</v>
      </c>
      <c r="AX394" s="14" t="s">
        <v>86</v>
      </c>
      <c r="AY394" s="159" t="s">
        <v>133</v>
      </c>
    </row>
    <row r="395" spans="2:65" s="1" customFormat="1" ht="24.2" customHeight="1">
      <c r="B395" s="32"/>
      <c r="C395" s="127" t="s">
        <v>523</v>
      </c>
      <c r="D395" s="127" t="s">
        <v>135</v>
      </c>
      <c r="E395" s="128" t="s">
        <v>524</v>
      </c>
      <c r="F395" s="129" t="s">
        <v>525</v>
      </c>
      <c r="G395" s="130" t="s">
        <v>338</v>
      </c>
      <c r="H395" s="131">
        <v>0.5</v>
      </c>
      <c r="I395" s="132"/>
      <c r="J395" s="133">
        <f>ROUND(I395*H395,2)</f>
        <v>0</v>
      </c>
      <c r="K395" s="129" t="s">
        <v>139</v>
      </c>
      <c r="L395" s="32"/>
      <c r="M395" s="134" t="s">
        <v>19</v>
      </c>
      <c r="N395" s="135" t="s">
        <v>49</v>
      </c>
      <c r="P395" s="136">
        <f>O395*H395</f>
        <v>0</v>
      </c>
      <c r="Q395" s="136">
        <v>0</v>
      </c>
      <c r="R395" s="136">
        <f>Q395*H395</f>
        <v>0</v>
      </c>
      <c r="S395" s="136">
        <v>0</v>
      </c>
      <c r="T395" s="137">
        <f>S395*H395</f>
        <v>0</v>
      </c>
      <c r="AR395" s="138" t="s">
        <v>140</v>
      </c>
      <c r="AT395" s="138" t="s">
        <v>135</v>
      </c>
      <c r="AU395" s="138" t="s">
        <v>88</v>
      </c>
      <c r="AY395" s="17" t="s">
        <v>133</v>
      </c>
      <c r="BE395" s="139">
        <f>IF(N395="základní",J395,0)</f>
        <v>0</v>
      </c>
      <c r="BF395" s="139">
        <f>IF(N395="snížená",J395,0)</f>
        <v>0</v>
      </c>
      <c r="BG395" s="139">
        <f>IF(N395="zákl. přenesená",J395,0)</f>
        <v>0</v>
      </c>
      <c r="BH395" s="139">
        <f>IF(N395="sníž. přenesená",J395,0)</f>
        <v>0</v>
      </c>
      <c r="BI395" s="139">
        <f>IF(N395="nulová",J395,0)</f>
        <v>0</v>
      </c>
      <c r="BJ395" s="17" t="s">
        <v>86</v>
      </c>
      <c r="BK395" s="139">
        <f>ROUND(I395*H395,2)</f>
        <v>0</v>
      </c>
      <c r="BL395" s="17" t="s">
        <v>140</v>
      </c>
      <c r="BM395" s="138" t="s">
        <v>526</v>
      </c>
    </row>
    <row r="396" spans="2:47" s="1" customFormat="1" ht="12">
      <c r="B396" s="32"/>
      <c r="D396" s="140" t="s">
        <v>141</v>
      </c>
      <c r="F396" s="141" t="s">
        <v>527</v>
      </c>
      <c r="I396" s="142"/>
      <c r="L396" s="32"/>
      <c r="M396" s="143"/>
      <c r="T396" s="53"/>
      <c r="AT396" s="17" t="s">
        <v>141</v>
      </c>
      <c r="AU396" s="17" t="s">
        <v>88</v>
      </c>
    </row>
    <row r="397" spans="2:51" s="12" customFormat="1" ht="12">
      <c r="B397" s="144"/>
      <c r="D397" s="145" t="s">
        <v>143</v>
      </c>
      <c r="E397" s="146" t="s">
        <v>19</v>
      </c>
      <c r="F397" s="147" t="s">
        <v>528</v>
      </c>
      <c r="H397" s="148">
        <v>0.5</v>
      </c>
      <c r="I397" s="149"/>
      <c r="L397" s="144"/>
      <c r="M397" s="150"/>
      <c r="T397" s="151"/>
      <c r="AT397" s="146" t="s">
        <v>143</v>
      </c>
      <c r="AU397" s="146" t="s">
        <v>88</v>
      </c>
      <c r="AV397" s="12" t="s">
        <v>88</v>
      </c>
      <c r="AW397" s="12" t="s">
        <v>37</v>
      </c>
      <c r="AX397" s="12" t="s">
        <v>78</v>
      </c>
      <c r="AY397" s="146" t="s">
        <v>133</v>
      </c>
    </row>
    <row r="398" spans="2:51" s="13" customFormat="1" ht="12">
      <c r="B398" s="152"/>
      <c r="D398" s="145" t="s">
        <v>143</v>
      </c>
      <c r="E398" s="153" t="s">
        <v>19</v>
      </c>
      <c r="F398" s="154" t="s">
        <v>145</v>
      </c>
      <c r="H398" s="153" t="s">
        <v>19</v>
      </c>
      <c r="I398" s="155"/>
      <c r="L398" s="152"/>
      <c r="M398" s="156"/>
      <c r="T398" s="157"/>
      <c r="AT398" s="153" t="s">
        <v>143</v>
      </c>
      <c r="AU398" s="153" t="s">
        <v>88</v>
      </c>
      <c r="AV398" s="13" t="s">
        <v>86</v>
      </c>
      <c r="AW398" s="13" t="s">
        <v>37</v>
      </c>
      <c r="AX398" s="13" t="s">
        <v>78</v>
      </c>
      <c r="AY398" s="153" t="s">
        <v>133</v>
      </c>
    </row>
    <row r="399" spans="2:51" s="14" customFormat="1" ht="12">
      <c r="B399" s="158"/>
      <c r="D399" s="145" t="s">
        <v>143</v>
      </c>
      <c r="E399" s="159" t="s">
        <v>19</v>
      </c>
      <c r="F399" s="160" t="s">
        <v>146</v>
      </c>
      <c r="H399" s="161">
        <v>0.5</v>
      </c>
      <c r="I399" s="162"/>
      <c r="L399" s="158"/>
      <c r="M399" s="163"/>
      <c r="T399" s="164"/>
      <c r="AT399" s="159" t="s">
        <v>143</v>
      </c>
      <c r="AU399" s="159" t="s">
        <v>88</v>
      </c>
      <c r="AV399" s="14" t="s">
        <v>140</v>
      </c>
      <c r="AW399" s="14" t="s">
        <v>37</v>
      </c>
      <c r="AX399" s="14" t="s">
        <v>86</v>
      </c>
      <c r="AY399" s="159" t="s">
        <v>133</v>
      </c>
    </row>
    <row r="400" spans="2:65" s="1" customFormat="1" ht="16.5" customHeight="1">
      <c r="B400" s="32"/>
      <c r="C400" s="127" t="s">
        <v>313</v>
      </c>
      <c r="D400" s="127" t="s">
        <v>135</v>
      </c>
      <c r="E400" s="128" t="s">
        <v>529</v>
      </c>
      <c r="F400" s="129" t="s">
        <v>530</v>
      </c>
      <c r="G400" s="130" t="s">
        <v>230</v>
      </c>
      <c r="H400" s="131">
        <v>16</v>
      </c>
      <c r="I400" s="132"/>
      <c r="J400" s="133">
        <f>ROUND(I400*H400,2)</f>
        <v>0</v>
      </c>
      <c r="K400" s="129" t="s">
        <v>139</v>
      </c>
      <c r="L400" s="32"/>
      <c r="M400" s="134" t="s">
        <v>19</v>
      </c>
      <c r="N400" s="135" t="s">
        <v>49</v>
      </c>
      <c r="P400" s="136">
        <f>O400*H400</f>
        <v>0</v>
      </c>
      <c r="Q400" s="136">
        <v>0</v>
      </c>
      <c r="R400" s="136">
        <f>Q400*H400</f>
        <v>0</v>
      </c>
      <c r="S400" s="136">
        <v>0</v>
      </c>
      <c r="T400" s="137">
        <f>S400*H400</f>
        <v>0</v>
      </c>
      <c r="AR400" s="138" t="s">
        <v>140</v>
      </c>
      <c r="AT400" s="138" t="s">
        <v>135</v>
      </c>
      <c r="AU400" s="138" t="s">
        <v>88</v>
      </c>
      <c r="AY400" s="17" t="s">
        <v>133</v>
      </c>
      <c r="BE400" s="139">
        <f>IF(N400="základní",J400,0)</f>
        <v>0</v>
      </c>
      <c r="BF400" s="139">
        <f>IF(N400="snížená",J400,0)</f>
        <v>0</v>
      </c>
      <c r="BG400" s="139">
        <f>IF(N400="zákl. přenesená",J400,0)</f>
        <v>0</v>
      </c>
      <c r="BH400" s="139">
        <f>IF(N400="sníž. přenesená",J400,0)</f>
        <v>0</v>
      </c>
      <c r="BI400" s="139">
        <f>IF(N400="nulová",J400,0)</f>
        <v>0</v>
      </c>
      <c r="BJ400" s="17" t="s">
        <v>86</v>
      </c>
      <c r="BK400" s="139">
        <f>ROUND(I400*H400,2)</f>
        <v>0</v>
      </c>
      <c r="BL400" s="17" t="s">
        <v>140</v>
      </c>
      <c r="BM400" s="138" t="s">
        <v>531</v>
      </c>
    </row>
    <row r="401" spans="2:47" s="1" customFormat="1" ht="12">
      <c r="B401" s="32"/>
      <c r="D401" s="140" t="s">
        <v>141</v>
      </c>
      <c r="F401" s="141" t="s">
        <v>532</v>
      </c>
      <c r="I401" s="142"/>
      <c r="L401" s="32"/>
      <c r="M401" s="143"/>
      <c r="T401" s="53"/>
      <c r="AT401" s="17" t="s">
        <v>141</v>
      </c>
      <c r="AU401" s="17" t="s">
        <v>88</v>
      </c>
    </row>
    <row r="402" spans="2:51" s="12" customFormat="1" ht="12">
      <c r="B402" s="144"/>
      <c r="D402" s="145" t="s">
        <v>143</v>
      </c>
      <c r="E402" s="146" t="s">
        <v>19</v>
      </c>
      <c r="F402" s="147" t="s">
        <v>179</v>
      </c>
      <c r="H402" s="148">
        <v>16</v>
      </c>
      <c r="I402" s="149"/>
      <c r="L402" s="144"/>
      <c r="M402" s="150"/>
      <c r="T402" s="151"/>
      <c r="AT402" s="146" t="s">
        <v>143</v>
      </c>
      <c r="AU402" s="146" t="s">
        <v>88</v>
      </c>
      <c r="AV402" s="12" t="s">
        <v>88</v>
      </c>
      <c r="AW402" s="12" t="s">
        <v>37</v>
      </c>
      <c r="AX402" s="12" t="s">
        <v>78</v>
      </c>
      <c r="AY402" s="146" t="s">
        <v>133</v>
      </c>
    </row>
    <row r="403" spans="2:51" s="13" customFormat="1" ht="12">
      <c r="B403" s="152"/>
      <c r="D403" s="145" t="s">
        <v>143</v>
      </c>
      <c r="E403" s="153" t="s">
        <v>19</v>
      </c>
      <c r="F403" s="154" t="s">
        <v>145</v>
      </c>
      <c r="H403" s="153" t="s">
        <v>19</v>
      </c>
      <c r="I403" s="155"/>
      <c r="L403" s="152"/>
      <c r="M403" s="156"/>
      <c r="T403" s="157"/>
      <c r="AT403" s="153" t="s">
        <v>143</v>
      </c>
      <c r="AU403" s="153" t="s">
        <v>88</v>
      </c>
      <c r="AV403" s="13" t="s">
        <v>86</v>
      </c>
      <c r="AW403" s="13" t="s">
        <v>37</v>
      </c>
      <c r="AX403" s="13" t="s">
        <v>78</v>
      </c>
      <c r="AY403" s="153" t="s">
        <v>133</v>
      </c>
    </row>
    <row r="404" spans="2:51" s="14" customFormat="1" ht="12">
      <c r="B404" s="158"/>
      <c r="D404" s="145" t="s">
        <v>143</v>
      </c>
      <c r="E404" s="159" t="s">
        <v>19</v>
      </c>
      <c r="F404" s="160" t="s">
        <v>146</v>
      </c>
      <c r="H404" s="161">
        <v>16</v>
      </c>
      <c r="I404" s="162"/>
      <c r="L404" s="158"/>
      <c r="M404" s="163"/>
      <c r="T404" s="164"/>
      <c r="AT404" s="159" t="s">
        <v>143</v>
      </c>
      <c r="AU404" s="159" t="s">
        <v>88</v>
      </c>
      <c r="AV404" s="14" t="s">
        <v>140</v>
      </c>
      <c r="AW404" s="14" t="s">
        <v>37</v>
      </c>
      <c r="AX404" s="14" t="s">
        <v>86</v>
      </c>
      <c r="AY404" s="159" t="s">
        <v>133</v>
      </c>
    </row>
    <row r="405" spans="2:65" s="1" customFormat="1" ht="24.2" customHeight="1">
      <c r="B405" s="32"/>
      <c r="C405" s="165" t="s">
        <v>533</v>
      </c>
      <c r="D405" s="165" t="s">
        <v>358</v>
      </c>
      <c r="E405" s="166" t="s">
        <v>534</v>
      </c>
      <c r="F405" s="167" t="s">
        <v>535</v>
      </c>
      <c r="G405" s="168" t="s">
        <v>230</v>
      </c>
      <c r="H405" s="169">
        <v>16</v>
      </c>
      <c r="I405" s="170"/>
      <c r="J405" s="171">
        <f>ROUND(I405*H405,2)</f>
        <v>0</v>
      </c>
      <c r="K405" s="167" t="s">
        <v>19</v>
      </c>
      <c r="L405" s="172"/>
      <c r="M405" s="173" t="s">
        <v>19</v>
      </c>
      <c r="N405" s="174" t="s">
        <v>49</v>
      </c>
      <c r="P405" s="136">
        <f>O405*H405</f>
        <v>0</v>
      </c>
      <c r="Q405" s="136">
        <v>0</v>
      </c>
      <c r="R405" s="136">
        <f>Q405*H405</f>
        <v>0</v>
      </c>
      <c r="S405" s="136">
        <v>0</v>
      </c>
      <c r="T405" s="137">
        <f>S405*H405</f>
        <v>0</v>
      </c>
      <c r="AR405" s="138" t="s">
        <v>160</v>
      </c>
      <c r="AT405" s="138" t="s">
        <v>358</v>
      </c>
      <c r="AU405" s="138" t="s">
        <v>88</v>
      </c>
      <c r="AY405" s="17" t="s">
        <v>133</v>
      </c>
      <c r="BE405" s="139">
        <f>IF(N405="základní",J405,0)</f>
        <v>0</v>
      </c>
      <c r="BF405" s="139">
        <f>IF(N405="snížená",J405,0)</f>
        <v>0</v>
      </c>
      <c r="BG405" s="139">
        <f>IF(N405="zákl. přenesená",J405,0)</f>
        <v>0</v>
      </c>
      <c r="BH405" s="139">
        <f>IF(N405="sníž. přenesená",J405,0)</f>
        <v>0</v>
      </c>
      <c r="BI405" s="139">
        <f>IF(N405="nulová",J405,0)</f>
        <v>0</v>
      </c>
      <c r="BJ405" s="17" t="s">
        <v>86</v>
      </c>
      <c r="BK405" s="139">
        <f>ROUND(I405*H405,2)</f>
        <v>0</v>
      </c>
      <c r="BL405" s="17" t="s">
        <v>140</v>
      </c>
      <c r="BM405" s="138" t="s">
        <v>536</v>
      </c>
    </row>
    <row r="406" spans="2:65" s="1" customFormat="1" ht="16.5" customHeight="1">
      <c r="B406" s="32"/>
      <c r="C406" s="127" t="s">
        <v>318</v>
      </c>
      <c r="D406" s="127" t="s">
        <v>135</v>
      </c>
      <c r="E406" s="128" t="s">
        <v>537</v>
      </c>
      <c r="F406" s="129" t="s">
        <v>538</v>
      </c>
      <c r="G406" s="130" t="s">
        <v>230</v>
      </c>
      <c r="H406" s="131">
        <v>200</v>
      </c>
      <c r="I406" s="132"/>
      <c r="J406" s="133">
        <f>ROUND(I406*H406,2)</f>
        <v>0</v>
      </c>
      <c r="K406" s="129" t="s">
        <v>19</v>
      </c>
      <c r="L406" s="32"/>
      <c r="M406" s="134" t="s">
        <v>19</v>
      </c>
      <c r="N406" s="135" t="s">
        <v>49</v>
      </c>
      <c r="P406" s="136">
        <f>O406*H406</f>
        <v>0</v>
      </c>
      <c r="Q406" s="136">
        <v>0</v>
      </c>
      <c r="R406" s="136">
        <f>Q406*H406</f>
        <v>0</v>
      </c>
      <c r="S406" s="136">
        <v>0</v>
      </c>
      <c r="T406" s="137">
        <f>S406*H406</f>
        <v>0</v>
      </c>
      <c r="AR406" s="138" t="s">
        <v>140</v>
      </c>
      <c r="AT406" s="138" t="s">
        <v>135</v>
      </c>
      <c r="AU406" s="138" t="s">
        <v>88</v>
      </c>
      <c r="AY406" s="17" t="s">
        <v>133</v>
      </c>
      <c r="BE406" s="139">
        <f>IF(N406="základní",J406,0)</f>
        <v>0</v>
      </c>
      <c r="BF406" s="139">
        <f>IF(N406="snížená",J406,0)</f>
        <v>0</v>
      </c>
      <c r="BG406" s="139">
        <f>IF(N406="zákl. přenesená",J406,0)</f>
        <v>0</v>
      </c>
      <c r="BH406" s="139">
        <f>IF(N406="sníž. přenesená",J406,0)</f>
        <v>0</v>
      </c>
      <c r="BI406" s="139">
        <f>IF(N406="nulová",J406,0)</f>
        <v>0</v>
      </c>
      <c r="BJ406" s="17" t="s">
        <v>86</v>
      </c>
      <c r="BK406" s="139">
        <f>ROUND(I406*H406,2)</f>
        <v>0</v>
      </c>
      <c r="BL406" s="17" t="s">
        <v>140</v>
      </c>
      <c r="BM406" s="138" t="s">
        <v>539</v>
      </c>
    </row>
    <row r="407" spans="2:51" s="12" customFormat="1" ht="12">
      <c r="B407" s="144"/>
      <c r="D407" s="145" t="s">
        <v>143</v>
      </c>
      <c r="E407" s="146" t="s">
        <v>19</v>
      </c>
      <c r="F407" s="147" t="s">
        <v>540</v>
      </c>
      <c r="H407" s="148">
        <v>200</v>
      </c>
      <c r="I407" s="149"/>
      <c r="L407" s="144"/>
      <c r="M407" s="150"/>
      <c r="T407" s="151"/>
      <c r="AT407" s="146" t="s">
        <v>143</v>
      </c>
      <c r="AU407" s="146" t="s">
        <v>88</v>
      </c>
      <c r="AV407" s="12" t="s">
        <v>88</v>
      </c>
      <c r="AW407" s="12" t="s">
        <v>37</v>
      </c>
      <c r="AX407" s="12" t="s">
        <v>78</v>
      </c>
      <c r="AY407" s="146" t="s">
        <v>133</v>
      </c>
    </row>
    <row r="408" spans="2:51" s="14" customFormat="1" ht="12">
      <c r="B408" s="158"/>
      <c r="D408" s="145" t="s">
        <v>143</v>
      </c>
      <c r="E408" s="159" t="s">
        <v>19</v>
      </c>
      <c r="F408" s="160" t="s">
        <v>146</v>
      </c>
      <c r="H408" s="161">
        <v>200</v>
      </c>
      <c r="I408" s="162"/>
      <c r="L408" s="158"/>
      <c r="M408" s="163"/>
      <c r="T408" s="164"/>
      <c r="AT408" s="159" t="s">
        <v>143</v>
      </c>
      <c r="AU408" s="159" t="s">
        <v>88</v>
      </c>
      <c r="AV408" s="14" t="s">
        <v>140</v>
      </c>
      <c r="AW408" s="14" t="s">
        <v>37</v>
      </c>
      <c r="AX408" s="14" t="s">
        <v>86</v>
      </c>
      <c r="AY408" s="159" t="s">
        <v>133</v>
      </c>
    </row>
    <row r="409" spans="2:63" s="11" customFormat="1" ht="22.9" customHeight="1">
      <c r="B409" s="115"/>
      <c r="D409" s="116" t="s">
        <v>77</v>
      </c>
      <c r="E409" s="125" t="s">
        <v>140</v>
      </c>
      <c r="F409" s="125" t="s">
        <v>541</v>
      </c>
      <c r="I409" s="118"/>
      <c r="J409" s="126">
        <f>BK409</f>
        <v>0</v>
      </c>
      <c r="L409" s="115"/>
      <c r="M409" s="120"/>
      <c r="P409" s="121">
        <f>SUM(P410:P494)</f>
        <v>0</v>
      </c>
      <c r="R409" s="121">
        <f>SUM(R410:R494)</f>
        <v>0</v>
      </c>
      <c r="T409" s="122">
        <f>SUM(T410:T494)</f>
        <v>0</v>
      </c>
      <c r="AR409" s="116" t="s">
        <v>86</v>
      </c>
      <c r="AT409" s="123" t="s">
        <v>77</v>
      </c>
      <c r="AU409" s="123" t="s">
        <v>86</v>
      </c>
      <c r="AY409" s="116" t="s">
        <v>133</v>
      </c>
      <c r="BK409" s="124">
        <f>SUM(BK410:BK494)</f>
        <v>0</v>
      </c>
    </row>
    <row r="410" spans="2:65" s="1" customFormat="1" ht="24.2" customHeight="1">
      <c r="B410" s="32"/>
      <c r="C410" s="127" t="s">
        <v>542</v>
      </c>
      <c r="D410" s="127" t="s">
        <v>135</v>
      </c>
      <c r="E410" s="128" t="s">
        <v>543</v>
      </c>
      <c r="F410" s="129" t="s">
        <v>544</v>
      </c>
      <c r="G410" s="130" t="s">
        <v>263</v>
      </c>
      <c r="H410" s="131">
        <v>96.29</v>
      </c>
      <c r="I410" s="132"/>
      <c r="J410" s="133">
        <f>ROUND(I410*H410,2)</f>
        <v>0</v>
      </c>
      <c r="K410" s="129" t="s">
        <v>139</v>
      </c>
      <c r="L410" s="32"/>
      <c r="M410" s="134" t="s">
        <v>19</v>
      </c>
      <c r="N410" s="135" t="s">
        <v>49</v>
      </c>
      <c r="P410" s="136">
        <f>O410*H410</f>
        <v>0</v>
      </c>
      <c r="Q410" s="136">
        <v>0</v>
      </c>
      <c r="R410" s="136">
        <f>Q410*H410</f>
        <v>0</v>
      </c>
      <c r="S410" s="136">
        <v>0</v>
      </c>
      <c r="T410" s="137">
        <f>S410*H410</f>
        <v>0</v>
      </c>
      <c r="AR410" s="138" t="s">
        <v>140</v>
      </c>
      <c r="AT410" s="138" t="s">
        <v>135</v>
      </c>
      <c r="AU410" s="138" t="s">
        <v>88</v>
      </c>
      <c r="AY410" s="17" t="s">
        <v>133</v>
      </c>
      <c r="BE410" s="139">
        <f>IF(N410="základní",J410,0)</f>
        <v>0</v>
      </c>
      <c r="BF410" s="139">
        <f>IF(N410="snížená",J410,0)</f>
        <v>0</v>
      </c>
      <c r="BG410" s="139">
        <f>IF(N410="zákl. přenesená",J410,0)</f>
        <v>0</v>
      </c>
      <c r="BH410" s="139">
        <f>IF(N410="sníž. přenesená",J410,0)</f>
        <v>0</v>
      </c>
      <c r="BI410" s="139">
        <f>IF(N410="nulová",J410,0)</f>
        <v>0</v>
      </c>
      <c r="BJ410" s="17" t="s">
        <v>86</v>
      </c>
      <c r="BK410" s="139">
        <f>ROUND(I410*H410,2)</f>
        <v>0</v>
      </c>
      <c r="BL410" s="17" t="s">
        <v>140</v>
      </c>
      <c r="BM410" s="138" t="s">
        <v>545</v>
      </c>
    </row>
    <row r="411" spans="2:47" s="1" customFormat="1" ht="12">
      <c r="B411" s="32"/>
      <c r="D411" s="140" t="s">
        <v>141</v>
      </c>
      <c r="F411" s="141" t="s">
        <v>546</v>
      </c>
      <c r="I411" s="142"/>
      <c r="L411" s="32"/>
      <c r="M411" s="143"/>
      <c r="T411" s="53"/>
      <c r="AT411" s="17" t="s">
        <v>141</v>
      </c>
      <c r="AU411" s="17" t="s">
        <v>88</v>
      </c>
    </row>
    <row r="412" spans="2:65" s="1" customFormat="1" ht="16.5" customHeight="1">
      <c r="B412" s="32"/>
      <c r="C412" s="127" t="s">
        <v>326</v>
      </c>
      <c r="D412" s="127" t="s">
        <v>135</v>
      </c>
      <c r="E412" s="128" t="s">
        <v>547</v>
      </c>
      <c r="F412" s="129" t="s">
        <v>548</v>
      </c>
      <c r="G412" s="130" t="s">
        <v>338</v>
      </c>
      <c r="H412" s="131">
        <v>17.1</v>
      </c>
      <c r="I412" s="132"/>
      <c r="J412" s="133">
        <f>ROUND(I412*H412,2)</f>
        <v>0</v>
      </c>
      <c r="K412" s="129" t="s">
        <v>139</v>
      </c>
      <c r="L412" s="32"/>
      <c r="M412" s="134" t="s">
        <v>19</v>
      </c>
      <c r="N412" s="135" t="s">
        <v>49</v>
      </c>
      <c r="P412" s="136">
        <f>O412*H412</f>
        <v>0</v>
      </c>
      <c r="Q412" s="136">
        <v>0</v>
      </c>
      <c r="R412" s="136">
        <f>Q412*H412</f>
        <v>0</v>
      </c>
      <c r="S412" s="136">
        <v>0</v>
      </c>
      <c r="T412" s="137">
        <f>S412*H412</f>
        <v>0</v>
      </c>
      <c r="AR412" s="138" t="s">
        <v>140</v>
      </c>
      <c r="AT412" s="138" t="s">
        <v>135</v>
      </c>
      <c r="AU412" s="138" t="s">
        <v>88</v>
      </c>
      <c r="AY412" s="17" t="s">
        <v>133</v>
      </c>
      <c r="BE412" s="139">
        <f>IF(N412="základní",J412,0)</f>
        <v>0</v>
      </c>
      <c r="BF412" s="139">
        <f>IF(N412="snížená",J412,0)</f>
        <v>0</v>
      </c>
      <c r="BG412" s="139">
        <f>IF(N412="zákl. přenesená",J412,0)</f>
        <v>0</v>
      </c>
      <c r="BH412" s="139">
        <f>IF(N412="sníž. přenesená",J412,0)</f>
        <v>0</v>
      </c>
      <c r="BI412" s="139">
        <f>IF(N412="nulová",J412,0)</f>
        <v>0</v>
      </c>
      <c r="BJ412" s="17" t="s">
        <v>86</v>
      </c>
      <c r="BK412" s="139">
        <f>ROUND(I412*H412,2)</f>
        <v>0</v>
      </c>
      <c r="BL412" s="17" t="s">
        <v>140</v>
      </c>
      <c r="BM412" s="138" t="s">
        <v>549</v>
      </c>
    </row>
    <row r="413" spans="2:47" s="1" customFormat="1" ht="12">
      <c r="B413" s="32"/>
      <c r="D413" s="140" t="s">
        <v>141</v>
      </c>
      <c r="F413" s="141" t="s">
        <v>550</v>
      </c>
      <c r="I413" s="142"/>
      <c r="L413" s="32"/>
      <c r="M413" s="143"/>
      <c r="T413" s="53"/>
      <c r="AT413" s="17" t="s">
        <v>141</v>
      </c>
      <c r="AU413" s="17" t="s">
        <v>88</v>
      </c>
    </row>
    <row r="414" spans="2:51" s="12" customFormat="1" ht="12">
      <c r="B414" s="144"/>
      <c r="D414" s="145" t="s">
        <v>143</v>
      </c>
      <c r="E414" s="146" t="s">
        <v>19</v>
      </c>
      <c r="F414" s="147" t="s">
        <v>551</v>
      </c>
      <c r="H414" s="148">
        <v>17.1</v>
      </c>
      <c r="I414" s="149"/>
      <c r="L414" s="144"/>
      <c r="M414" s="150"/>
      <c r="T414" s="151"/>
      <c r="AT414" s="146" t="s">
        <v>143</v>
      </c>
      <c r="AU414" s="146" t="s">
        <v>88</v>
      </c>
      <c r="AV414" s="12" t="s">
        <v>88</v>
      </c>
      <c r="AW414" s="12" t="s">
        <v>37</v>
      </c>
      <c r="AX414" s="12" t="s">
        <v>78</v>
      </c>
      <c r="AY414" s="146" t="s">
        <v>133</v>
      </c>
    </row>
    <row r="415" spans="2:51" s="13" customFormat="1" ht="12">
      <c r="B415" s="152"/>
      <c r="D415" s="145" t="s">
        <v>143</v>
      </c>
      <c r="E415" s="153" t="s">
        <v>19</v>
      </c>
      <c r="F415" s="154" t="s">
        <v>267</v>
      </c>
      <c r="H415" s="153" t="s">
        <v>19</v>
      </c>
      <c r="I415" s="155"/>
      <c r="L415" s="152"/>
      <c r="M415" s="156"/>
      <c r="T415" s="157"/>
      <c r="AT415" s="153" t="s">
        <v>143</v>
      </c>
      <c r="AU415" s="153" t="s">
        <v>88</v>
      </c>
      <c r="AV415" s="13" t="s">
        <v>86</v>
      </c>
      <c r="AW415" s="13" t="s">
        <v>37</v>
      </c>
      <c r="AX415" s="13" t="s">
        <v>78</v>
      </c>
      <c r="AY415" s="153" t="s">
        <v>133</v>
      </c>
    </row>
    <row r="416" spans="2:51" s="14" customFormat="1" ht="12">
      <c r="B416" s="158"/>
      <c r="D416" s="145" t="s">
        <v>143</v>
      </c>
      <c r="E416" s="159" t="s">
        <v>19</v>
      </c>
      <c r="F416" s="160" t="s">
        <v>146</v>
      </c>
      <c r="H416" s="161">
        <v>17.1</v>
      </c>
      <c r="I416" s="162"/>
      <c r="L416" s="158"/>
      <c r="M416" s="163"/>
      <c r="T416" s="164"/>
      <c r="AT416" s="159" t="s">
        <v>143</v>
      </c>
      <c r="AU416" s="159" t="s">
        <v>88</v>
      </c>
      <c r="AV416" s="14" t="s">
        <v>140</v>
      </c>
      <c r="AW416" s="14" t="s">
        <v>37</v>
      </c>
      <c r="AX416" s="14" t="s">
        <v>86</v>
      </c>
      <c r="AY416" s="159" t="s">
        <v>133</v>
      </c>
    </row>
    <row r="417" spans="2:65" s="1" customFormat="1" ht="16.5" customHeight="1">
      <c r="B417" s="32"/>
      <c r="C417" s="127" t="s">
        <v>552</v>
      </c>
      <c r="D417" s="127" t="s">
        <v>135</v>
      </c>
      <c r="E417" s="128" t="s">
        <v>553</v>
      </c>
      <c r="F417" s="129" t="s">
        <v>554</v>
      </c>
      <c r="G417" s="130" t="s">
        <v>263</v>
      </c>
      <c r="H417" s="131">
        <v>14.97</v>
      </c>
      <c r="I417" s="132"/>
      <c r="J417" s="133">
        <f>ROUND(I417*H417,2)</f>
        <v>0</v>
      </c>
      <c r="K417" s="129" t="s">
        <v>139</v>
      </c>
      <c r="L417" s="32"/>
      <c r="M417" s="134" t="s">
        <v>19</v>
      </c>
      <c r="N417" s="135" t="s">
        <v>49</v>
      </c>
      <c r="P417" s="136">
        <f>O417*H417</f>
        <v>0</v>
      </c>
      <c r="Q417" s="136">
        <v>0</v>
      </c>
      <c r="R417" s="136">
        <f>Q417*H417</f>
        <v>0</v>
      </c>
      <c r="S417" s="136">
        <v>0</v>
      </c>
      <c r="T417" s="137">
        <f>S417*H417</f>
        <v>0</v>
      </c>
      <c r="AR417" s="138" t="s">
        <v>140</v>
      </c>
      <c r="AT417" s="138" t="s">
        <v>135</v>
      </c>
      <c r="AU417" s="138" t="s">
        <v>88</v>
      </c>
      <c r="AY417" s="17" t="s">
        <v>133</v>
      </c>
      <c r="BE417" s="139">
        <f>IF(N417="základní",J417,0)</f>
        <v>0</v>
      </c>
      <c r="BF417" s="139">
        <f>IF(N417="snížená",J417,0)</f>
        <v>0</v>
      </c>
      <c r="BG417" s="139">
        <f>IF(N417="zákl. přenesená",J417,0)</f>
        <v>0</v>
      </c>
      <c r="BH417" s="139">
        <f>IF(N417="sníž. přenesená",J417,0)</f>
        <v>0</v>
      </c>
      <c r="BI417" s="139">
        <f>IF(N417="nulová",J417,0)</f>
        <v>0</v>
      </c>
      <c r="BJ417" s="17" t="s">
        <v>86</v>
      </c>
      <c r="BK417" s="139">
        <f>ROUND(I417*H417,2)</f>
        <v>0</v>
      </c>
      <c r="BL417" s="17" t="s">
        <v>140</v>
      </c>
      <c r="BM417" s="138" t="s">
        <v>447</v>
      </c>
    </row>
    <row r="418" spans="2:47" s="1" customFormat="1" ht="12">
      <c r="B418" s="32"/>
      <c r="D418" s="140" t="s">
        <v>141</v>
      </c>
      <c r="F418" s="141" t="s">
        <v>555</v>
      </c>
      <c r="I418" s="142"/>
      <c r="L418" s="32"/>
      <c r="M418" s="143"/>
      <c r="T418" s="53"/>
      <c r="AT418" s="17" t="s">
        <v>141</v>
      </c>
      <c r="AU418" s="17" t="s">
        <v>88</v>
      </c>
    </row>
    <row r="419" spans="2:65" s="1" customFormat="1" ht="16.5" customHeight="1">
      <c r="B419" s="32"/>
      <c r="C419" s="127" t="s">
        <v>330</v>
      </c>
      <c r="D419" s="127" t="s">
        <v>135</v>
      </c>
      <c r="E419" s="128" t="s">
        <v>556</v>
      </c>
      <c r="F419" s="129" t="s">
        <v>557</v>
      </c>
      <c r="G419" s="130" t="s">
        <v>138</v>
      </c>
      <c r="H419" s="131">
        <v>13.08</v>
      </c>
      <c r="I419" s="132"/>
      <c r="J419" s="133">
        <f>ROUND(I419*H419,2)</f>
        <v>0</v>
      </c>
      <c r="K419" s="129" t="s">
        <v>139</v>
      </c>
      <c r="L419" s="32"/>
      <c r="M419" s="134" t="s">
        <v>19</v>
      </c>
      <c r="N419" s="135" t="s">
        <v>49</v>
      </c>
      <c r="P419" s="136">
        <f>O419*H419</f>
        <v>0</v>
      </c>
      <c r="Q419" s="136">
        <v>0</v>
      </c>
      <c r="R419" s="136">
        <f>Q419*H419</f>
        <v>0</v>
      </c>
      <c r="S419" s="136">
        <v>0</v>
      </c>
      <c r="T419" s="137">
        <f>S419*H419</f>
        <v>0</v>
      </c>
      <c r="AR419" s="138" t="s">
        <v>140</v>
      </c>
      <c r="AT419" s="138" t="s">
        <v>135</v>
      </c>
      <c r="AU419" s="138" t="s">
        <v>88</v>
      </c>
      <c r="AY419" s="17" t="s">
        <v>133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7" t="s">
        <v>86</v>
      </c>
      <c r="BK419" s="139">
        <f>ROUND(I419*H419,2)</f>
        <v>0</v>
      </c>
      <c r="BL419" s="17" t="s">
        <v>140</v>
      </c>
      <c r="BM419" s="138" t="s">
        <v>558</v>
      </c>
    </row>
    <row r="420" spans="2:47" s="1" customFormat="1" ht="12">
      <c r="B420" s="32"/>
      <c r="D420" s="140" t="s">
        <v>141</v>
      </c>
      <c r="F420" s="141" t="s">
        <v>559</v>
      </c>
      <c r="I420" s="142"/>
      <c r="L420" s="32"/>
      <c r="M420" s="143"/>
      <c r="T420" s="53"/>
      <c r="AT420" s="17" t="s">
        <v>141</v>
      </c>
      <c r="AU420" s="17" t="s">
        <v>88</v>
      </c>
    </row>
    <row r="421" spans="2:51" s="12" customFormat="1" ht="12">
      <c r="B421" s="144"/>
      <c r="D421" s="145" t="s">
        <v>143</v>
      </c>
      <c r="E421" s="146" t="s">
        <v>19</v>
      </c>
      <c r="F421" s="147" t="s">
        <v>560</v>
      </c>
      <c r="H421" s="148">
        <v>13.08</v>
      </c>
      <c r="I421" s="149"/>
      <c r="L421" s="144"/>
      <c r="M421" s="150"/>
      <c r="T421" s="151"/>
      <c r="AT421" s="146" t="s">
        <v>143</v>
      </c>
      <c r="AU421" s="146" t="s">
        <v>88</v>
      </c>
      <c r="AV421" s="12" t="s">
        <v>88</v>
      </c>
      <c r="AW421" s="12" t="s">
        <v>37</v>
      </c>
      <c r="AX421" s="12" t="s">
        <v>78</v>
      </c>
      <c r="AY421" s="146" t="s">
        <v>133</v>
      </c>
    </row>
    <row r="422" spans="2:51" s="13" customFormat="1" ht="12">
      <c r="B422" s="152"/>
      <c r="D422" s="145" t="s">
        <v>143</v>
      </c>
      <c r="E422" s="153" t="s">
        <v>19</v>
      </c>
      <c r="F422" s="154" t="s">
        <v>145</v>
      </c>
      <c r="H422" s="153" t="s">
        <v>19</v>
      </c>
      <c r="I422" s="155"/>
      <c r="L422" s="152"/>
      <c r="M422" s="156"/>
      <c r="T422" s="157"/>
      <c r="AT422" s="153" t="s">
        <v>143</v>
      </c>
      <c r="AU422" s="153" t="s">
        <v>88</v>
      </c>
      <c r="AV422" s="13" t="s">
        <v>86</v>
      </c>
      <c r="AW422" s="13" t="s">
        <v>37</v>
      </c>
      <c r="AX422" s="13" t="s">
        <v>78</v>
      </c>
      <c r="AY422" s="153" t="s">
        <v>133</v>
      </c>
    </row>
    <row r="423" spans="2:51" s="14" customFormat="1" ht="12">
      <c r="B423" s="158"/>
      <c r="D423" s="145" t="s">
        <v>143</v>
      </c>
      <c r="E423" s="159" t="s">
        <v>19</v>
      </c>
      <c r="F423" s="160" t="s">
        <v>146</v>
      </c>
      <c r="H423" s="161">
        <v>13.08</v>
      </c>
      <c r="I423" s="162"/>
      <c r="L423" s="158"/>
      <c r="M423" s="163"/>
      <c r="T423" s="164"/>
      <c r="AT423" s="159" t="s">
        <v>143</v>
      </c>
      <c r="AU423" s="159" t="s">
        <v>88</v>
      </c>
      <c r="AV423" s="14" t="s">
        <v>140</v>
      </c>
      <c r="AW423" s="14" t="s">
        <v>37</v>
      </c>
      <c r="AX423" s="14" t="s">
        <v>86</v>
      </c>
      <c r="AY423" s="159" t="s">
        <v>133</v>
      </c>
    </row>
    <row r="424" spans="2:65" s="1" customFormat="1" ht="16.5" customHeight="1">
      <c r="B424" s="32"/>
      <c r="C424" s="127" t="s">
        <v>561</v>
      </c>
      <c r="D424" s="127" t="s">
        <v>135</v>
      </c>
      <c r="E424" s="128" t="s">
        <v>562</v>
      </c>
      <c r="F424" s="129" t="s">
        <v>563</v>
      </c>
      <c r="G424" s="130" t="s">
        <v>138</v>
      </c>
      <c r="H424" s="131">
        <v>13.08</v>
      </c>
      <c r="I424" s="132"/>
      <c r="J424" s="133">
        <f>ROUND(I424*H424,2)</f>
        <v>0</v>
      </c>
      <c r="K424" s="129" t="s">
        <v>139</v>
      </c>
      <c r="L424" s="32"/>
      <c r="M424" s="134" t="s">
        <v>19</v>
      </c>
      <c r="N424" s="135" t="s">
        <v>49</v>
      </c>
      <c r="P424" s="136">
        <f>O424*H424</f>
        <v>0</v>
      </c>
      <c r="Q424" s="136">
        <v>0</v>
      </c>
      <c r="R424" s="136">
        <f>Q424*H424</f>
        <v>0</v>
      </c>
      <c r="S424" s="136">
        <v>0</v>
      </c>
      <c r="T424" s="137">
        <f>S424*H424</f>
        <v>0</v>
      </c>
      <c r="AR424" s="138" t="s">
        <v>140</v>
      </c>
      <c r="AT424" s="138" t="s">
        <v>135</v>
      </c>
      <c r="AU424" s="138" t="s">
        <v>88</v>
      </c>
      <c r="AY424" s="17" t="s">
        <v>133</v>
      </c>
      <c r="BE424" s="139">
        <f>IF(N424="základní",J424,0)</f>
        <v>0</v>
      </c>
      <c r="BF424" s="139">
        <f>IF(N424="snížená",J424,0)</f>
        <v>0</v>
      </c>
      <c r="BG424" s="139">
        <f>IF(N424="zákl. přenesená",J424,0)</f>
        <v>0</v>
      </c>
      <c r="BH424" s="139">
        <f>IF(N424="sníž. přenesená",J424,0)</f>
        <v>0</v>
      </c>
      <c r="BI424" s="139">
        <f>IF(N424="nulová",J424,0)</f>
        <v>0</v>
      </c>
      <c r="BJ424" s="17" t="s">
        <v>86</v>
      </c>
      <c r="BK424" s="139">
        <f>ROUND(I424*H424,2)</f>
        <v>0</v>
      </c>
      <c r="BL424" s="17" t="s">
        <v>140</v>
      </c>
      <c r="BM424" s="138" t="s">
        <v>564</v>
      </c>
    </row>
    <row r="425" spans="2:47" s="1" customFormat="1" ht="12">
      <c r="B425" s="32"/>
      <c r="D425" s="140" t="s">
        <v>141</v>
      </c>
      <c r="F425" s="141" t="s">
        <v>565</v>
      </c>
      <c r="I425" s="142"/>
      <c r="L425" s="32"/>
      <c r="M425" s="143"/>
      <c r="T425" s="53"/>
      <c r="AT425" s="17" t="s">
        <v>141</v>
      </c>
      <c r="AU425" s="17" t="s">
        <v>88</v>
      </c>
    </row>
    <row r="426" spans="2:65" s="1" customFormat="1" ht="21.75" customHeight="1">
      <c r="B426" s="32"/>
      <c r="C426" s="127" t="s">
        <v>333</v>
      </c>
      <c r="D426" s="127" t="s">
        <v>135</v>
      </c>
      <c r="E426" s="128" t="s">
        <v>566</v>
      </c>
      <c r="F426" s="129" t="s">
        <v>567</v>
      </c>
      <c r="G426" s="130" t="s">
        <v>338</v>
      </c>
      <c r="H426" s="131">
        <v>2.9</v>
      </c>
      <c r="I426" s="132"/>
      <c r="J426" s="133">
        <f>ROUND(I426*H426,2)</f>
        <v>0</v>
      </c>
      <c r="K426" s="129" t="s">
        <v>139</v>
      </c>
      <c r="L426" s="32"/>
      <c r="M426" s="134" t="s">
        <v>19</v>
      </c>
      <c r="N426" s="135" t="s">
        <v>49</v>
      </c>
      <c r="P426" s="136">
        <f>O426*H426</f>
        <v>0</v>
      </c>
      <c r="Q426" s="136">
        <v>0</v>
      </c>
      <c r="R426" s="136">
        <f>Q426*H426</f>
        <v>0</v>
      </c>
      <c r="S426" s="136">
        <v>0</v>
      </c>
      <c r="T426" s="137">
        <f>S426*H426</f>
        <v>0</v>
      </c>
      <c r="AR426" s="138" t="s">
        <v>140</v>
      </c>
      <c r="AT426" s="138" t="s">
        <v>135</v>
      </c>
      <c r="AU426" s="138" t="s">
        <v>88</v>
      </c>
      <c r="AY426" s="17" t="s">
        <v>133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7" t="s">
        <v>86</v>
      </c>
      <c r="BK426" s="139">
        <f>ROUND(I426*H426,2)</f>
        <v>0</v>
      </c>
      <c r="BL426" s="17" t="s">
        <v>140</v>
      </c>
      <c r="BM426" s="138" t="s">
        <v>568</v>
      </c>
    </row>
    <row r="427" spans="2:47" s="1" customFormat="1" ht="12">
      <c r="B427" s="32"/>
      <c r="D427" s="140" t="s">
        <v>141</v>
      </c>
      <c r="F427" s="141" t="s">
        <v>569</v>
      </c>
      <c r="I427" s="142"/>
      <c r="L427" s="32"/>
      <c r="M427" s="143"/>
      <c r="T427" s="53"/>
      <c r="AT427" s="17" t="s">
        <v>141</v>
      </c>
      <c r="AU427" s="17" t="s">
        <v>88</v>
      </c>
    </row>
    <row r="428" spans="2:51" s="12" customFormat="1" ht="12">
      <c r="B428" s="144"/>
      <c r="D428" s="145" t="s">
        <v>143</v>
      </c>
      <c r="E428" s="146" t="s">
        <v>19</v>
      </c>
      <c r="F428" s="147" t="s">
        <v>570</v>
      </c>
      <c r="H428" s="148">
        <v>2.9</v>
      </c>
      <c r="I428" s="149"/>
      <c r="L428" s="144"/>
      <c r="M428" s="150"/>
      <c r="T428" s="151"/>
      <c r="AT428" s="146" t="s">
        <v>143</v>
      </c>
      <c r="AU428" s="146" t="s">
        <v>88</v>
      </c>
      <c r="AV428" s="12" t="s">
        <v>88</v>
      </c>
      <c r="AW428" s="12" t="s">
        <v>37</v>
      </c>
      <c r="AX428" s="12" t="s">
        <v>78</v>
      </c>
      <c r="AY428" s="146" t="s">
        <v>133</v>
      </c>
    </row>
    <row r="429" spans="2:51" s="13" customFormat="1" ht="12">
      <c r="B429" s="152"/>
      <c r="D429" s="145" t="s">
        <v>143</v>
      </c>
      <c r="E429" s="153" t="s">
        <v>19</v>
      </c>
      <c r="F429" s="154" t="s">
        <v>571</v>
      </c>
      <c r="H429" s="153" t="s">
        <v>19</v>
      </c>
      <c r="I429" s="155"/>
      <c r="L429" s="152"/>
      <c r="M429" s="156"/>
      <c r="T429" s="157"/>
      <c r="AT429" s="153" t="s">
        <v>143</v>
      </c>
      <c r="AU429" s="153" t="s">
        <v>88</v>
      </c>
      <c r="AV429" s="13" t="s">
        <v>86</v>
      </c>
      <c r="AW429" s="13" t="s">
        <v>37</v>
      </c>
      <c r="AX429" s="13" t="s">
        <v>78</v>
      </c>
      <c r="AY429" s="153" t="s">
        <v>133</v>
      </c>
    </row>
    <row r="430" spans="2:51" s="14" customFormat="1" ht="12">
      <c r="B430" s="158"/>
      <c r="D430" s="145" t="s">
        <v>143</v>
      </c>
      <c r="E430" s="159" t="s">
        <v>19</v>
      </c>
      <c r="F430" s="160" t="s">
        <v>146</v>
      </c>
      <c r="H430" s="161">
        <v>2.9</v>
      </c>
      <c r="I430" s="162"/>
      <c r="L430" s="158"/>
      <c r="M430" s="163"/>
      <c r="T430" s="164"/>
      <c r="AT430" s="159" t="s">
        <v>143</v>
      </c>
      <c r="AU430" s="159" t="s">
        <v>88</v>
      </c>
      <c r="AV430" s="14" t="s">
        <v>140</v>
      </c>
      <c r="AW430" s="14" t="s">
        <v>37</v>
      </c>
      <c r="AX430" s="14" t="s">
        <v>86</v>
      </c>
      <c r="AY430" s="159" t="s">
        <v>133</v>
      </c>
    </row>
    <row r="431" spans="2:65" s="1" customFormat="1" ht="16.5" customHeight="1">
      <c r="B431" s="32"/>
      <c r="C431" s="127" t="s">
        <v>572</v>
      </c>
      <c r="D431" s="127" t="s">
        <v>135</v>
      </c>
      <c r="E431" s="128" t="s">
        <v>573</v>
      </c>
      <c r="F431" s="129" t="s">
        <v>574</v>
      </c>
      <c r="G431" s="130" t="s">
        <v>154</v>
      </c>
      <c r="H431" s="131">
        <v>2</v>
      </c>
      <c r="I431" s="132"/>
      <c r="J431" s="133">
        <f>ROUND(I431*H431,2)</f>
        <v>0</v>
      </c>
      <c r="K431" s="129" t="s">
        <v>139</v>
      </c>
      <c r="L431" s="32"/>
      <c r="M431" s="134" t="s">
        <v>19</v>
      </c>
      <c r="N431" s="135" t="s">
        <v>49</v>
      </c>
      <c r="P431" s="136">
        <f>O431*H431</f>
        <v>0</v>
      </c>
      <c r="Q431" s="136">
        <v>0</v>
      </c>
      <c r="R431" s="136">
        <f>Q431*H431</f>
        <v>0</v>
      </c>
      <c r="S431" s="136">
        <v>0</v>
      </c>
      <c r="T431" s="137">
        <f>S431*H431</f>
        <v>0</v>
      </c>
      <c r="AR431" s="138" t="s">
        <v>140</v>
      </c>
      <c r="AT431" s="138" t="s">
        <v>135</v>
      </c>
      <c r="AU431" s="138" t="s">
        <v>88</v>
      </c>
      <c r="AY431" s="17" t="s">
        <v>133</v>
      </c>
      <c r="BE431" s="139">
        <f>IF(N431="základní",J431,0)</f>
        <v>0</v>
      </c>
      <c r="BF431" s="139">
        <f>IF(N431="snížená",J431,0)</f>
        <v>0</v>
      </c>
      <c r="BG431" s="139">
        <f>IF(N431="zákl. přenesená",J431,0)</f>
        <v>0</v>
      </c>
      <c r="BH431" s="139">
        <f>IF(N431="sníž. přenesená",J431,0)</f>
        <v>0</v>
      </c>
      <c r="BI431" s="139">
        <f>IF(N431="nulová",J431,0)</f>
        <v>0</v>
      </c>
      <c r="BJ431" s="17" t="s">
        <v>86</v>
      </c>
      <c r="BK431" s="139">
        <f>ROUND(I431*H431,2)</f>
        <v>0</v>
      </c>
      <c r="BL431" s="17" t="s">
        <v>140</v>
      </c>
      <c r="BM431" s="138" t="s">
        <v>575</v>
      </c>
    </row>
    <row r="432" spans="2:47" s="1" customFormat="1" ht="12">
      <c r="B432" s="32"/>
      <c r="D432" s="140" t="s">
        <v>141</v>
      </c>
      <c r="F432" s="141" t="s">
        <v>576</v>
      </c>
      <c r="I432" s="142"/>
      <c r="L432" s="32"/>
      <c r="M432" s="143"/>
      <c r="T432" s="53"/>
      <c r="AT432" s="17" t="s">
        <v>141</v>
      </c>
      <c r="AU432" s="17" t="s">
        <v>88</v>
      </c>
    </row>
    <row r="433" spans="2:51" s="12" customFormat="1" ht="12">
      <c r="B433" s="144"/>
      <c r="D433" s="145" t="s">
        <v>143</v>
      </c>
      <c r="E433" s="146" t="s">
        <v>19</v>
      </c>
      <c r="F433" s="147" t="s">
        <v>88</v>
      </c>
      <c r="H433" s="148">
        <v>2</v>
      </c>
      <c r="I433" s="149"/>
      <c r="L433" s="144"/>
      <c r="M433" s="150"/>
      <c r="T433" s="151"/>
      <c r="AT433" s="146" t="s">
        <v>143</v>
      </c>
      <c r="AU433" s="146" t="s">
        <v>88</v>
      </c>
      <c r="AV433" s="12" t="s">
        <v>88</v>
      </c>
      <c r="AW433" s="12" t="s">
        <v>37</v>
      </c>
      <c r="AX433" s="12" t="s">
        <v>78</v>
      </c>
      <c r="AY433" s="146" t="s">
        <v>133</v>
      </c>
    </row>
    <row r="434" spans="2:51" s="13" customFormat="1" ht="12">
      <c r="B434" s="152"/>
      <c r="D434" s="145" t="s">
        <v>143</v>
      </c>
      <c r="E434" s="153" t="s">
        <v>19</v>
      </c>
      <c r="F434" s="154" t="s">
        <v>145</v>
      </c>
      <c r="H434" s="153" t="s">
        <v>19</v>
      </c>
      <c r="I434" s="155"/>
      <c r="L434" s="152"/>
      <c r="M434" s="156"/>
      <c r="T434" s="157"/>
      <c r="AT434" s="153" t="s">
        <v>143</v>
      </c>
      <c r="AU434" s="153" t="s">
        <v>88</v>
      </c>
      <c r="AV434" s="13" t="s">
        <v>86</v>
      </c>
      <c r="AW434" s="13" t="s">
        <v>37</v>
      </c>
      <c r="AX434" s="13" t="s">
        <v>78</v>
      </c>
      <c r="AY434" s="153" t="s">
        <v>133</v>
      </c>
    </row>
    <row r="435" spans="2:51" s="14" customFormat="1" ht="12">
      <c r="B435" s="158"/>
      <c r="D435" s="145" t="s">
        <v>143</v>
      </c>
      <c r="E435" s="159" t="s">
        <v>19</v>
      </c>
      <c r="F435" s="160" t="s">
        <v>146</v>
      </c>
      <c r="H435" s="161">
        <v>2</v>
      </c>
      <c r="I435" s="162"/>
      <c r="L435" s="158"/>
      <c r="M435" s="163"/>
      <c r="T435" s="164"/>
      <c r="AT435" s="159" t="s">
        <v>143</v>
      </c>
      <c r="AU435" s="159" t="s">
        <v>88</v>
      </c>
      <c r="AV435" s="14" t="s">
        <v>140</v>
      </c>
      <c r="AW435" s="14" t="s">
        <v>37</v>
      </c>
      <c r="AX435" s="14" t="s">
        <v>86</v>
      </c>
      <c r="AY435" s="159" t="s">
        <v>133</v>
      </c>
    </row>
    <row r="436" spans="2:65" s="1" customFormat="1" ht="16.5" customHeight="1">
      <c r="B436" s="32"/>
      <c r="C436" s="127" t="s">
        <v>339</v>
      </c>
      <c r="D436" s="127" t="s">
        <v>135</v>
      </c>
      <c r="E436" s="128" t="s">
        <v>577</v>
      </c>
      <c r="F436" s="129" t="s">
        <v>578</v>
      </c>
      <c r="G436" s="130" t="s">
        <v>338</v>
      </c>
      <c r="H436" s="131">
        <v>0.04</v>
      </c>
      <c r="I436" s="132"/>
      <c r="J436" s="133">
        <f>ROUND(I436*H436,2)</f>
        <v>0</v>
      </c>
      <c r="K436" s="129" t="s">
        <v>139</v>
      </c>
      <c r="L436" s="32"/>
      <c r="M436" s="134" t="s">
        <v>19</v>
      </c>
      <c r="N436" s="135" t="s">
        <v>49</v>
      </c>
      <c r="P436" s="136">
        <f>O436*H436</f>
        <v>0</v>
      </c>
      <c r="Q436" s="136">
        <v>0</v>
      </c>
      <c r="R436" s="136">
        <f>Q436*H436</f>
        <v>0</v>
      </c>
      <c r="S436" s="136">
        <v>0</v>
      </c>
      <c r="T436" s="137">
        <f>S436*H436</f>
        <v>0</v>
      </c>
      <c r="AR436" s="138" t="s">
        <v>140</v>
      </c>
      <c r="AT436" s="138" t="s">
        <v>135</v>
      </c>
      <c r="AU436" s="138" t="s">
        <v>88</v>
      </c>
      <c r="AY436" s="17" t="s">
        <v>133</v>
      </c>
      <c r="BE436" s="139">
        <f>IF(N436="základní",J436,0)</f>
        <v>0</v>
      </c>
      <c r="BF436" s="139">
        <f>IF(N436="snížená",J436,0)</f>
        <v>0</v>
      </c>
      <c r="BG436" s="139">
        <f>IF(N436="zákl. přenesená",J436,0)</f>
        <v>0</v>
      </c>
      <c r="BH436" s="139">
        <f>IF(N436="sníž. přenesená",J436,0)</f>
        <v>0</v>
      </c>
      <c r="BI436" s="139">
        <f>IF(N436="nulová",J436,0)</f>
        <v>0</v>
      </c>
      <c r="BJ436" s="17" t="s">
        <v>86</v>
      </c>
      <c r="BK436" s="139">
        <f>ROUND(I436*H436,2)</f>
        <v>0</v>
      </c>
      <c r="BL436" s="17" t="s">
        <v>140</v>
      </c>
      <c r="BM436" s="138" t="s">
        <v>579</v>
      </c>
    </row>
    <row r="437" spans="2:47" s="1" customFormat="1" ht="12">
      <c r="B437" s="32"/>
      <c r="D437" s="140" t="s">
        <v>141</v>
      </c>
      <c r="F437" s="141" t="s">
        <v>580</v>
      </c>
      <c r="I437" s="142"/>
      <c r="L437" s="32"/>
      <c r="M437" s="143"/>
      <c r="T437" s="53"/>
      <c r="AT437" s="17" t="s">
        <v>141</v>
      </c>
      <c r="AU437" s="17" t="s">
        <v>88</v>
      </c>
    </row>
    <row r="438" spans="2:51" s="12" customFormat="1" ht="12">
      <c r="B438" s="144"/>
      <c r="D438" s="145" t="s">
        <v>143</v>
      </c>
      <c r="E438" s="146" t="s">
        <v>19</v>
      </c>
      <c r="F438" s="147" t="s">
        <v>581</v>
      </c>
      <c r="H438" s="148">
        <v>0.04</v>
      </c>
      <c r="I438" s="149"/>
      <c r="L438" s="144"/>
      <c r="M438" s="150"/>
      <c r="T438" s="151"/>
      <c r="AT438" s="146" t="s">
        <v>143</v>
      </c>
      <c r="AU438" s="146" t="s">
        <v>88</v>
      </c>
      <c r="AV438" s="12" t="s">
        <v>88</v>
      </c>
      <c r="AW438" s="12" t="s">
        <v>37</v>
      </c>
      <c r="AX438" s="12" t="s">
        <v>78</v>
      </c>
      <c r="AY438" s="146" t="s">
        <v>133</v>
      </c>
    </row>
    <row r="439" spans="2:51" s="13" customFormat="1" ht="12">
      <c r="B439" s="152"/>
      <c r="D439" s="145" t="s">
        <v>143</v>
      </c>
      <c r="E439" s="153" t="s">
        <v>19</v>
      </c>
      <c r="F439" s="154" t="s">
        <v>145</v>
      </c>
      <c r="H439" s="153" t="s">
        <v>19</v>
      </c>
      <c r="I439" s="155"/>
      <c r="L439" s="152"/>
      <c r="M439" s="156"/>
      <c r="T439" s="157"/>
      <c r="AT439" s="153" t="s">
        <v>143</v>
      </c>
      <c r="AU439" s="153" t="s">
        <v>88</v>
      </c>
      <c r="AV439" s="13" t="s">
        <v>86</v>
      </c>
      <c r="AW439" s="13" t="s">
        <v>37</v>
      </c>
      <c r="AX439" s="13" t="s">
        <v>78</v>
      </c>
      <c r="AY439" s="153" t="s">
        <v>133</v>
      </c>
    </row>
    <row r="440" spans="2:51" s="14" customFormat="1" ht="12">
      <c r="B440" s="158"/>
      <c r="D440" s="145" t="s">
        <v>143</v>
      </c>
      <c r="E440" s="159" t="s">
        <v>19</v>
      </c>
      <c r="F440" s="160" t="s">
        <v>146</v>
      </c>
      <c r="H440" s="161">
        <v>0.04</v>
      </c>
      <c r="I440" s="162"/>
      <c r="L440" s="158"/>
      <c r="M440" s="163"/>
      <c r="T440" s="164"/>
      <c r="AT440" s="159" t="s">
        <v>143</v>
      </c>
      <c r="AU440" s="159" t="s">
        <v>88</v>
      </c>
      <c r="AV440" s="14" t="s">
        <v>140</v>
      </c>
      <c r="AW440" s="14" t="s">
        <v>37</v>
      </c>
      <c r="AX440" s="14" t="s">
        <v>86</v>
      </c>
      <c r="AY440" s="159" t="s">
        <v>133</v>
      </c>
    </row>
    <row r="441" spans="2:65" s="1" customFormat="1" ht="24.2" customHeight="1">
      <c r="B441" s="32"/>
      <c r="C441" s="127" t="s">
        <v>582</v>
      </c>
      <c r="D441" s="127" t="s">
        <v>135</v>
      </c>
      <c r="E441" s="128" t="s">
        <v>583</v>
      </c>
      <c r="F441" s="129" t="s">
        <v>584</v>
      </c>
      <c r="G441" s="130" t="s">
        <v>138</v>
      </c>
      <c r="H441" s="131">
        <v>375</v>
      </c>
      <c r="I441" s="132"/>
      <c r="J441" s="133">
        <f>ROUND(I441*H441,2)</f>
        <v>0</v>
      </c>
      <c r="K441" s="129" t="s">
        <v>139</v>
      </c>
      <c r="L441" s="32"/>
      <c r="M441" s="134" t="s">
        <v>19</v>
      </c>
      <c r="N441" s="135" t="s">
        <v>49</v>
      </c>
      <c r="P441" s="136">
        <f>O441*H441</f>
        <v>0</v>
      </c>
      <c r="Q441" s="136">
        <v>0</v>
      </c>
      <c r="R441" s="136">
        <f>Q441*H441</f>
        <v>0</v>
      </c>
      <c r="S441" s="136">
        <v>0</v>
      </c>
      <c r="T441" s="137">
        <f>S441*H441</f>
        <v>0</v>
      </c>
      <c r="AR441" s="138" t="s">
        <v>140</v>
      </c>
      <c r="AT441" s="138" t="s">
        <v>135</v>
      </c>
      <c r="AU441" s="138" t="s">
        <v>88</v>
      </c>
      <c r="AY441" s="17" t="s">
        <v>133</v>
      </c>
      <c r="BE441" s="139">
        <f>IF(N441="základní",J441,0)</f>
        <v>0</v>
      </c>
      <c r="BF441" s="139">
        <f>IF(N441="snížená",J441,0)</f>
        <v>0</v>
      </c>
      <c r="BG441" s="139">
        <f>IF(N441="zákl. přenesená",J441,0)</f>
        <v>0</v>
      </c>
      <c r="BH441" s="139">
        <f>IF(N441="sníž. přenesená",J441,0)</f>
        <v>0</v>
      </c>
      <c r="BI441" s="139">
        <f>IF(N441="nulová",J441,0)</f>
        <v>0</v>
      </c>
      <c r="BJ441" s="17" t="s">
        <v>86</v>
      </c>
      <c r="BK441" s="139">
        <f>ROUND(I441*H441,2)</f>
        <v>0</v>
      </c>
      <c r="BL441" s="17" t="s">
        <v>140</v>
      </c>
      <c r="BM441" s="138" t="s">
        <v>585</v>
      </c>
    </row>
    <row r="442" spans="2:47" s="1" customFormat="1" ht="12">
      <c r="B442" s="32"/>
      <c r="D442" s="140" t="s">
        <v>141</v>
      </c>
      <c r="F442" s="141" t="s">
        <v>586</v>
      </c>
      <c r="I442" s="142"/>
      <c r="L442" s="32"/>
      <c r="M442" s="143"/>
      <c r="T442" s="53"/>
      <c r="AT442" s="17" t="s">
        <v>141</v>
      </c>
      <c r="AU442" s="17" t="s">
        <v>88</v>
      </c>
    </row>
    <row r="443" spans="2:51" s="12" customFormat="1" ht="12">
      <c r="B443" s="144"/>
      <c r="D443" s="145" t="s">
        <v>143</v>
      </c>
      <c r="E443" s="146" t="s">
        <v>19</v>
      </c>
      <c r="F443" s="147" t="s">
        <v>587</v>
      </c>
      <c r="H443" s="148">
        <v>375</v>
      </c>
      <c r="I443" s="149"/>
      <c r="L443" s="144"/>
      <c r="M443" s="150"/>
      <c r="T443" s="151"/>
      <c r="AT443" s="146" t="s">
        <v>143</v>
      </c>
      <c r="AU443" s="146" t="s">
        <v>88</v>
      </c>
      <c r="AV443" s="12" t="s">
        <v>88</v>
      </c>
      <c r="AW443" s="12" t="s">
        <v>37</v>
      </c>
      <c r="AX443" s="12" t="s">
        <v>78</v>
      </c>
      <c r="AY443" s="146" t="s">
        <v>133</v>
      </c>
    </row>
    <row r="444" spans="2:51" s="13" customFormat="1" ht="12">
      <c r="B444" s="152"/>
      <c r="D444" s="145" t="s">
        <v>143</v>
      </c>
      <c r="E444" s="153" t="s">
        <v>19</v>
      </c>
      <c r="F444" s="154" t="s">
        <v>145</v>
      </c>
      <c r="H444" s="153" t="s">
        <v>19</v>
      </c>
      <c r="I444" s="155"/>
      <c r="L444" s="152"/>
      <c r="M444" s="156"/>
      <c r="T444" s="157"/>
      <c r="AT444" s="153" t="s">
        <v>143</v>
      </c>
      <c r="AU444" s="153" t="s">
        <v>88</v>
      </c>
      <c r="AV444" s="13" t="s">
        <v>86</v>
      </c>
      <c r="AW444" s="13" t="s">
        <v>37</v>
      </c>
      <c r="AX444" s="13" t="s">
        <v>78</v>
      </c>
      <c r="AY444" s="153" t="s">
        <v>133</v>
      </c>
    </row>
    <row r="445" spans="2:51" s="14" customFormat="1" ht="12">
      <c r="B445" s="158"/>
      <c r="D445" s="145" t="s">
        <v>143</v>
      </c>
      <c r="E445" s="159" t="s">
        <v>19</v>
      </c>
      <c r="F445" s="160" t="s">
        <v>146</v>
      </c>
      <c r="H445" s="161">
        <v>375</v>
      </c>
      <c r="I445" s="162"/>
      <c r="L445" s="158"/>
      <c r="M445" s="163"/>
      <c r="T445" s="164"/>
      <c r="AT445" s="159" t="s">
        <v>143</v>
      </c>
      <c r="AU445" s="159" t="s">
        <v>88</v>
      </c>
      <c r="AV445" s="14" t="s">
        <v>140</v>
      </c>
      <c r="AW445" s="14" t="s">
        <v>37</v>
      </c>
      <c r="AX445" s="14" t="s">
        <v>86</v>
      </c>
      <c r="AY445" s="159" t="s">
        <v>133</v>
      </c>
    </row>
    <row r="446" spans="2:65" s="1" customFormat="1" ht="16.5" customHeight="1">
      <c r="B446" s="32"/>
      <c r="C446" s="127" t="s">
        <v>342</v>
      </c>
      <c r="D446" s="127" t="s">
        <v>135</v>
      </c>
      <c r="E446" s="128" t="s">
        <v>588</v>
      </c>
      <c r="F446" s="129" t="s">
        <v>589</v>
      </c>
      <c r="G446" s="130" t="s">
        <v>138</v>
      </c>
      <c r="H446" s="131">
        <v>14.2</v>
      </c>
      <c r="I446" s="132"/>
      <c r="J446" s="133">
        <f>ROUND(I446*H446,2)</f>
        <v>0</v>
      </c>
      <c r="K446" s="129" t="s">
        <v>139</v>
      </c>
      <c r="L446" s="32"/>
      <c r="M446" s="134" t="s">
        <v>19</v>
      </c>
      <c r="N446" s="135" t="s">
        <v>49</v>
      </c>
      <c r="P446" s="136">
        <f>O446*H446</f>
        <v>0</v>
      </c>
      <c r="Q446" s="136">
        <v>0</v>
      </c>
      <c r="R446" s="136">
        <f>Q446*H446</f>
        <v>0</v>
      </c>
      <c r="S446" s="136">
        <v>0</v>
      </c>
      <c r="T446" s="137">
        <f>S446*H446</f>
        <v>0</v>
      </c>
      <c r="AR446" s="138" t="s">
        <v>140</v>
      </c>
      <c r="AT446" s="138" t="s">
        <v>135</v>
      </c>
      <c r="AU446" s="138" t="s">
        <v>88</v>
      </c>
      <c r="AY446" s="17" t="s">
        <v>133</v>
      </c>
      <c r="BE446" s="139">
        <f>IF(N446="základní",J446,0)</f>
        <v>0</v>
      </c>
      <c r="BF446" s="139">
        <f>IF(N446="snížená",J446,0)</f>
        <v>0</v>
      </c>
      <c r="BG446" s="139">
        <f>IF(N446="zákl. přenesená",J446,0)</f>
        <v>0</v>
      </c>
      <c r="BH446" s="139">
        <f>IF(N446="sníž. přenesená",J446,0)</f>
        <v>0</v>
      </c>
      <c r="BI446" s="139">
        <f>IF(N446="nulová",J446,0)</f>
        <v>0</v>
      </c>
      <c r="BJ446" s="17" t="s">
        <v>86</v>
      </c>
      <c r="BK446" s="139">
        <f>ROUND(I446*H446,2)</f>
        <v>0</v>
      </c>
      <c r="BL446" s="17" t="s">
        <v>140</v>
      </c>
      <c r="BM446" s="138" t="s">
        <v>590</v>
      </c>
    </row>
    <row r="447" spans="2:47" s="1" customFormat="1" ht="12">
      <c r="B447" s="32"/>
      <c r="D447" s="140" t="s">
        <v>141</v>
      </c>
      <c r="F447" s="141" t="s">
        <v>591</v>
      </c>
      <c r="I447" s="142"/>
      <c r="L447" s="32"/>
      <c r="M447" s="143"/>
      <c r="T447" s="53"/>
      <c r="AT447" s="17" t="s">
        <v>141</v>
      </c>
      <c r="AU447" s="17" t="s">
        <v>88</v>
      </c>
    </row>
    <row r="448" spans="2:51" s="13" customFormat="1" ht="12">
      <c r="B448" s="152"/>
      <c r="D448" s="145" t="s">
        <v>143</v>
      </c>
      <c r="E448" s="153" t="s">
        <v>19</v>
      </c>
      <c r="F448" s="154" t="s">
        <v>592</v>
      </c>
      <c r="H448" s="153" t="s">
        <v>19</v>
      </c>
      <c r="I448" s="155"/>
      <c r="L448" s="152"/>
      <c r="M448" s="156"/>
      <c r="T448" s="157"/>
      <c r="AT448" s="153" t="s">
        <v>143</v>
      </c>
      <c r="AU448" s="153" t="s">
        <v>88</v>
      </c>
      <c r="AV448" s="13" t="s">
        <v>86</v>
      </c>
      <c r="AW448" s="13" t="s">
        <v>37</v>
      </c>
      <c r="AX448" s="13" t="s">
        <v>78</v>
      </c>
      <c r="AY448" s="153" t="s">
        <v>133</v>
      </c>
    </row>
    <row r="449" spans="2:51" s="12" customFormat="1" ht="12">
      <c r="B449" s="144"/>
      <c r="D449" s="145" t="s">
        <v>143</v>
      </c>
      <c r="E449" s="146" t="s">
        <v>19</v>
      </c>
      <c r="F449" s="147" t="s">
        <v>593</v>
      </c>
      <c r="H449" s="148">
        <v>0.4</v>
      </c>
      <c r="I449" s="149"/>
      <c r="L449" s="144"/>
      <c r="M449" s="150"/>
      <c r="T449" s="151"/>
      <c r="AT449" s="146" t="s">
        <v>143</v>
      </c>
      <c r="AU449" s="146" t="s">
        <v>88</v>
      </c>
      <c r="AV449" s="12" t="s">
        <v>88</v>
      </c>
      <c r="AW449" s="12" t="s">
        <v>37</v>
      </c>
      <c r="AX449" s="12" t="s">
        <v>78</v>
      </c>
      <c r="AY449" s="146" t="s">
        <v>133</v>
      </c>
    </row>
    <row r="450" spans="2:51" s="13" customFormat="1" ht="12">
      <c r="B450" s="152"/>
      <c r="D450" s="145" t="s">
        <v>143</v>
      </c>
      <c r="E450" s="153" t="s">
        <v>19</v>
      </c>
      <c r="F450" s="154" t="s">
        <v>594</v>
      </c>
      <c r="H450" s="153" t="s">
        <v>19</v>
      </c>
      <c r="I450" s="155"/>
      <c r="L450" s="152"/>
      <c r="M450" s="156"/>
      <c r="T450" s="157"/>
      <c r="AT450" s="153" t="s">
        <v>143</v>
      </c>
      <c r="AU450" s="153" t="s">
        <v>88</v>
      </c>
      <c r="AV450" s="13" t="s">
        <v>86</v>
      </c>
      <c r="AW450" s="13" t="s">
        <v>37</v>
      </c>
      <c r="AX450" s="13" t="s">
        <v>78</v>
      </c>
      <c r="AY450" s="153" t="s">
        <v>133</v>
      </c>
    </row>
    <row r="451" spans="2:51" s="12" customFormat="1" ht="12">
      <c r="B451" s="144"/>
      <c r="D451" s="145" t="s">
        <v>143</v>
      </c>
      <c r="E451" s="146" t="s">
        <v>19</v>
      </c>
      <c r="F451" s="147" t="s">
        <v>595</v>
      </c>
      <c r="H451" s="148">
        <v>13.2</v>
      </c>
      <c r="I451" s="149"/>
      <c r="L451" s="144"/>
      <c r="M451" s="150"/>
      <c r="T451" s="151"/>
      <c r="AT451" s="146" t="s">
        <v>143</v>
      </c>
      <c r="AU451" s="146" t="s">
        <v>88</v>
      </c>
      <c r="AV451" s="12" t="s">
        <v>88</v>
      </c>
      <c r="AW451" s="12" t="s">
        <v>37</v>
      </c>
      <c r="AX451" s="12" t="s">
        <v>78</v>
      </c>
      <c r="AY451" s="146" t="s">
        <v>133</v>
      </c>
    </row>
    <row r="452" spans="2:51" s="13" customFormat="1" ht="12">
      <c r="B452" s="152"/>
      <c r="D452" s="145" t="s">
        <v>143</v>
      </c>
      <c r="E452" s="153" t="s">
        <v>19</v>
      </c>
      <c r="F452" s="154" t="s">
        <v>596</v>
      </c>
      <c r="H452" s="153" t="s">
        <v>19</v>
      </c>
      <c r="I452" s="155"/>
      <c r="L452" s="152"/>
      <c r="M452" s="156"/>
      <c r="T452" s="157"/>
      <c r="AT452" s="153" t="s">
        <v>143</v>
      </c>
      <c r="AU452" s="153" t="s">
        <v>88</v>
      </c>
      <c r="AV452" s="13" t="s">
        <v>86</v>
      </c>
      <c r="AW452" s="13" t="s">
        <v>37</v>
      </c>
      <c r="AX452" s="13" t="s">
        <v>78</v>
      </c>
      <c r="AY452" s="153" t="s">
        <v>133</v>
      </c>
    </row>
    <row r="453" spans="2:51" s="12" customFormat="1" ht="12">
      <c r="B453" s="144"/>
      <c r="D453" s="145" t="s">
        <v>143</v>
      </c>
      <c r="E453" s="146" t="s">
        <v>19</v>
      </c>
      <c r="F453" s="147" t="s">
        <v>597</v>
      </c>
      <c r="H453" s="148">
        <v>0.6</v>
      </c>
      <c r="I453" s="149"/>
      <c r="L453" s="144"/>
      <c r="M453" s="150"/>
      <c r="T453" s="151"/>
      <c r="AT453" s="146" t="s">
        <v>143</v>
      </c>
      <c r="AU453" s="146" t="s">
        <v>88</v>
      </c>
      <c r="AV453" s="12" t="s">
        <v>88</v>
      </c>
      <c r="AW453" s="12" t="s">
        <v>37</v>
      </c>
      <c r="AX453" s="12" t="s">
        <v>78</v>
      </c>
      <c r="AY453" s="146" t="s">
        <v>133</v>
      </c>
    </row>
    <row r="454" spans="2:51" s="13" customFormat="1" ht="12">
      <c r="B454" s="152"/>
      <c r="D454" s="145" t="s">
        <v>143</v>
      </c>
      <c r="E454" s="153" t="s">
        <v>19</v>
      </c>
      <c r="F454" s="154" t="s">
        <v>290</v>
      </c>
      <c r="H454" s="153" t="s">
        <v>19</v>
      </c>
      <c r="I454" s="155"/>
      <c r="L454" s="152"/>
      <c r="M454" s="156"/>
      <c r="T454" s="157"/>
      <c r="AT454" s="153" t="s">
        <v>143</v>
      </c>
      <c r="AU454" s="153" t="s">
        <v>88</v>
      </c>
      <c r="AV454" s="13" t="s">
        <v>86</v>
      </c>
      <c r="AW454" s="13" t="s">
        <v>37</v>
      </c>
      <c r="AX454" s="13" t="s">
        <v>78</v>
      </c>
      <c r="AY454" s="153" t="s">
        <v>133</v>
      </c>
    </row>
    <row r="455" spans="2:51" s="14" customFormat="1" ht="12">
      <c r="B455" s="158"/>
      <c r="D455" s="145" t="s">
        <v>143</v>
      </c>
      <c r="E455" s="159" t="s">
        <v>19</v>
      </c>
      <c r="F455" s="160" t="s">
        <v>146</v>
      </c>
      <c r="H455" s="161">
        <v>14.2</v>
      </c>
      <c r="I455" s="162"/>
      <c r="L455" s="158"/>
      <c r="M455" s="163"/>
      <c r="T455" s="164"/>
      <c r="AT455" s="159" t="s">
        <v>143</v>
      </c>
      <c r="AU455" s="159" t="s">
        <v>88</v>
      </c>
      <c r="AV455" s="14" t="s">
        <v>140</v>
      </c>
      <c r="AW455" s="14" t="s">
        <v>37</v>
      </c>
      <c r="AX455" s="14" t="s">
        <v>86</v>
      </c>
      <c r="AY455" s="159" t="s">
        <v>133</v>
      </c>
    </row>
    <row r="456" spans="2:65" s="1" customFormat="1" ht="16.5" customHeight="1">
      <c r="B456" s="32"/>
      <c r="C456" s="127" t="s">
        <v>598</v>
      </c>
      <c r="D456" s="127" t="s">
        <v>135</v>
      </c>
      <c r="E456" s="128" t="s">
        <v>599</v>
      </c>
      <c r="F456" s="129" t="s">
        <v>600</v>
      </c>
      <c r="G456" s="130" t="s">
        <v>138</v>
      </c>
      <c r="H456" s="131">
        <v>125.8</v>
      </c>
      <c r="I456" s="132"/>
      <c r="J456" s="133">
        <f>ROUND(I456*H456,2)</f>
        <v>0</v>
      </c>
      <c r="K456" s="129" t="s">
        <v>139</v>
      </c>
      <c r="L456" s="32"/>
      <c r="M456" s="134" t="s">
        <v>19</v>
      </c>
      <c r="N456" s="135" t="s">
        <v>49</v>
      </c>
      <c r="P456" s="136">
        <f>O456*H456</f>
        <v>0</v>
      </c>
      <c r="Q456" s="136">
        <v>0</v>
      </c>
      <c r="R456" s="136">
        <f>Q456*H456</f>
        <v>0</v>
      </c>
      <c r="S456" s="136">
        <v>0</v>
      </c>
      <c r="T456" s="137">
        <f>S456*H456</f>
        <v>0</v>
      </c>
      <c r="AR456" s="138" t="s">
        <v>140</v>
      </c>
      <c r="AT456" s="138" t="s">
        <v>135</v>
      </c>
      <c r="AU456" s="138" t="s">
        <v>88</v>
      </c>
      <c r="AY456" s="17" t="s">
        <v>133</v>
      </c>
      <c r="BE456" s="139">
        <f>IF(N456="základní",J456,0)</f>
        <v>0</v>
      </c>
      <c r="BF456" s="139">
        <f>IF(N456="snížená",J456,0)</f>
        <v>0</v>
      </c>
      <c r="BG456" s="139">
        <f>IF(N456="zákl. přenesená",J456,0)</f>
        <v>0</v>
      </c>
      <c r="BH456" s="139">
        <f>IF(N456="sníž. přenesená",J456,0)</f>
        <v>0</v>
      </c>
      <c r="BI456" s="139">
        <f>IF(N456="nulová",J456,0)</f>
        <v>0</v>
      </c>
      <c r="BJ456" s="17" t="s">
        <v>86</v>
      </c>
      <c r="BK456" s="139">
        <f>ROUND(I456*H456,2)</f>
        <v>0</v>
      </c>
      <c r="BL456" s="17" t="s">
        <v>140</v>
      </c>
      <c r="BM456" s="138" t="s">
        <v>601</v>
      </c>
    </row>
    <row r="457" spans="2:47" s="1" customFormat="1" ht="12">
      <c r="B457" s="32"/>
      <c r="D457" s="140" t="s">
        <v>141</v>
      </c>
      <c r="F457" s="141" t="s">
        <v>602</v>
      </c>
      <c r="I457" s="142"/>
      <c r="L457" s="32"/>
      <c r="M457" s="143"/>
      <c r="T457" s="53"/>
      <c r="AT457" s="17" t="s">
        <v>141</v>
      </c>
      <c r="AU457" s="17" t="s">
        <v>88</v>
      </c>
    </row>
    <row r="458" spans="2:51" s="12" customFormat="1" ht="12">
      <c r="B458" s="144"/>
      <c r="D458" s="145" t="s">
        <v>143</v>
      </c>
      <c r="E458" s="146" t="s">
        <v>19</v>
      </c>
      <c r="F458" s="147" t="s">
        <v>603</v>
      </c>
      <c r="H458" s="148">
        <v>1.6</v>
      </c>
      <c r="I458" s="149"/>
      <c r="L458" s="144"/>
      <c r="M458" s="150"/>
      <c r="T458" s="151"/>
      <c r="AT458" s="146" t="s">
        <v>143</v>
      </c>
      <c r="AU458" s="146" t="s">
        <v>88</v>
      </c>
      <c r="AV458" s="12" t="s">
        <v>88</v>
      </c>
      <c r="AW458" s="12" t="s">
        <v>37</v>
      </c>
      <c r="AX458" s="12" t="s">
        <v>78</v>
      </c>
      <c r="AY458" s="146" t="s">
        <v>133</v>
      </c>
    </row>
    <row r="459" spans="2:51" s="12" customFormat="1" ht="12">
      <c r="B459" s="144"/>
      <c r="D459" s="145" t="s">
        <v>143</v>
      </c>
      <c r="E459" s="146" t="s">
        <v>19</v>
      </c>
      <c r="F459" s="147" t="s">
        <v>604</v>
      </c>
      <c r="H459" s="148">
        <v>118.8</v>
      </c>
      <c r="I459" s="149"/>
      <c r="L459" s="144"/>
      <c r="M459" s="150"/>
      <c r="T459" s="151"/>
      <c r="AT459" s="146" t="s">
        <v>143</v>
      </c>
      <c r="AU459" s="146" t="s">
        <v>88</v>
      </c>
      <c r="AV459" s="12" t="s">
        <v>88</v>
      </c>
      <c r="AW459" s="12" t="s">
        <v>37</v>
      </c>
      <c r="AX459" s="12" t="s">
        <v>78</v>
      </c>
      <c r="AY459" s="146" t="s">
        <v>133</v>
      </c>
    </row>
    <row r="460" spans="2:51" s="12" customFormat="1" ht="12">
      <c r="B460" s="144"/>
      <c r="D460" s="145" t="s">
        <v>143</v>
      </c>
      <c r="E460" s="146" t="s">
        <v>19</v>
      </c>
      <c r="F460" s="147" t="s">
        <v>605</v>
      </c>
      <c r="H460" s="148">
        <v>5.4</v>
      </c>
      <c r="I460" s="149"/>
      <c r="L460" s="144"/>
      <c r="M460" s="150"/>
      <c r="T460" s="151"/>
      <c r="AT460" s="146" t="s">
        <v>143</v>
      </c>
      <c r="AU460" s="146" t="s">
        <v>88</v>
      </c>
      <c r="AV460" s="12" t="s">
        <v>88</v>
      </c>
      <c r="AW460" s="12" t="s">
        <v>37</v>
      </c>
      <c r="AX460" s="12" t="s">
        <v>78</v>
      </c>
      <c r="AY460" s="146" t="s">
        <v>133</v>
      </c>
    </row>
    <row r="461" spans="2:51" s="13" customFormat="1" ht="12">
      <c r="B461" s="152"/>
      <c r="D461" s="145" t="s">
        <v>143</v>
      </c>
      <c r="E461" s="153" t="s">
        <v>19</v>
      </c>
      <c r="F461" s="154" t="s">
        <v>267</v>
      </c>
      <c r="H461" s="153" t="s">
        <v>19</v>
      </c>
      <c r="I461" s="155"/>
      <c r="L461" s="152"/>
      <c r="M461" s="156"/>
      <c r="T461" s="157"/>
      <c r="AT461" s="153" t="s">
        <v>143</v>
      </c>
      <c r="AU461" s="153" t="s">
        <v>88</v>
      </c>
      <c r="AV461" s="13" t="s">
        <v>86</v>
      </c>
      <c r="AW461" s="13" t="s">
        <v>37</v>
      </c>
      <c r="AX461" s="13" t="s">
        <v>78</v>
      </c>
      <c r="AY461" s="153" t="s">
        <v>133</v>
      </c>
    </row>
    <row r="462" spans="2:51" s="14" customFormat="1" ht="12">
      <c r="B462" s="158"/>
      <c r="D462" s="145" t="s">
        <v>143</v>
      </c>
      <c r="E462" s="159" t="s">
        <v>19</v>
      </c>
      <c r="F462" s="160" t="s">
        <v>146</v>
      </c>
      <c r="H462" s="161">
        <v>125.8</v>
      </c>
      <c r="I462" s="162"/>
      <c r="L462" s="158"/>
      <c r="M462" s="163"/>
      <c r="T462" s="164"/>
      <c r="AT462" s="159" t="s">
        <v>143</v>
      </c>
      <c r="AU462" s="159" t="s">
        <v>88</v>
      </c>
      <c r="AV462" s="14" t="s">
        <v>140</v>
      </c>
      <c r="AW462" s="14" t="s">
        <v>37</v>
      </c>
      <c r="AX462" s="14" t="s">
        <v>86</v>
      </c>
      <c r="AY462" s="159" t="s">
        <v>133</v>
      </c>
    </row>
    <row r="463" spans="2:65" s="1" customFormat="1" ht="24.2" customHeight="1">
      <c r="B463" s="32"/>
      <c r="C463" s="127" t="s">
        <v>346</v>
      </c>
      <c r="D463" s="127" t="s">
        <v>135</v>
      </c>
      <c r="E463" s="128" t="s">
        <v>606</v>
      </c>
      <c r="F463" s="129" t="s">
        <v>607</v>
      </c>
      <c r="G463" s="130" t="s">
        <v>138</v>
      </c>
      <c r="H463" s="131">
        <v>300</v>
      </c>
      <c r="I463" s="132"/>
      <c r="J463" s="133">
        <f>ROUND(I463*H463,2)</f>
        <v>0</v>
      </c>
      <c r="K463" s="129" t="s">
        <v>19</v>
      </c>
      <c r="L463" s="32"/>
      <c r="M463" s="134" t="s">
        <v>19</v>
      </c>
      <c r="N463" s="135" t="s">
        <v>49</v>
      </c>
      <c r="P463" s="136">
        <f>O463*H463</f>
        <v>0</v>
      </c>
      <c r="Q463" s="136">
        <v>0</v>
      </c>
      <c r="R463" s="136">
        <f>Q463*H463</f>
        <v>0</v>
      </c>
      <c r="S463" s="136">
        <v>0</v>
      </c>
      <c r="T463" s="137">
        <f>S463*H463</f>
        <v>0</v>
      </c>
      <c r="AR463" s="138" t="s">
        <v>140</v>
      </c>
      <c r="AT463" s="138" t="s">
        <v>135</v>
      </c>
      <c r="AU463" s="138" t="s">
        <v>88</v>
      </c>
      <c r="AY463" s="17" t="s">
        <v>133</v>
      </c>
      <c r="BE463" s="139">
        <f>IF(N463="základní",J463,0)</f>
        <v>0</v>
      </c>
      <c r="BF463" s="139">
        <f>IF(N463="snížená",J463,0)</f>
        <v>0</v>
      </c>
      <c r="BG463" s="139">
        <f>IF(N463="zákl. přenesená",J463,0)</f>
        <v>0</v>
      </c>
      <c r="BH463" s="139">
        <f>IF(N463="sníž. přenesená",J463,0)</f>
        <v>0</v>
      </c>
      <c r="BI463" s="139">
        <f>IF(N463="nulová",J463,0)</f>
        <v>0</v>
      </c>
      <c r="BJ463" s="17" t="s">
        <v>86</v>
      </c>
      <c r="BK463" s="139">
        <f>ROUND(I463*H463,2)</f>
        <v>0</v>
      </c>
      <c r="BL463" s="17" t="s">
        <v>140</v>
      </c>
      <c r="BM463" s="138" t="s">
        <v>608</v>
      </c>
    </row>
    <row r="464" spans="2:51" s="12" customFormat="1" ht="12">
      <c r="B464" s="144"/>
      <c r="D464" s="145" t="s">
        <v>143</v>
      </c>
      <c r="E464" s="146" t="s">
        <v>19</v>
      </c>
      <c r="F464" s="147" t="s">
        <v>609</v>
      </c>
      <c r="H464" s="148">
        <v>300</v>
      </c>
      <c r="I464" s="149"/>
      <c r="L464" s="144"/>
      <c r="M464" s="150"/>
      <c r="T464" s="151"/>
      <c r="AT464" s="146" t="s">
        <v>143</v>
      </c>
      <c r="AU464" s="146" t="s">
        <v>88</v>
      </c>
      <c r="AV464" s="12" t="s">
        <v>88</v>
      </c>
      <c r="AW464" s="12" t="s">
        <v>37</v>
      </c>
      <c r="AX464" s="12" t="s">
        <v>78</v>
      </c>
      <c r="AY464" s="146" t="s">
        <v>133</v>
      </c>
    </row>
    <row r="465" spans="2:51" s="13" customFormat="1" ht="12">
      <c r="B465" s="152"/>
      <c r="D465" s="145" t="s">
        <v>143</v>
      </c>
      <c r="E465" s="153" t="s">
        <v>19</v>
      </c>
      <c r="F465" s="154" t="s">
        <v>145</v>
      </c>
      <c r="H465" s="153" t="s">
        <v>19</v>
      </c>
      <c r="I465" s="155"/>
      <c r="L465" s="152"/>
      <c r="M465" s="156"/>
      <c r="T465" s="157"/>
      <c r="AT465" s="153" t="s">
        <v>143</v>
      </c>
      <c r="AU465" s="153" t="s">
        <v>88</v>
      </c>
      <c r="AV465" s="13" t="s">
        <v>86</v>
      </c>
      <c r="AW465" s="13" t="s">
        <v>37</v>
      </c>
      <c r="AX465" s="13" t="s">
        <v>78</v>
      </c>
      <c r="AY465" s="153" t="s">
        <v>133</v>
      </c>
    </row>
    <row r="466" spans="2:51" s="14" customFormat="1" ht="12">
      <c r="B466" s="158"/>
      <c r="D466" s="145" t="s">
        <v>143</v>
      </c>
      <c r="E466" s="159" t="s">
        <v>19</v>
      </c>
      <c r="F466" s="160" t="s">
        <v>146</v>
      </c>
      <c r="H466" s="161">
        <v>300</v>
      </c>
      <c r="I466" s="162"/>
      <c r="L466" s="158"/>
      <c r="M466" s="163"/>
      <c r="T466" s="164"/>
      <c r="AT466" s="159" t="s">
        <v>143</v>
      </c>
      <c r="AU466" s="159" t="s">
        <v>88</v>
      </c>
      <c r="AV466" s="14" t="s">
        <v>140</v>
      </c>
      <c r="AW466" s="14" t="s">
        <v>37</v>
      </c>
      <c r="AX466" s="14" t="s">
        <v>86</v>
      </c>
      <c r="AY466" s="159" t="s">
        <v>133</v>
      </c>
    </row>
    <row r="467" spans="2:65" s="1" customFormat="1" ht="16.5" customHeight="1">
      <c r="B467" s="32"/>
      <c r="C467" s="127" t="s">
        <v>610</v>
      </c>
      <c r="D467" s="127" t="s">
        <v>135</v>
      </c>
      <c r="E467" s="128" t="s">
        <v>611</v>
      </c>
      <c r="F467" s="129" t="s">
        <v>612</v>
      </c>
      <c r="G467" s="130" t="s">
        <v>263</v>
      </c>
      <c r="H467" s="131">
        <v>9.2</v>
      </c>
      <c r="I467" s="132"/>
      <c r="J467" s="133">
        <f>ROUND(I467*H467,2)</f>
        <v>0</v>
      </c>
      <c r="K467" s="129" t="s">
        <v>139</v>
      </c>
      <c r="L467" s="32"/>
      <c r="M467" s="134" t="s">
        <v>19</v>
      </c>
      <c r="N467" s="135" t="s">
        <v>49</v>
      </c>
      <c r="P467" s="136">
        <f>O467*H467</f>
        <v>0</v>
      </c>
      <c r="Q467" s="136">
        <v>0</v>
      </c>
      <c r="R467" s="136">
        <f>Q467*H467</f>
        <v>0</v>
      </c>
      <c r="S467" s="136">
        <v>0</v>
      </c>
      <c r="T467" s="137">
        <f>S467*H467</f>
        <v>0</v>
      </c>
      <c r="AR467" s="138" t="s">
        <v>140</v>
      </c>
      <c r="AT467" s="138" t="s">
        <v>135</v>
      </c>
      <c r="AU467" s="138" t="s">
        <v>88</v>
      </c>
      <c r="AY467" s="17" t="s">
        <v>133</v>
      </c>
      <c r="BE467" s="139">
        <f>IF(N467="základní",J467,0)</f>
        <v>0</v>
      </c>
      <c r="BF467" s="139">
        <f>IF(N467="snížená",J467,0)</f>
        <v>0</v>
      </c>
      <c r="BG467" s="139">
        <f>IF(N467="zákl. přenesená",J467,0)</f>
        <v>0</v>
      </c>
      <c r="BH467" s="139">
        <f>IF(N467="sníž. přenesená",J467,0)</f>
        <v>0</v>
      </c>
      <c r="BI467" s="139">
        <f>IF(N467="nulová",J467,0)</f>
        <v>0</v>
      </c>
      <c r="BJ467" s="17" t="s">
        <v>86</v>
      </c>
      <c r="BK467" s="139">
        <f>ROUND(I467*H467,2)</f>
        <v>0</v>
      </c>
      <c r="BL467" s="17" t="s">
        <v>140</v>
      </c>
      <c r="BM467" s="138" t="s">
        <v>613</v>
      </c>
    </row>
    <row r="468" spans="2:47" s="1" customFormat="1" ht="12">
      <c r="B468" s="32"/>
      <c r="D468" s="140" t="s">
        <v>141</v>
      </c>
      <c r="F468" s="141" t="s">
        <v>614</v>
      </c>
      <c r="I468" s="142"/>
      <c r="L468" s="32"/>
      <c r="M468" s="143"/>
      <c r="T468" s="53"/>
      <c r="AT468" s="17" t="s">
        <v>141</v>
      </c>
      <c r="AU468" s="17" t="s">
        <v>88</v>
      </c>
    </row>
    <row r="469" spans="2:51" s="12" customFormat="1" ht="12">
      <c r="B469" s="144"/>
      <c r="D469" s="145" t="s">
        <v>143</v>
      </c>
      <c r="E469" s="146" t="s">
        <v>19</v>
      </c>
      <c r="F469" s="147" t="s">
        <v>615</v>
      </c>
      <c r="H469" s="148">
        <v>9.2</v>
      </c>
      <c r="I469" s="149"/>
      <c r="L469" s="144"/>
      <c r="M469" s="150"/>
      <c r="T469" s="151"/>
      <c r="AT469" s="146" t="s">
        <v>143</v>
      </c>
      <c r="AU469" s="146" t="s">
        <v>88</v>
      </c>
      <c r="AV469" s="12" t="s">
        <v>88</v>
      </c>
      <c r="AW469" s="12" t="s">
        <v>37</v>
      </c>
      <c r="AX469" s="12" t="s">
        <v>78</v>
      </c>
      <c r="AY469" s="146" t="s">
        <v>133</v>
      </c>
    </row>
    <row r="470" spans="2:51" s="13" customFormat="1" ht="12">
      <c r="B470" s="152"/>
      <c r="D470" s="145" t="s">
        <v>143</v>
      </c>
      <c r="E470" s="153" t="s">
        <v>19</v>
      </c>
      <c r="F470" s="154" t="s">
        <v>145</v>
      </c>
      <c r="H470" s="153" t="s">
        <v>19</v>
      </c>
      <c r="I470" s="155"/>
      <c r="L470" s="152"/>
      <c r="M470" s="156"/>
      <c r="T470" s="157"/>
      <c r="AT470" s="153" t="s">
        <v>143</v>
      </c>
      <c r="AU470" s="153" t="s">
        <v>88</v>
      </c>
      <c r="AV470" s="13" t="s">
        <v>86</v>
      </c>
      <c r="AW470" s="13" t="s">
        <v>37</v>
      </c>
      <c r="AX470" s="13" t="s">
        <v>78</v>
      </c>
      <c r="AY470" s="153" t="s">
        <v>133</v>
      </c>
    </row>
    <row r="471" spans="2:51" s="14" customFormat="1" ht="12">
      <c r="B471" s="158"/>
      <c r="D471" s="145" t="s">
        <v>143</v>
      </c>
      <c r="E471" s="159" t="s">
        <v>19</v>
      </c>
      <c r="F471" s="160" t="s">
        <v>146</v>
      </c>
      <c r="H471" s="161">
        <v>9.2</v>
      </c>
      <c r="I471" s="162"/>
      <c r="L471" s="158"/>
      <c r="M471" s="163"/>
      <c r="T471" s="164"/>
      <c r="AT471" s="159" t="s">
        <v>143</v>
      </c>
      <c r="AU471" s="159" t="s">
        <v>88</v>
      </c>
      <c r="AV471" s="14" t="s">
        <v>140</v>
      </c>
      <c r="AW471" s="14" t="s">
        <v>37</v>
      </c>
      <c r="AX471" s="14" t="s">
        <v>86</v>
      </c>
      <c r="AY471" s="159" t="s">
        <v>133</v>
      </c>
    </row>
    <row r="472" spans="2:65" s="1" customFormat="1" ht="16.5" customHeight="1">
      <c r="B472" s="32"/>
      <c r="C472" s="127" t="s">
        <v>203</v>
      </c>
      <c r="D472" s="127" t="s">
        <v>135</v>
      </c>
      <c r="E472" s="128" t="s">
        <v>616</v>
      </c>
      <c r="F472" s="129" t="s">
        <v>617</v>
      </c>
      <c r="G472" s="130" t="s">
        <v>263</v>
      </c>
      <c r="H472" s="131">
        <v>1.4</v>
      </c>
      <c r="I472" s="132"/>
      <c r="J472" s="133">
        <f>ROUND(I472*H472,2)</f>
        <v>0</v>
      </c>
      <c r="K472" s="129" t="s">
        <v>139</v>
      </c>
      <c r="L472" s="32"/>
      <c r="M472" s="134" t="s">
        <v>19</v>
      </c>
      <c r="N472" s="135" t="s">
        <v>49</v>
      </c>
      <c r="P472" s="136">
        <f>O472*H472</f>
        <v>0</v>
      </c>
      <c r="Q472" s="136">
        <v>0</v>
      </c>
      <c r="R472" s="136">
        <f>Q472*H472</f>
        <v>0</v>
      </c>
      <c r="S472" s="136">
        <v>0</v>
      </c>
      <c r="T472" s="137">
        <f>S472*H472</f>
        <v>0</v>
      </c>
      <c r="AR472" s="138" t="s">
        <v>140</v>
      </c>
      <c r="AT472" s="138" t="s">
        <v>135</v>
      </c>
      <c r="AU472" s="138" t="s">
        <v>88</v>
      </c>
      <c r="AY472" s="17" t="s">
        <v>133</v>
      </c>
      <c r="BE472" s="139">
        <f>IF(N472="základní",J472,0)</f>
        <v>0</v>
      </c>
      <c r="BF472" s="139">
        <f>IF(N472="snížená",J472,0)</f>
        <v>0</v>
      </c>
      <c r="BG472" s="139">
        <f>IF(N472="zákl. přenesená",J472,0)</f>
        <v>0</v>
      </c>
      <c r="BH472" s="139">
        <f>IF(N472="sníž. přenesená",J472,0)</f>
        <v>0</v>
      </c>
      <c r="BI472" s="139">
        <f>IF(N472="nulová",J472,0)</f>
        <v>0</v>
      </c>
      <c r="BJ472" s="17" t="s">
        <v>86</v>
      </c>
      <c r="BK472" s="139">
        <f>ROUND(I472*H472,2)</f>
        <v>0</v>
      </c>
      <c r="BL472" s="17" t="s">
        <v>140</v>
      </c>
      <c r="BM472" s="138" t="s">
        <v>618</v>
      </c>
    </row>
    <row r="473" spans="2:47" s="1" customFormat="1" ht="12">
      <c r="B473" s="32"/>
      <c r="D473" s="140" t="s">
        <v>141</v>
      </c>
      <c r="F473" s="141" t="s">
        <v>619</v>
      </c>
      <c r="I473" s="142"/>
      <c r="L473" s="32"/>
      <c r="M473" s="143"/>
      <c r="T473" s="53"/>
      <c r="AT473" s="17" t="s">
        <v>141</v>
      </c>
      <c r="AU473" s="17" t="s">
        <v>88</v>
      </c>
    </row>
    <row r="474" spans="2:51" s="12" customFormat="1" ht="12">
      <c r="B474" s="144"/>
      <c r="D474" s="145" t="s">
        <v>143</v>
      </c>
      <c r="E474" s="146" t="s">
        <v>19</v>
      </c>
      <c r="F474" s="147" t="s">
        <v>620</v>
      </c>
      <c r="H474" s="148">
        <v>0.02</v>
      </c>
      <c r="I474" s="149"/>
      <c r="L474" s="144"/>
      <c r="M474" s="150"/>
      <c r="T474" s="151"/>
      <c r="AT474" s="146" t="s">
        <v>143</v>
      </c>
      <c r="AU474" s="146" t="s">
        <v>88</v>
      </c>
      <c r="AV474" s="12" t="s">
        <v>88</v>
      </c>
      <c r="AW474" s="12" t="s">
        <v>37</v>
      </c>
      <c r="AX474" s="12" t="s">
        <v>78</v>
      </c>
      <c r="AY474" s="146" t="s">
        <v>133</v>
      </c>
    </row>
    <row r="475" spans="2:51" s="12" customFormat="1" ht="12">
      <c r="B475" s="144"/>
      <c r="D475" s="145" t="s">
        <v>143</v>
      </c>
      <c r="E475" s="146" t="s">
        <v>19</v>
      </c>
      <c r="F475" s="147" t="s">
        <v>621</v>
      </c>
      <c r="H475" s="148">
        <v>1.32</v>
      </c>
      <c r="I475" s="149"/>
      <c r="L475" s="144"/>
      <c r="M475" s="150"/>
      <c r="T475" s="151"/>
      <c r="AT475" s="146" t="s">
        <v>143</v>
      </c>
      <c r="AU475" s="146" t="s">
        <v>88</v>
      </c>
      <c r="AV475" s="12" t="s">
        <v>88</v>
      </c>
      <c r="AW475" s="12" t="s">
        <v>37</v>
      </c>
      <c r="AX475" s="12" t="s">
        <v>78</v>
      </c>
      <c r="AY475" s="146" t="s">
        <v>133</v>
      </c>
    </row>
    <row r="476" spans="2:51" s="12" customFormat="1" ht="12">
      <c r="B476" s="144"/>
      <c r="D476" s="145" t="s">
        <v>143</v>
      </c>
      <c r="E476" s="146" t="s">
        <v>19</v>
      </c>
      <c r="F476" s="147" t="s">
        <v>622</v>
      </c>
      <c r="H476" s="148">
        <v>0.06</v>
      </c>
      <c r="I476" s="149"/>
      <c r="L476" s="144"/>
      <c r="M476" s="150"/>
      <c r="T476" s="151"/>
      <c r="AT476" s="146" t="s">
        <v>143</v>
      </c>
      <c r="AU476" s="146" t="s">
        <v>88</v>
      </c>
      <c r="AV476" s="12" t="s">
        <v>88</v>
      </c>
      <c r="AW476" s="12" t="s">
        <v>37</v>
      </c>
      <c r="AX476" s="12" t="s">
        <v>78</v>
      </c>
      <c r="AY476" s="146" t="s">
        <v>133</v>
      </c>
    </row>
    <row r="477" spans="2:51" s="13" customFormat="1" ht="12">
      <c r="B477" s="152"/>
      <c r="D477" s="145" t="s">
        <v>143</v>
      </c>
      <c r="E477" s="153" t="s">
        <v>19</v>
      </c>
      <c r="F477" s="154" t="s">
        <v>145</v>
      </c>
      <c r="H477" s="153" t="s">
        <v>19</v>
      </c>
      <c r="I477" s="155"/>
      <c r="L477" s="152"/>
      <c r="M477" s="156"/>
      <c r="T477" s="157"/>
      <c r="AT477" s="153" t="s">
        <v>143</v>
      </c>
      <c r="AU477" s="153" t="s">
        <v>88</v>
      </c>
      <c r="AV477" s="13" t="s">
        <v>86</v>
      </c>
      <c r="AW477" s="13" t="s">
        <v>37</v>
      </c>
      <c r="AX477" s="13" t="s">
        <v>78</v>
      </c>
      <c r="AY477" s="153" t="s">
        <v>133</v>
      </c>
    </row>
    <row r="478" spans="2:51" s="14" customFormat="1" ht="12">
      <c r="B478" s="158"/>
      <c r="D478" s="145" t="s">
        <v>143</v>
      </c>
      <c r="E478" s="159" t="s">
        <v>19</v>
      </c>
      <c r="F478" s="160" t="s">
        <v>146</v>
      </c>
      <c r="H478" s="161">
        <v>1.4000000000000001</v>
      </c>
      <c r="I478" s="162"/>
      <c r="L478" s="158"/>
      <c r="M478" s="163"/>
      <c r="T478" s="164"/>
      <c r="AT478" s="159" t="s">
        <v>143</v>
      </c>
      <c r="AU478" s="159" t="s">
        <v>88</v>
      </c>
      <c r="AV478" s="14" t="s">
        <v>140</v>
      </c>
      <c r="AW478" s="14" t="s">
        <v>37</v>
      </c>
      <c r="AX478" s="14" t="s">
        <v>86</v>
      </c>
      <c r="AY478" s="159" t="s">
        <v>133</v>
      </c>
    </row>
    <row r="479" spans="2:65" s="1" customFormat="1" ht="16.5" customHeight="1">
      <c r="B479" s="32"/>
      <c r="C479" s="127" t="s">
        <v>623</v>
      </c>
      <c r="D479" s="127" t="s">
        <v>135</v>
      </c>
      <c r="E479" s="128" t="s">
        <v>624</v>
      </c>
      <c r="F479" s="129" t="s">
        <v>625</v>
      </c>
      <c r="G479" s="130" t="s">
        <v>263</v>
      </c>
      <c r="H479" s="131">
        <v>108</v>
      </c>
      <c r="I479" s="132"/>
      <c r="J479" s="133">
        <f>ROUND(I479*H479,2)</f>
        <v>0</v>
      </c>
      <c r="K479" s="129" t="s">
        <v>139</v>
      </c>
      <c r="L479" s="32"/>
      <c r="M479" s="134" t="s">
        <v>19</v>
      </c>
      <c r="N479" s="135" t="s">
        <v>49</v>
      </c>
      <c r="P479" s="136">
        <f>O479*H479</f>
        <v>0</v>
      </c>
      <c r="Q479" s="136">
        <v>0</v>
      </c>
      <c r="R479" s="136">
        <f>Q479*H479</f>
        <v>0</v>
      </c>
      <c r="S479" s="136">
        <v>0</v>
      </c>
      <c r="T479" s="137">
        <f>S479*H479</f>
        <v>0</v>
      </c>
      <c r="AR479" s="138" t="s">
        <v>140</v>
      </c>
      <c r="AT479" s="138" t="s">
        <v>135</v>
      </c>
      <c r="AU479" s="138" t="s">
        <v>88</v>
      </c>
      <c r="AY479" s="17" t="s">
        <v>133</v>
      </c>
      <c r="BE479" s="139">
        <f>IF(N479="základní",J479,0)</f>
        <v>0</v>
      </c>
      <c r="BF479" s="139">
        <f>IF(N479="snížená",J479,0)</f>
        <v>0</v>
      </c>
      <c r="BG479" s="139">
        <f>IF(N479="zákl. přenesená",J479,0)</f>
        <v>0</v>
      </c>
      <c r="BH479" s="139">
        <f>IF(N479="sníž. přenesená",J479,0)</f>
        <v>0</v>
      </c>
      <c r="BI479" s="139">
        <f>IF(N479="nulová",J479,0)</f>
        <v>0</v>
      </c>
      <c r="BJ479" s="17" t="s">
        <v>86</v>
      </c>
      <c r="BK479" s="139">
        <f>ROUND(I479*H479,2)</f>
        <v>0</v>
      </c>
      <c r="BL479" s="17" t="s">
        <v>140</v>
      </c>
      <c r="BM479" s="138" t="s">
        <v>151</v>
      </c>
    </row>
    <row r="480" spans="2:47" s="1" customFormat="1" ht="12">
      <c r="B480" s="32"/>
      <c r="D480" s="140" t="s">
        <v>141</v>
      </c>
      <c r="F480" s="141" t="s">
        <v>626</v>
      </c>
      <c r="I480" s="142"/>
      <c r="L480" s="32"/>
      <c r="M480" s="143"/>
      <c r="T480" s="53"/>
      <c r="AT480" s="17" t="s">
        <v>141</v>
      </c>
      <c r="AU480" s="17" t="s">
        <v>88</v>
      </c>
    </row>
    <row r="481" spans="2:51" s="12" customFormat="1" ht="12">
      <c r="B481" s="144"/>
      <c r="D481" s="145" t="s">
        <v>143</v>
      </c>
      <c r="E481" s="146" t="s">
        <v>19</v>
      </c>
      <c r="F481" s="147" t="s">
        <v>627</v>
      </c>
      <c r="H481" s="148">
        <v>108</v>
      </c>
      <c r="I481" s="149"/>
      <c r="L481" s="144"/>
      <c r="M481" s="150"/>
      <c r="T481" s="151"/>
      <c r="AT481" s="146" t="s">
        <v>143</v>
      </c>
      <c r="AU481" s="146" t="s">
        <v>88</v>
      </c>
      <c r="AV481" s="12" t="s">
        <v>88</v>
      </c>
      <c r="AW481" s="12" t="s">
        <v>37</v>
      </c>
      <c r="AX481" s="12" t="s">
        <v>78</v>
      </c>
      <c r="AY481" s="146" t="s">
        <v>133</v>
      </c>
    </row>
    <row r="482" spans="2:51" s="13" customFormat="1" ht="12">
      <c r="B482" s="152"/>
      <c r="D482" s="145" t="s">
        <v>143</v>
      </c>
      <c r="E482" s="153" t="s">
        <v>19</v>
      </c>
      <c r="F482" s="154" t="s">
        <v>628</v>
      </c>
      <c r="H482" s="153" t="s">
        <v>19</v>
      </c>
      <c r="I482" s="155"/>
      <c r="L482" s="152"/>
      <c r="M482" s="156"/>
      <c r="T482" s="157"/>
      <c r="AT482" s="153" t="s">
        <v>143</v>
      </c>
      <c r="AU482" s="153" t="s">
        <v>88</v>
      </c>
      <c r="AV482" s="13" t="s">
        <v>86</v>
      </c>
      <c r="AW482" s="13" t="s">
        <v>37</v>
      </c>
      <c r="AX482" s="13" t="s">
        <v>78</v>
      </c>
      <c r="AY482" s="153" t="s">
        <v>133</v>
      </c>
    </row>
    <row r="483" spans="2:51" s="14" customFormat="1" ht="12">
      <c r="B483" s="158"/>
      <c r="D483" s="145" t="s">
        <v>143</v>
      </c>
      <c r="E483" s="159" t="s">
        <v>19</v>
      </c>
      <c r="F483" s="160" t="s">
        <v>146</v>
      </c>
      <c r="H483" s="161">
        <v>108</v>
      </c>
      <c r="I483" s="162"/>
      <c r="L483" s="158"/>
      <c r="M483" s="163"/>
      <c r="T483" s="164"/>
      <c r="AT483" s="159" t="s">
        <v>143</v>
      </c>
      <c r="AU483" s="159" t="s">
        <v>88</v>
      </c>
      <c r="AV483" s="14" t="s">
        <v>140</v>
      </c>
      <c r="AW483" s="14" t="s">
        <v>37</v>
      </c>
      <c r="AX483" s="14" t="s">
        <v>86</v>
      </c>
      <c r="AY483" s="159" t="s">
        <v>133</v>
      </c>
    </row>
    <row r="484" spans="2:65" s="1" customFormat="1" ht="16.5" customHeight="1">
      <c r="B484" s="32"/>
      <c r="C484" s="127" t="s">
        <v>354</v>
      </c>
      <c r="D484" s="127" t="s">
        <v>135</v>
      </c>
      <c r="E484" s="128" t="s">
        <v>629</v>
      </c>
      <c r="F484" s="129" t="s">
        <v>630</v>
      </c>
      <c r="G484" s="130" t="s">
        <v>263</v>
      </c>
      <c r="H484" s="131">
        <v>180</v>
      </c>
      <c r="I484" s="132"/>
      <c r="J484" s="133">
        <f>ROUND(I484*H484,2)</f>
        <v>0</v>
      </c>
      <c r="K484" s="129" t="s">
        <v>139</v>
      </c>
      <c r="L484" s="32"/>
      <c r="M484" s="134" t="s">
        <v>19</v>
      </c>
      <c r="N484" s="135" t="s">
        <v>49</v>
      </c>
      <c r="P484" s="136">
        <f>O484*H484</f>
        <v>0</v>
      </c>
      <c r="Q484" s="136">
        <v>0</v>
      </c>
      <c r="R484" s="136">
        <f>Q484*H484</f>
        <v>0</v>
      </c>
      <c r="S484" s="136">
        <v>0</v>
      </c>
      <c r="T484" s="137">
        <f>S484*H484</f>
        <v>0</v>
      </c>
      <c r="AR484" s="138" t="s">
        <v>140</v>
      </c>
      <c r="AT484" s="138" t="s">
        <v>135</v>
      </c>
      <c r="AU484" s="138" t="s">
        <v>88</v>
      </c>
      <c r="AY484" s="17" t="s">
        <v>133</v>
      </c>
      <c r="BE484" s="139">
        <f>IF(N484="základní",J484,0)</f>
        <v>0</v>
      </c>
      <c r="BF484" s="139">
        <f>IF(N484="snížená",J484,0)</f>
        <v>0</v>
      </c>
      <c r="BG484" s="139">
        <f>IF(N484="zákl. přenesená",J484,0)</f>
        <v>0</v>
      </c>
      <c r="BH484" s="139">
        <f>IF(N484="sníž. přenesená",J484,0)</f>
        <v>0</v>
      </c>
      <c r="BI484" s="139">
        <f>IF(N484="nulová",J484,0)</f>
        <v>0</v>
      </c>
      <c r="BJ484" s="17" t="s">
        <v>86</v>
      </c>
      <c r="BK484" s="139">
        <f>ROUND(I484*H484,2)</f>
        <v>0</v>
      </c>
      <c r="BL484" s="17" t="s">
        <v>140</v>
      </c>
      <c r="BM484" s="138" t="s">
        <v>162</v>
      </c>
    </row>
    <row r="485" spans="2:47" s="1" customFormat="1" ht="12">
      <c r="B485" s="32"/>
      <c r="D485" s="140" t="s">
        <v>141</v>
      </c>
      <c r="F485" s="141" t="s">
        <v>631</v>
      </c>
      <c r="I485" s="142"/>
      <c r="L485" s="32"/>
      <c r="M485" s="143"/>
      <c r="T485" s="53"/>
      <c r="AT485" s="17" t="s">
        <v>141</v>
      </c>
      <c r="AU485" s="17" t="s">
        <v>88</v>
      </c>
    </row>
    <row r="486" spans="2:51" s="13" customFormat="1" ht="12">
      <c r="B486" s="152"/>
      <c r="D486" s="145" t="s">
        <v>143</v>
      </c>
      <c r="E486" s="153" t="s">
        <v>19</v>
      </c>
      <c r="F486" s="154" t="s">
        <v>632</v>
      </c>
      <c r="H486" s="153" t="s">
        <v>19</v>
      </c>
      <c r="I486" s="155"/>
      <c r="L486" s="152"/>
      <c r="M486" s="156"/>
      <c r="T486" s="157"/>
      <c r="AT486" s="153" t="s">
        <v>143</v>
      </c>
      <c r="AU486" s="153" t="s">
        <v>88</v>
      </c>
      <c r="AV486" s="13" t="s">
        <v>86</v>
      </c>
      <c r="AW486" s="13" t="s">
        <v>37</v>
      </c>
      <c r="AX486" s="13" t="s">
        <v>78</v>
      </c>
      <c r="AY486" s="153" t="s">
        <v>133</v>
      </c>
    </row>
    <row r="487" spans="2:51" s="12" customFormat="1" ht="12">
      <c r="B487" s="144"/>
      <c r="D487" s="145" t="s">
        <v>143</v>
      </c>
      <c r="E487" s="146" t="s">
        <v>19</v>
      </c>
      <c r="F487" s="147" t="s">
        <v>633</v>
      </c>
      <c r="H487" s="148">
        <v>180</v>
      </c>
      <c r="I487" s="149"/>
      <c r="L487" s="144"/>
      <c r="M487" s="150"/>
      <c r="T487" s="151"/>
      <c r="AT487" s="146" t="s">
        <v>143</v>
      </c>
      <c r="AU487" s="146" t="s">
        <v>88</v>
      </c>
      <c r="AV487" s="12" t="s">
        <v>88</v>
      </c>
      <c r="AW487" s="12" t="s">
        <v>37</v>
      </c>
      <c r="AX487" s="12" t="s">
        <v>78</v>
      </c>
      <c r="AY487" s="146" t="s">
        <v>133</v>
      </c>
    </row>
    <row r="488" spans="2:51" s="13" customFormat="1" ht="12">
      <c r="B488" s="152"/>
      <c r="D488" s="145" t="s">
        <v>143</v>
      </c>
      <c r="E488" s="153" t="s">
        <v>19</v>
      </c>
      <c r="F488" s="154" t="s">
        <v>145</v>
      </c>
      <c r="H488" s="153" t="s">
        <v>19</v>
      </c>
      <c r="I488" s="155"/>
      <c r="L488" s="152"/>
      <c r="M488" s="156"/>
      <c r="T488" s="157"/>
      <c r="AT488" s="153" t="s">
        <v>143</v>
      </c>
      <c r="AU488" s="153" t="s">
        <v>88</v>
      </c>
      <c r="AV488" s="13" t="s">
        <v>86</v>
      </c>
      <c r="AW488" s="13" t="s">
        <v>37</v>
      </c>
      <c r="AX488" s="13" t="s">
        <v>78</v>
      </c>
      <c r="AY488" s="153" t="s">
        <v>133</v>
      </c>
    </row>
    <row r="489" spans="2:51" s="14" customFormat="1" ht="12">
      <c r="B489" s="158"/>
      <c r="D489" s="145" t="s">
        <v>143</v>
      </c>
      <c r="E489" s="159" t="s">
        <v>19</v>
      </c>
      <c r="F489" s="160" t="s">
        <v>146</v>
      </c>
      <c r="H489" s="161">
        <v>180</v>
      </c>
      <c r="I489" s="162"/>
      <c r="L489" s="158"/>
      <c r="M489" s="163"/>
      <c r="T489" s="164"/>
      <c r="AT489" s="159" t="s">
        <v>143</v>
      </c>
      <c r="AU489" s="159" t="s">
        <v>88</v>
      </c>
      <c r="AV489" s="14" t="s">
        <v>140</v>
      </c>
      <c r="AW489" s="14" t="s">
        <v>37</v>
      </c>
      <c r="AX489" s="14" t="s">
        <v>86</v>
      </c>
      <c r="AY489" s="159" t="s">
        <v>133</v>
      </c>
    </row>
    <row r="490" spans="2:65" s="1" customFormat="1" ht="37.9" customHeight="1">
      <c r="B490" s="32"/>
      <c r="C490" s="127" t="s">
        <v>634</v>
      </c>
      <c r="D490" s="127" t="s">
        <v>135</v>
      </c>
      <c r="E490" s="128" t="s">
        <v>635</v>
      </c>
      <c r="F490" s="129" t="s">
        <v>636</v>
      </c>
      <c r="G490" s="130" t="s">
        <v>138</v>
      </c>
      <c r="H490" s="131">
        <v>375</v>
      </c>
      <c r="I490" s="132"/>
      <c r="J490" s="133">
        <f>ROUND(I490*H490,2)</f>
        <v>0</v>
      </c>
      <c r="K490" s="129" t="s">
        <v>139</v>
      </c>
      <c r="L490" s="32"/>
      <c r="M490" s="134" t="s">
        <v>19</v>
      </c>
      <c r="N490" s="135" t="s">
        <v>49</v>
      </c>
      <c r="P490" s="136">
        <f>O490*H490</f>
        <v>0</v>
      </c>
      <c r="Q490" s="136">
        <v>0</v>
      </c>
      <c r="R490" s="136">
        <f>Q490*H490</f>
        <v>0</v>
      </c>
      <c r="S490" s="136">
        <v>0</v>
      </c>
      <c r="T490" s="137">
        <f>S490*H490</f>
        <v>0</v>
      </c>
      <c r="AR490" s="138" t="s">
        <v>140</v>
      </c>
      <c r="AT490" s="138" t="s">
        <v>135</v>
      </c>
      <c r="AU490" s="138" t="s">
        <v>88</v>
      </c>
      <c r="AY490" s="17" t="s">
        <v>133</v>
      </c>
      <c r="BE490" s="139">
        <f>IF(N490="základní",J490,0)</f>
        <v>0</v>
      </c>
      <c r="BF490" s="139">
        <f>IF(N490="snížená",J490,0)</f>
        <v>0</v>
      </c>
      <c r="BG490" s="139">
        <f>IF(N490="zákl. přenesená",J490,0)</f>
        <v>0</v>
      </c>
      <c r="BH490" s="139">
        <f>IF(N490="sníž. přenesená",J490,0)</f>
        <v>0</v>
      </c>
      <c r="BI490" s="139">
        <f>IF(N490="nulová",J490,0)</f>
        <v>0</v>
      </c>
      <c r="BJ490" s="17" t="s">
        <v>86</v>
      </c>
      <c r="BK490" s="139">
        <f>ROUND(I490*H490,2)</f>
        <v>0</v>
      </c>
      <c r="BL490" s="17" t="s">
        <v>140</v>
      </c>
      <c r="BM490" s="138" t="s">
        <v>171</v>
      </c>
    </row>
    <row r="491" spans="2:47" s="1" customFormat="1" ht="12">
      <c r="B491" s="32"/>
      <c r="D491" s="140" t="s">
        <v>141</v>
      </c>
      <c r="F491" s="141" t="s">
        <v>637</v>
      </c>
      <c r="I491" s="142"/>
      <c r="L491" s="32"/>
      <c r="M491" s="143"/>
      <c r="T491" s="53"/>
      <c r="AT491" s="17" t="s">
        <v>141</v>
      </c>
      <c r="AU491" s="17" t="s">
        <v>88</v>
      </c>
    </row>
    <row r="492" spans="2:51" s="12" customFormat="1" ht="12">
      <c r="B492" s="144"/>
      <c r="D492" s="145" t="s">
        <v>143</v>
      </c>
      <c r="E492" s="146" t="s">
        <v>19</v>
      </c>
      <c r="F492" s="147" t="s">
        <v>587</v>
      </c>
      <c r="H492" s="148">
        <v>375</v>
      </c>
      <c r="I492" s="149"/>
      <c r="L492" s="144"/>
      <c r="M492" s="150"/>
      <c r="T492" s="151"/>
      <c r="AT492" s="146" t="s">
        <v>143</v>
      </c>
      <c r="AU492" s="146" t="s">
        <v>88</v>
      </c>
      <c r="AV492" s="12" t="s">
        <v>88</v>
      </c>
      <c r="AW492" s="12" t="s">
        <v>37</v>
      </c>
      <c r="AX492" s="12" t="s">
        <v>78</v>
      </c>
      <c r="AY492" s="146" t="s">
        <v>133</v>
      </c>
    </row>
    <row r="493" spans="2:51" s="13" customFormat="1" ht="12">
      <c r="B493" s="152"/>
      <c r="D493" s="145" t="s">
        <v>143</v>
      </c>
      <c r="E493" s="153" t="s">
        <v>19</v>
      </c>
      <c r="F493" s="154" t="s">
        <v>145</v>
      </c>
      <c r="H493" s="153" t="s">
        <v>19</v>
      </c>
      <c r="I493" s="155"/>
      <c r="L493" s="152"/>
      <c r="M493" s="156"/>
      <c r="T493" s="157"/>
      <c r="AT493" s="153" t="s">
        <v>143</v>
      </c>
      <c r="AU493" s="153" t="s">
        <v>88</v>
      </c>
      <c r="AV493" s="13" t="s">
        <v>86</v>
      </c>
      <c r="AW493" s="13" t="s">
        <v>37</v>
      </c>
      <c r="AX493" s="13" t="s">
        <v>78</v>
      </c>
      <c r="AY493" s="153" t="s">
        <v>133</v>
      </c>
    </row>
    <row r="494" spans="2:51" s="14" customFormat="1" ht="12">
      <c r="B494" s="158"/>
      <c r="D494" s="145" t="s">
        <v>143</v>
      </c>
      <c r="E494" s="159" t="s">
        <v>19</v>
      </c>
      <c r="F494" s="160" t="s">
        <v>146</v>
      </c>
      <c r="H494" s="161">
        <v>375</v>
      </c>
      <c r="I494" s="162"/>
      <c r="L494" s="158"/>
      <c r="M494" s="163"/>
      <c r="T494" s="164"/>
      <c r="AT494" s="159" t="s">
        <v>143</v>
      </c>
      <c r="AU494" s="159" t="s">
        <v>88</v>
      </c>
      <c r="AV494" s="14" t="s">
        <v>140</v>
      </c>
      <c r="AW494" s="14" t="s">
        <v>37</v>
      </c>
      <c r="AX494" s="14" t="s">
        <v>86</v>
      </c>
      <c r="AY494" s="159" t="s">
        <v>133</v>
      </c>
    </row>
    <row r="495" spans="2:63" s="11" customFormat="1" ht="22.9" customHeight="1">
      <c r="B495" s="115"/>
      <c r="D495" s="116" t="s">
        <v>77</v>
      </c>
      <c r="E495" s="125" t="s">
        <v>193</v>
      </c>
      <c r="F495" s="125" t="s">
        <v>638</v>
      </c>
      <c r="I495" s="118"/>
      <c r="J495" s="126">
        <f>BK495</f>
        <v>0</v>
      </c>
      <c r="L495" s="115"/>
      <c r="M495" s="120"/>
      <c r="P495" s="121">
        <f>SUM(P496:P556)</f>
        <v>0</v>
      </c>
      <c r="R495" s="121">
        <f>SUM(R496:R556)</f>
        <v>0</v>
      </c>
      <c r="T495" s="122">
        <f>SUM(T496:T556)</f>
        <v>0</v>
      </c>
      <c r="AR495" s="116" t="s">
        <v>86</v>
      </c>
      <c r="AT495" s="123" t="s">
        <v>77</v>
      </c>
      <c r="AU495" s="123" t="s">
        <v>86</v>
      </c>
      <c r="AY495" s="116" t="s">
        <v>133</v>
      </c>
      <c r="BK495" s="124">
        <f>SUM(BK496:BK556)</f>
        <v>0</v>
      </c>
    </row>
    <row r="496" spans="2:65" s="1" customFormat="1" ht="21.75" customHeight="1">
      <c r="B496" s="32"/>
      <c r="C496" s="127" t="s">
        <v>361</v>
      </c>
      <c r="D496" s="127" t="s">
        <v>135</v>
      </c>
      <c r="E496" s="128" t="s">
        <v>639</v>
      </c>
      <c r="F496" s="129" t="s">
        <v>640</v>
      </c>
      <c r="G496" s="130" t="s">
        <v>138</v>
      </c>
      <c r="H496" s="131">
        <v>287</v>
      </c>
      <c r="I496" s="132"/>
      <c r="J496" s="133">
        <f>ROUND(I496*H496,2)</f>
        <v>0</v>
      </c>
      <c r="K496" s="129" t="s">
        <v>139</v>
      </c>
      <c r="L496" s="32"/>
      <c r="M496" s="134" t="s">
        <v>19</v>
      </c>
      <c r="N496" s="135" t="s">
        <v>49</v>
      </c>
      <c r="P496" s="136">
        <f>O496*H496</f>
        <v>0</v>
      </c>
      <c r="Q496" s="136">
        <v>0</v>
      </c>
      <c r="R496" s="136">
        <f>Q496*H496</f>
        <v>0</v>
      </c>
      <c r="S496" s="136">
        <v>0</v>
      </c>
      <c r="T496" s="137">
        <f>S496*H496</f>
        <v>0</v>
      </c>
      <c r="AR496" s="138" t="s">
        <v>140</v>
      </c>
      <c r="AT496" s="138" t="s">
        <v>135</v>
      </c>
      <c r="AU496" s="138" t="s">
        <v>88</v>
      </c>
      <c r="AY496" s="17" t="s">
        <v>133</v>
      </c>
      <c r="BE496" s="139">
        <f>IF(N496="základní",J496,0)</f>
        <v>0</v>
      </c>
      <c r="BF496" s="139">
        <f>IF(N496="snížená",J496,0)</f>
        <v>0</v>
      </c>
      <c r="BG496" s="139">
        <f>IF(N496="zákl. přenesená",J496,0)</f>
        <v>0</v>
      </c>
      <c r="BH496" s="139">
        <f>IF(N496="sníž. přenesená",J496,0)</f>
        <v>0</v>
      </c>
      <c r="BI496" s="139">
        <f>IF(N496="nulová",J496,0)</f>
        <v>0</v>
      </c>
      <c r="BJ496" s="17" t="s">
        <v>86</v>
      </c>
      <c r="BK496" s="139">
        <f>ROUND(I496*H496,2)</f>
        <v>0</v>
      </c>
      <c r="BL496" s="17" t="s">
        <v>140</v>
      </c>
      <c r="BM496" s="138" t="s">
        <v>303</v>
      </c>
    </row>
    <row r="497" spans="2:47" s="1" customFormat="1" ht="12">
      <c r="B497" s="32"/>
      <c r="D497" s="140" t="s">
        <v>141</v>
      </c>
      <c r="F497" s="141" t="s">
        <v>641</v>
      </c>
      <c r="I497" s="142"/>
      <c r="L497" s="32"/>
      <c r="M497" s="143"/>
      <c r="T497" s="53"/>
      <c r="AT497" s="17" t="s">
        <v>141</v>
      </c>
      <c r="AU497" s="17" t="s">
        <v>88</v>
      </c>
    </row>
    <row r="498" spans="2:51" s="12" customFormat="1" ht="12">
      <c r="B498" s="144"/>
      <c r="D498" s="145" t="s">
        <v>143</v>
      </c>
      <c r="E498" s="146" t="s">
        <v>19</v>
      </c>
      <c r="F498" s="147" t="s">
        <v>642</v>
      </c>
      <c r="H498" s="148">
        <v>287</v>
      </c>
      <c r="I498" s="149"/>
      <c r="L498" s="144"/>
      <c r="M498" s="150"/>
      <c r="T498" s="151"/>
      <c r="AT498" s="146" t="s">
        <v>143</v>
      </c>
      <c r="AU498" s="146" t="s">
        <v>88</v>
      </c>
      <c r="AV498" s="12" t="s">
        <v>88</v>
      </c>
      <c r="AW498" s="12" t="s">
        <v>37</v>
      </c>
      <c r="AX498" s="12" t="s">
        <v>78</v>
      </c>
      <c r="AY498" s="146" t="s">
        <v>133</v>
      </c>
    </row>
    <row r="499" spans="2:51" s="13" customFormat="1" ht="12">
      <c r="B499" s="152"/>
      <c r="D499" s="145" t="s">
        <v>143</v>
      </c>
      <c r="E499" s="153" t="s">
        <v>19</v>
      </c>
      <c r="F499" s="154" t="s">
        <v>643</v>
      </c>
      <c r="H499" s="153" t="s">
        <v>19</v>
      </c>
      <c r="I499" s="155"/>
      <c r="L499" s="152"/>
      <c r="M499" s="156"/>
      <c r="T499" s="157"/>
      <c r="AT499" s="153" t="s">
        <v>143</v>
      </c>
      <c r="AU499" s="153" t="s">
        <v>88</v>
      </c>
      <c r="AV499" s="13" t="s">
        <v>86</v>
      </c>
      <c r="AW499" s="13" t="s">
        <v>37</v>
      </c>
      <c r="AX499" s="13" t="s">
        <v>78</v>
      </c>
      <c r="AY499" s="153" t="s">
        <v>133</v>
      </c>
    </row>
    <row r="500" spans="2:51" s="14" customFormat="1" ht="12">
      <c r="B500" s="158"/>
      <c r="D500" s="145" t="s">
        <v>143</v>
      </c>
      <c r="E500" s="159" t="s">
        <v>19</v>
      </c>
      <c r="F500" s="160" t="s">
        <v>146</v>
      </c>
      <c r="H500" s="161">
        <v>287</v>
      </c>
      <c r="I500" s="162"/>
      <c r="L500" s="158"/>
      <c r="M500" s="163"/>
      <c r="T500" s="164"/>
      <c r="AT500" s="159" t="s">
        <v>143</v>
      </c>
      <c r="AU500" s="159" t="s">
        <v>88</v>
      </c>
      <c r="AV500" s="14" t="s">
        <v>140</v>
      </c>
      <c r="AW500" s="14" t="s">
        <v>37</v>
      </c>
      <c r="AX500" s="14" t="s">
        <v>86</v>
      </c>
      <c r="AY500" s="159" t="s">
        <v>133</v>
      </c>
    </row>
    <row r="501" spans="2:65" s="1" customFormat="1" ht="21.75" customHeight="1">
      <c r="B501" s="32"/>
      <c r="C501" s="127" t="s">
        <v>644</v>
      </c>
      <c r="D501" s="127" t="s">
        <v>135</v>
      </c>
      <c r="E501" s="128" t="s">
        <v>645</v>
      </c>
      <c r="F501" s="129" t="s">
        <v>646</v>
      </c>
      <c r="G501" s="130" t="s">
        <v>138</v>
      </c>
      <c r="H501" s="131">
        <v>310</v>
      </c>
      <c r="I501" s="132"/>
      <c r="J501" s="133">
        <f>ROUND(I501*H501,2)</f>
        <v>0</v>
      </c>
      <c r="K501" s="129" t="s">
        <v>139</v>
      </c>
      <c r="L501" s="32"/>
      <c r="M501" s="134" t="s">
        <v>19</v>
      </c>
      <c r="N501" s="135" t="s">
        <v>49</v>
      </c>
      <c r="P501" s="136">
        <f>O501*H501</f>
        <v>0</v>
      </c>
      <c r="Q501" s="136">
        <v>0</v>
      </c>
      <c r="R501" s="136">
        <f>Q501*H501</f>
        <v>0</v>
      </c>
      <c r="S501" s="136">
        <v>0</v>
      </c>
      <c r="T501" s="137">
        <f>S501*H501</f>
        <v>0</v>
      </c>
      <c r="AR501" s="138" t="s">
        <v>140</v>
      </c>
      <c r="AT501" s="138" t="s">
        <v>135</v>
      </c>
      <c r="AU501" s="138" t="s">
        <v>88</v>
      </c>
      <c r="AY501" s="17" t="s">
        <v>133</v>
      </c>
      <c r="BE501" s="139">
        <f>IF(N501="základní",J501,0)</f>
        <v>0</v>
      </c>
      <c r="BF501" s="139">
        <f>IF(N501="snížená",J501,0)</f>
        <v>0</v>
      </c>
      <c r="BG501" s="139">
        <f>IF(N501="zákl. přenesená",J501,0)</f>
        <v>0</v>
      </c>
      <c r="BH501" s="139">
        <f>IF(N501="sníž. přenesená",J501,0)</f>
        <v>0</v>
      </c>
      <c r="BI501" s="139">
        <f>IF(N501="nulová",J501,0)</f>
        <v>0</v>
      </c>
      <c r="BJ501" s="17" t="s">
        <v>86</v>
      </c>
      <c r="BK501" s="139">
        <f>ROUND(I501*H501,2)</f>
        <v>0</v>
      </c>
      <c r="BL501" s="17" t="s">
        <v>140</v>
      </c>
      <c r="BM501" s="138" t="s">
        <v>391</v>
      </c>
    </row>
    <row r="502" spans="2:47" s="1" customFormat="1" ht="12">
      <c r="B502" s="32"/>
      <c r="D502" s="140" t="s">
        <v>141</v>
      </c>
      <c r="F502" s="141" t="s">
        <v>647</v>
      </c>
      <c r="I502" s="142"/>
      <c r="L502" s="32"/>
      <c r="M502" s="143"/>
      <c r="T502" s="53"/>
      <c r="AT502" s="17" t="s">
        <v>141</v>
      </c>
      <c r="AU502" s="17" t="s">
        <v>88</v>
      </c>
    </row>
    <row r="503" spans="2:51" s="12" customFormat="1" ht="12">
      <c r="B503" s="144"/>
      <c r="D503" s="145" t="s">
        <v>143</v>
      </c>
      <c r="E503" s="146" t="s">
        <v>19</v>
      </c>
      <c r="F503" s="147" t="s">
        <v>648</v>
      </c>
      <c r="H503" s="148">
        <v>310</v>
      </c>
      <c r="I503" s="149"/>
      <c r="L503" s="144"/>
      <c r="M503" s="150"/>
      <c r="T503" s="151"/>
      <c r="AT503" s="146" t="s">
        <v>143</v>
      </c>
      <c r="AU503" s="146" t="s">
        <v>88</v>
      </c>
      <c r="AV503" s="12" t="s">
        <v>88</v>
      </c>
      <c r="AW503" s="12" t="s">
        <v>37</v>
      </c>
      <c r="AX503" s="12" t="s">
        <v>78</v>
      </c>
      <c r="AY503" s="146" t="s">
        <v>133</v>
      </c>
    </row>
    <row r="504" spans="2:51" s="13" customFormat="1" ht="12">
      <c r="B504" s="152"/>
      <c r="D504" s="145" t="s">
        <v>143</v>
      </c>
      <c r="E504" s="153" t="s">
        <v>19</v>
      </c>
      <c r="F504" s="154" t="s">
        <v>145</v>
      </c>
      <c r="H504" s="153" t="s">
        <v>19</v>
      </c>
      <c r="I504" s="155"/>
      <c r="L504" s="152"/>
      <c r="M504" s="156"/>
      <c r="T504" s="157"/>
      <c r="AT504" s="153" t="s">
        <v>143</v>
      </c>
      <c r="AU504" s="153" t="s">
        <v>88</v>
      </c>
      <c r="AV504" s="13" t="s">
        <v>86</v>
      </c>
      <c r="AW504" s="13" t="s">
        <v>37</v>
      </c>
      <c r="AX504" s="13" t="s">
        <v>78</v>
      </c>
      <c r="AY504" s="153" t="s">
        <v>133</v>
      </c>
    </row>
    <row r="505" spans="2:51" s="14" customFormat="1" ht="12">
      <c r="B505" s="158"/>
      <c r="D505" s="145" t="s">
        <v>143</v>
      </c>
      <c r="E505" s="159" t="s">
        <v>19</v>
      </c>
      <c r="F505" s="160" t="s">
        <v>146</v>
      </c>
      <c r="H505" s="161">
        <v>310</v>
      </c>
      <c r="I505" s="162"/>
      <c r="L505" s="158"/>
      <c r="M505" s="163"/>
      <c r="T505" s="164"/>
      <c r="AT505" s="159" t="s">
        <v>143</v>
      </c>
      <c r="AU505" s="159" t="s">
        <v>88</v>
      </c>
      <c r="AV505" s="14" t="s">
        <v>140</v>
      </c>
      <c r="AW505" s="14" t="s">
        <v>37</v>
      </c>
      <c r="AX505" s="14" t="s">
        <v>86</v>
      </c>
      <c r="AY505" s="159" t="s">
        <v>133</v>
      </c>
    </row>
    <row r="506" spans="2:65" s="1" customFormat="1" ht="21.75" customHeight="1">
      <c r="B506" s="32"/>
      <c r="C506" s="127" t="s">
        <v>366</v>
      </c>
      <c r="D506" s="127" t="s">
        <v>135</v>
      </c>
      <c r="E506" s="128" t="s">
        <v>649</v>
      </c>
      <c r="F506" s="129" t="s">
        <v>650</v>
      </c>
      <c r="G506" s="130" t="s">
        <v>138</v>
      </c>
      <c r="H506" s="131">
        <v>84</v>
      </c>
      <c r="I506" s="132"/>
      <c r="J506" s="133">
        <f>ROUND(I506*H506,2)</f>
        <v>0</v>
      </c>
      <c r="K506" s="129" t="s">
        <v>139</v>
      </c>
      <c r="L506" s="32"/>
      <c r="M506" s="134" t="s">
        <v>19</v>
      </c>
      <c r="N506" s="135" t="s">
        <v>49</v>
      </c>
      <c r="P506" s="136">
        <f>O506*H506</f>
        <v>0</v>
      </c>
      <c r="Q506" s="136">
        <v>0</v>
      </c>
      <c r="R506" s="136">
        <f>Q506*H506</f>
        <v>0</v>
      </c>
      <c r="S506" s="136">
        <v>0</v>
      </c>
      <c r="T506" s="137">
        <f>S506*H506</f>
        <v>0</v>
      </c>
      <c r="AR506" s="138" t="s">
        <v>140</v>
      </c>
      <c r="AT506" s="138" t="s">
        <v>135</v>
      </c>
      <c r="AU506" s="138" t="s">
        <v>88</v>
      </c>
      <c r="AY506" s="17" t="s">
        <v>133</v>
      </c>
      <c r="BE506" s="139">
        <f>IF(N506="základní",J506,0)</f>
        <v>0</v>
      </c>
      <c r="BF506" s="139">
        <f>IF(N506="snížená",J506,0)</f>
        <v>0</v>
      </c>
      <c r="BG506" s="139">
        <f>IF(N506="zákl. přenesená",J506,0)</f>
        <v>0</v>
      </c>
      <c r="BH506" s="139">
        <f>IF(N506="sníž. přenesená",J506,0)</f>
        <v>0</v>
      </c>
      <c r="BI506" s="139">
        <f>IF(N506="nulová",J506,0)</f>
        <v>0</v>
      </c>
      <c r="BJ506" s="17" t="s">
        <v>86</v>
      </c>
      <c r="BK506" s="139">
        <f>ROUND(I506*H506,2)</f>
        <v>0</v>
      </c>
      <c r="BL506" s="17" t="s">
        <v>140</v>
      </c>
      <c r="BM506" s="138" t="s">
        <v>448</v>
      </c>
    </row>
    <row r="507" spans="2:47" s="1" customFormat="1" ht="12">
      <c r="B507" s="32"/>
      <c r="D507" s="140" t="s">
        <v>141</v>
      </c>
      <c r="F507" s="141" t="s">
        <v>651</v>
      </c>
      <c r="I507" s="142"/>
      <c r="L507" s="32"/>
      <c r="M507" s="143"/>
      <c r="T507" s="53"/>
      <c r="AT507" s="17" t="s">
        <v>141</v>
      </c>
      <c r="AU507" s="17" t="s">
        <v>88</v>
      </c>
    </row>
    <row r="508" spans="2:51" s="12" customFormat="1" ht="12">
      <c r="B508" s="144"/>
      <c r="D508" s="145" t="s">
        <v>143</v>
      </c>
      <c r="E508" s="146" t="s">
        <v>19</v>
      </c>
      <c r="F508" s="147" t="s">
        <v>203</v>
      </c>
      <c r="H508" s="148">
        <v>84</v>
      </c>
      <c r="I508" s="149"/>
      <c r="L508" s="144"/>
      <c r="M508" s="150"/>
      <c r="T508" s="151"/>
      <c r="AT508" s="146" t="s">
        <v>143</v>
      </c>
      <c r="AU508" s="146" t="s">
        <v>88</v>
      </c>
      <c r="AV508" s="12" t="s">
        <v>88</v>
      </c>
      <c r="AW508" s="12" t="s">
        <v>37</v>
      </c>
      <c r="AX508" s="12" t="s">
        <v>78</v>
      </c>
      <c r="AY508" s="146" t="s">
        <v>133</v>
      </c>
    </row>
    <row r="509" spans="2:51" s="13" customFormat="1" ht="12">
      <c r="B509" s="152"/>
      <c r="D509" s="145" t="s">
        <v>143</v>
      </c>
      <c r="E509" s="153" t="s">
        <v>19</v>
      </c>
      <c r="F509" s="154" t="s">
        <v>652</v>
      </c>
      <c r="H509" s="153" t="s">
        <v>19</v>
      </c>
      <c r="I509" s="155"/>
      <c r="L509" s="152"/>
      <c r="M509" s="156"/>
      <c r="T509" s="157"/>
      <c r="AT509" s="153" t="s">
        <v>143</v>
      </c>
      <c r="AU509" s="153" t="s">
        <v>88</v>
      </c>
      <c r="AV509" s="13" t="s">
        <v>86</v>
      </c>
      <c r="AW509" s="13" t="s">
        <v>37</v>
      </c>
      <c r="AX509" s="13" t="s">
        <v>78</v>
      </c>
      <c r="AY509" s="153" t="s">
        <v>133</v>
      </c>
    </row>
    <row r="510" spans="2:51" s="14" customFormat="1" ht="12">
      <c r="B510" s="158"/>
      <c r="D510" s="145" t="s">
        <v>143</v>
      </c>
      <c r="E510" s="159" t="s">
        <v>19</v>
      </c>
      <c r="F510" s="160" t="s">
        <v>146</v>
      </c>
      <c r="H510" s="161">
        <v>84</v>
      </c>
      <c r="I510" s="162"/>
      <c r="L510" s="158"/>
      <c r="M510" s="163"/>
      <c r="T510" s="164"/>
      <c r="AT510" s="159" t="s">
        <v>143</v>
      </c>
      <c r="AU510" s="159" t="s">
        <v>88</v>
      </c>
      <c r="AV510" s="14" t="s">
        <v>140</v>
      </c>
      <c r="AW510" s="14" t="s">
        <v>37</v>
      </c>
      <c r="AX510" s="14" t="s">
        <v>86</v>
      </c>
      <c r="AY510" s="159" t="s">
        <v>133</v>
      </c>
    </row>
    <row r="511" spans="2:65" s="1" customFormat="1" ht="24.2" customHeight="1">
      <c r="B511" s="32"/>
      <c r="C511" s="127" t="s">
        <v>653</v>
      </c>
      <c r="D511" s="127" t="s">
        <v>135</v>
      </c>
      <c r="E511" s="128" t="s">
        <v>654</v>
      </c>
      <c r="F511" s="129" t="s">
        <v>655</v>
      </c>
      <c r="G511" s="130" t="s">
        <v>138</v>
      </c>
      <c r="H511" s="131">
        <v>480</v>
      </c>
      <c r="I511" s="132"/>
      <c r="J511" s="133">
        <f>ROUND(I511*H511,2)</f>
        <v>0</v>
      </c>
      <c r="K511" s="129" t="s">
        <v>139</v>
      </c>
      <c r="L511" s="32"/>
      <c r="M511" s="134" t="s">
        <v>19</v>
      </c>
      <c r="N511" s="135" t="s">
        <v>49</v>
      </c>
      <c r="P511" s="136">
        <f>O511*H511</f>
        <v>0</v>
      </c>
      <c r="Q511" s="136">
        <v>0</v>
      </c>
      <c r="R511" s="136">
        <f>Q511*H511</f>
        <v>0</v>
      </c>
      <c r="S511" s="136">
        <v>0</v>
      </c>
      <c r="T511" s="137">
        <f>S511*H511</f>
        <v>0</v>
      </c>
      <c r="AR511" s="138" t="s">
        <v>140</v>
      </c>
      <c r="AT511" s="138" t="s">
        <v>135</v>
      </c>
      <c r="AU511" s="138" t="s">
        <v>88</v>
      </c>
      <c r="AY511" s="17" t="s">
        <v>133</v>
      </c>
      <c r="BE511" s="139">
        <f>IF(N511="základní",J511,0)</f>
        <v>0</v>
      </c>
      <c r="BF511" s="139">
        <f>IF(N511="snížená",J511,0)</f>
        <v>0</v>
      </c>
      <c r="BG511" s="139">
        <f>IF(N511="zákl. přenesená",J511,0)</f>
        <v>0</v>
      </c>
      <c r="BH511" s="139">
        <f>IF(N511="sníž. přenesená",J511,0)</f>
        <v>0</v>
      </c>
      <c r="BI511" s="139">
        <f>IF(N511="nulová",J511,0)</f>
        <v>0</v>
      </c>
      <c r="BJ511" s="17" t="s">
        <v>86</v>
      </c>
      <c r="BK511" s="139">
        <f>ROUND(I511*H511,2)</f>
        <v>0</v>
      </c>
      <c r="BL511" s="17" t="s">
        <v>140</v>
      </c>
      <c r="BM511" s="138" t="s">
        <v>459</v>
      </c>
    </row>
    <row r="512" spans="2:47" s="1" customFormat="1" ht="12">
      <c r="B512" s="32"/>
      <c r="D512" s="140" t="s">
        <v>141</v>
      </c>
      <c r="F512" s="141" t="s">
        <v>656</v>
      </c>
      <c r="I512" s="142"/>
      <c r="L512" s="32"/>
      <c r="M512" s="143"/>
      <c r="T512" s="53"/>
      <c r="AT512" s="17" t="s">
        <v>141</v>
      </c>
      <c r="AU512" s="17" t="s">
        <v>88</v>
      </c>
    </row>
    <row r="513" spans="2:51" s="12" customFormat="1" ht="12">
      <c r="B513" s="144"/>
      <c r="D513" s="145" t="s">
        <v>143</v>
      </c>
      <c r="E513" s="146" t="s">
        <v>19</v>
      </c>
      <c r="F513" s="147" t="s">
        <v>657</v>
      </c>
      <c r="H513" s="148">
        <v>480</v>
      </c>
      <c r="I513" s="149"/>
      <c r="L513" s="144"/>
      <c r="M513" s="150"/>
      <c r="T513" s="151"/>
      <c r="AT513" s="146" t="s">
        <v>143</v>
      </c>
      <c r="AU513" s="146" t="s">
        <v>88</v>
      </c>
      <c r="AV513" s="12" t="s">
        <v>88</v>
      </c>
      <c r="AW513" s="12" t="s">
        <v>37</v>
      </c>
      <c r="AX513" s="12" t="s">
        <v>78</v>
      </c>
      <c r="AY513" s="146" t="s">
        <v>133</v>
      </c>
    </row>
    <row r="514" spans="2:51" s="13" customFormat="1" ht="12">
      <c r="B514" s="152"/>
      <c r="D514" s="145" t="s">
        <v>143</v>
      </c>
      <c r="E514" s="153" t="s">
        <v>19</v>
      </c>
      <c r="F514" s="154" t="s">
        <v>145</v>
      </c>
      <c r="H514" s="153" t="s">
        <v>19</v>
      </c>
      <c r="I514" s="155"/>
      <c r="L514" s="152"/>
      <c r="M514" s="156"/>
      <c r="T514" s="157"/>
      <c r="AT514" s="153" t="s">
        <v>143</v>
      </c>
      <c r="AU514" s="153" t="s">
        <v>88</v>
      </c>
      <c r="AV514" s="13" t="s">
        <v>86</v>
      </c>
      <c r="AW514" s="13" t="s">
        <v>37</v>
      </c>
      <c r="AX514" s="13" t="s">
        <v>78</v>
      </c>
      <c r="AY514" s="153" t="s">
        <v>133</v>
      </c>
    </row>
    <row r="515" spans="2:51" s="14" customFormat="1" ht="12">
      <c r="B515" s="158"/>
      <c r="D515" s="145" t="s">
        <v>143</v>
      </c>
      <c r="E515" s="159" t="s">
        <v>19</v>
      </c>
      <c r="F515" s="160" t="s">
        <v>146</v>
      </c>
      <c r="H515" s="161">
        <v>480</v>
      </c>
      <c r="I515" s="162"/>
      <c r="L515" s="158"/>
      <c r="M515" s="163"/>
      <c r="T515" s="164"/>
      <c r="AT515" s="159" t="s">
        <v>143</v>
      </c>
      <c r="AU515" s="159" t="s">
        <v>88</v>
      </c>
      <c r="AV515" s="14" t="s">
        <v>140</v>
      </c>
      <c r="AW515" s="14" t="s">
        <v>37</v>
      </c>
      <c r="AX515" s="14" t="s">
        <v>86</v>
      </c>
      <c r="AY515" s="159" t="s">
        <v>133</v>
      </c>
    </row>
    <row r="516" spans="2:65" s="1" customFormat="1" ht="24.2" customHeight="1">
      <c r="B516" s="32"/>
      <c r="C516" s="127" t="s">
        <v>370</v>
      </c>
      <c r="D516" s="127" t="s">
        <v>135</v>
      </c>
      <c r="E516" s="128" t="s">
        <v>658</v>
      </c>
      <c r="F516" s="129" t="s">
        <v>659</v>
      </c>
      <c r="G516" s="130" t="s">
        <v>138</v>
      </c>
      <c r="H516" s="131">
        <v>300</v>
      </c>
      <c r="I516" s="132"/>
      <c r="J516" s="133">
        <f>ROUND(I516*H516,2)</f>
        <v>0</v>
      </c>
      <c r="K516" s="129" t="s">
        <v>139</v>
      </c>
      <c r="L516" s="32"/>
      <c r="M516" s="134" t="s">
        <v>19</v>
      </c>
      <c r="N516" s="135" t="s">
        <v>49</v>
      </c>
      <c r="P516" s="136">
        <f>O516*H516</f>
        <v>0</v>
      </c>
      <c r="Q516" s="136">
        <v>0</v>
      </c>
      <c r="R516" s="136">
        <f>Q516*H516</f>
        <v>0</v>
      </c>
      <c r="S516" s="136">
        <v>0</v>
      </c>
      <c r="T516" s="137">
        <f>S516*H516</f>
        <v>0</v>
      </c>
      <c r="AR516" s="138" t="s">
        <v>140</v>
      </c>
      <c r="AT516" s="138" t="s">
        <v>135</v>
      </c>
      <c r="AU516" s="138" t="s">
        <v>88</v>
      </c>
      <c r="AY516" s="17" t="s">
        <v>133</v>
      </c>
      <c r="BE516" s="139">
        <f>IF(N516="základní",J516,0)</f>
        <v>0</v>
      </c>
      <c r="BF516" s="139">
        <f>IF(N516="snížená",J516,0)</f>
        <v>0</v>
      </c>
      <c r="BG516" s="139">
        <f>IF(N516="zákl. přenesená",J516,0)</f>
        <v>0</v>
      </c>
      <c r="BH516" s="139">
        <f>IF(N516="sníž. přenesená",J516,0)</f>
        <v>0</v>
      </c>
      <c r="BI516" s="139">
        <f>IF(N516="nulová",J516,0)</f>
        <v>0</v>
      </c>
      <c r="BJ516" s="17" t="s">
        <v>86</v>
      </c>
      <c r="BK516" s="139">
        <f>ROUND(I516*H516,2)</f>
        <v>0</v>
      </c>
      <c r="BL516" s="17" t="s">
        <v>140</v>
      </c>
      <c r="BM516" s="138" t="s">
        <v>660</v>
      </c>
    </row>
    <row r="517" spans="2:47" s="1" customFormat="1" ht="12">
      <c r="B517" s="32"/>
      <c r="D517" s="140" t="s">
        <v>141</v>
      </c>
      <c r="F517" s="141" t="s">
        <v>661</v>
      </c>
      <c r="I517" s="142"/>
      <c r="L517" s="32"/>
      <c r="M517" s="143"/>
      <c r="T517" s="53"/>
      <c r="AT517" s="17" t="s">
        <v>141</v>
      </c>
      <c r="AU517" s="17" t="s">
        <v>88</v>
      </c>
    </row>
    <row r="518" spans="2:51" s="12" customFormat="1" ht="12">
      <c r="B518" s="144"/>
      <c r="D518" s="145" t="s">
        <v>143</v>
      </c>
      <c r="E518" s="146" t="s">
        <v>19</v>
      </c>
      <c r="F518" s="147" t="s">
        <v>609</v>
      </c>
      <c r="H518" s="148">
        <v>300</v>
      </c>
      <c r="I518" s="149"/>
      <c r="L518" s="144"/>
      <c r="M518" s="150"/>
      <c r="T518" s="151"/>
      <c r="AT518" s="146" t="s">
        <v>143</v>
      </c>
      <c r="AU518" s="146" t="s">
        <v>88</v>
      </c>
      <c r="AV518" s="12" t="s">
        <v>88</v>
      </c>
      <c r="AW518" s="12" t="s">
        <v>37</v>
      </c>
      <c r="AX518" s="12" t="s">
        <v>78</v>
      </c>
      <c r="AY518" s="146" t="s">
        <v>133</v>
      </c>
    </row>
    <row r="519" spans="2:51" s="13" customFormat="1" ht="12">
      <c r="B519" s="152"/>
      <c r="D519" s="145" t="s">
        <v>143</v>
      </c>
      <c r="E519" s="153" t="s">
        <v>19</v>
      </c>
      <c r="F519" s="154" t="s">
        <v>145</v>
      </c>
      <c r="H519" s="153" t="s">
        <v>19</v>
      </c>
      <c r="I519" s="155"/>
      <c r="L519" s="152"/>
      <c r="M519" s="156"/>
      <c r="T519" s="157"/>
      <c r="AT519" s="153" t="s">
        <v>143</v>
      </c>
      <c r="AU519" s="153" t="s">
        <v>88</v>
      </c>
      <c r="AV519" s="13" t="s">
        <v>86</v>
      </c>
      <c r="AW519" s="13" t="s">
        <v>37</v>
      </c>
      <c r="AX519" s="13" t="s">
        <v>78</v>
      </c>
      <c r="AY519" s="153" t="s">
        <v>133</v>
      </c>
    </row>
    <row r="520" spans="2:51" s="14" customFormat="1" ht="12">
      <c r="B520" s="158"/>
      <c r="D520" s="145" t="s">
        <v>143</v>
      </c>
      <c r="E520" s="159" t="s">
        <v>19</v>
      </c>
      <c r="F520" s="160" t="s">
        <v>146</v>
      </c>
      <c r="H520" s="161">
        <v>300</v>
      </c>
      <c r="I520" s="162"/>
      <c r="L520" s="158"/>
      <c r="M520" s="163"/>
      <c r="T520" s="164"/>
      <c r="AT520" s="159" t="s">
        <v>143</v>
      </c>
      <c r="AU520" s="159" t="s">
        <v>88</v>
      </c>
      <c r="AV520" s="14" t="s">
        <v>140</v>
      </c>
      <c r="AW520" s="14" t="s">
        <v>37</v>
      </c>
      <c r="AX520" s="14" t="s">
        <v>86</v>
      </c>
      <c r="AY520" s="159" t="s">
        <v>133</v>
      </c>
    </row>
    <row r="521" spans="2:65" s="1" customFormat="1" ht="16.5" customHeight="1">
      <c r="B521" s="32"/>
      <c r="C521" s="127" t="s">
        <v>662</v>
      </c>
      <c r="D521" s="127" t="s">
        <v>135</v>
      </c>
      <c r="E521" s="128" t="s">
        <v>663</v>
      </c>
      <c r="F521" s="129" t="s">
        <v>664</v>
      </c>
      <c r="G521" s="130" t="s">
        <v>338</v>
      </c>
      <c r="H521" s="131">
        <v>6.89</v>
      </c>
      <c r="I521" s="132"/>
      <c r="J521" s="133">
        <f>ROUND(I521*H521,2)</f>
        <v>0</v>
      </c>
      <c r="K521" s="129" t="s">
        <v>19</v>
      </c>
      <c r="L521" s="32"/>
      <c r="M521" s="134" t="s">
        <v>19</v>
      </c>
      <c r="N521" s="135" t="s">
        <v>49</v>
      </c>
      <c r="P521" s="136">
        <f>O521*H521</f>
        <v>0</v>
      </c>
      <c r="Q521" s="136">
        <v>0</v>
      </c>
      <c r="R521" s="136">
        <f>Q521*H521</f>
        <v>0</v>
      </c>
      <c r="S521" s="136">
        <v>0</v>
      </c>
      <c r="T521" s="137">
        <f>S521*H521</f>
        <v>0</v>
      </c>
      <c r="AR521" s="138" t="s">
        <v>140</v>
      </c>
      <c r="AT521" s="138" t="s">
        <v>135</v>
      </c>
      <c r="AU521" s="138" t="s">
        <v>88</v>
      </c>
      <c r="AY521" s="17" t="s">
        <v>133</v>
      </c>
      <c r="BE521" s="139">
        <f>IF(N521="základní",J521,0)</f>
        <v>0</v>
      </c>
      <c r="BF521" s="139">
        <f>IF(N521="snížená",J521,0)</f>
        <v>0</v>
      </c>
      <c r="BG521" s="139">
        <f>IF(N521="zákl. přenesená",J521,0)</f>
        <v>0</v>
      </c>
      <c r="BH521" s="139">
        <f>IF(N521="sníž. přenesená",J521,0)</f>
        <v>0</v>
      </c>
      <c r="BI521" s="139">
        <f>IF(N521="nulová",J521,0)</f>
        <v>0</v>
      </c>
      <c r="BJ521" s="17" t="s">
        <v>86</v>
      </c>
      <c r="BK521" s="139">
        <f>ROUND(I521*H521,2)</f>
        <v>0</v>
      </c>
      <c r="BL521" s="17" t="s">
        <v>140</v>
      </c>
      <c r="BM521" s="138" t="s">
        <v>665</v>
      </c>
    </row>
    <row r="522" spans="2:51" s="12" customFormat="1" ht="12">
      <c r="B522" s="144"/>
      <c r="D522" s="145" t="s">
        <v>143</v>
      </c>
      <c r="E522" s="146" t="s">
        <v>19</v>
      </c>
      <c r="F522" s="147" t="s">
        <v>666</v>
      </c>
      <c r="H522" s="148">
        <v>6.89</v>
      </c>
      <c r="I522" s="149"/>
      <c r="L522" s="144"/>
      <c r="M522" s="150"/>
      <c r="T522" s="151"/>
      <c r="AT522" s="146" t="s">
        <v>143</v>
      </c>
      <c r="AU522" s="146" t="s">
        <v>88</v>
      </c>
      <c r="AV522" s="12" t="s">
        <v>88</v>
      </c>
      <c r="AW522" s="12" t="s">
        <v>37</v>
      </c>
      <c r="AX522" s="12" t="s">
        <v>78</v>
      </c>
      <c r="AY522" s="146" t="s">
        <v>133</v>
      </c>
    </row>
    <row r="523" spans="2:51" s="13" customFormat="1" ht="12">
      <c r="B523" s="152"/>
      <c r="D523" s="145" t="s">
        <v>143</v>
      </c>
      <c r="E523" s="153" t="s">
        <v>19</v>
      </c>
      <c r="F523" s="154" t="s">
        <v>145</v>
      </c>
      <c r="H523" s="153" t="s">
        <v>19</v>
      </c>
      <c r="I523" s="155"/>
      <c r="L523" s="152"/>
      <c r="M523" s="156"/>
      <c r="T523" s="157"/>
      <c r="AT523" s="153" t="s">
        <v>143</v>
      </c>
      <c r="AU523" s="153" t="s">
        <v>88</v>
      </c>
      <c r="AV523" s="13" t="s">
        <v>86</v>
      </c>
      <c r="AW523" s="13" t="s">
        <v>37</v>
      </c>
      <c r="AX523" s="13" t="s">
        <v>78</v>
      </c>
      <c r="AY523" s="153" t="s">
        <v>133</v>
      </c>
    </row>
    <row r="524" spans="2:51" s="14" customFormat="1" ht="12">
      <c r="B524" s="158"/>
      <c r="D524" s="145" t="s">
        <v>143</v>
      </c>
      <c r="E524" s="159" t="s">
        <v>19</v>
      </c>
      <c r="F524" s="160" t="s">
        <v>146</v>
      </c>
      <c r="H524" s="161">
        <v>6.89</v>
      </c>
      <c r="I524" s="162"/>
      <c r="L524" s="158"/>
      <c r="M524" s="163"/>
      <c r="T524" s="164"/>
      <c r="AT524" s="159" t="s">
        <v>143</v>
      </c>
      <c r="AU524" s="159" t="s">
        <v>88</v>
      </c>
      <c r="AV524" s="14" t="s">
        <v>140</v>
      </c>
      <c r="AW524" s="14" t="s">
        <v>37</v>
      </c>
      <c r="AX524" s="14" t="s">
        <v>86</v>
      </c>
      <c r="AY524" s="159" t="s">
        <v>133</v>
      </c>
    </row>
    <row r="525" spans="2:65" s="1" customFormat="1" ht="16.5" customHeight="1">
      <c r="B525" s="32"/>
      <c r="C525" s="127" t="s">
        <v>374</v>
      </c>
      <c r="D525" s="127" t="s">
        <v>135</v>
      </c>
      <c r="E525" s="128" t="s">
        <v>667</v>
      </c>
      <c r="F525" s="129" t="s">
        <v>668</v>
      </c>
      <c r="G525" s="130" t="s">
        <v>138</v>
      </c>
      <c r="H525" s="131">
        <v>660</v>
      </c>
      <c r="I525" s="132"/>
      <c r="J525" s="133">
        <f>ROUND(I525*H525,2)</f>
        <v>0</v>
      </c>
      <c r="K525" s="129" t="s">
        <v>139</v>
      </c>
      <c r="L525" s="32"/>
      <c r="M525" s="134" t="s">
        <v>19</v>
      </c>
      <c r="N525" s="135" t="s">
        <v>49</v>
      </c>
      <c r="P525" s="136">
        <f>O525*H525</f>
        <v>0</v>
      </c>
      <c r="Q525" s="136">
        <v>0</v>
      </c>
      <c r="R525" s="136">
        <f>Q525*H525</f>
        <v>0</v>
      </c>
      <c r="S525" s="136">
        <v>0</v>
      </c>
      <c r="T525" s="137">
        <f>S525*H525</f>
        <v>0</v>
      </c>
      <c r="AR525" s="138" t="s">
        <v>140</v>
      </c>
      <c r="AT525" s="138" t="s">
        <v>135</v>
      </c>
      <c r="AU525" s="138" t="s">
        <v>88</v>
      </c>
      <c r="AY525" s="17" t="s">
        <v>133</v>
      </c>
      <c r="BE525" s="139">
        <f>IF(N525="základní",J525,0)</f>
        <v>0</v>
      </c>
      <c r="BF525" s="139">
        <f>IF(N525="snížená",J525,0)</f>
        <v>0</v>
      </c>
      <c r="BG525" s="139">
        <f>IF(N525="zákl. přenesená",J525,0)</f>
        <v>0</v>
      </c>
      <c r="BH525" s="139">
        <f>IF(N525="sníž. přenesená",J525,0)</f>
        <v>0</v>
      </c>
      <c r="BI525" s="139">
        <f>IF(N525="nulová",J525,0)</f>
        <v>0</v>
      </c>
      <c r="BJ525" s="17" t="s">
        <v>86</v>
      </c>
      <c r="BK525" s="139">
        <f>ROUND(I525*H525,2)</f>
        <v>0</v>
      </c>
      <c r="BL525" s="17" t="s">
        <v>140</v>
      </c>
      <c r="BM525" s="138" t="s">
        <v>669</v>
      </c>
    </row>
    <row r="526" spans="2:47" s="1" customFormat="1" ht="12">
      <c r="B526" s="32"/>
      <c r="D526" s="140" t="s">
        <v>141</v>
      </c>
      <c r="F526" s="141" t="s">
        <v>670</v>
      </c>
      <c r="I526" s="142"/>
      <c r="L526" s="32"/>
      <c r="M526" s="143"/>
      <c r="T526" s="53"/>
      <c r="AT526" s="17" t="s">
        <v>141</v>
      </c>
      <c r="AU526" s="17" t="s">
        <v>88</v>
      </c>
    </row>
    <row r="527" spans="2:51" s="12" customFormat="1" ht="12">
      <c r="B527" s="144"/>
      <c r="D527" s="145" t="s">
        <v>143</v>
      </c>
      <c r="E527" s="146" t="s">
        <v>19</v>
      </c>
      <c r="F527" s="147" t="s">
        <v>671</v>
      </c>
      <c r="H527" s="148">
        <v>660</v>
      </c>
      <c r="I527" s="149"/>
      <c r="L527" s="144"/>
      <c r="M527" s="150"/>
      <c r="T527" s="151"/>
      <c r="AT527" s="146" t="s">
        <v>143</v>
      </c>
      <c r="AU527" s="146" t="s">
        <v>88</v>
      </c>
      <c r="AV527" s="12" t="s">
        <v>88</v>
      </c>
      <c r="AW527" s="12" t="s">
        <v>37</v>
      </c>
      <c r="AX527" s="12" t="s">
        <v>78</v>
      </c>
      <c r="AY527" s="146" t="s">
        <v>133</v>
      </c>
    </row>
    <row r="528" spans="2:51" s="13" customFormat="1" ht="12">
      <c r="B528" s="152"/>
      <c r="D528" s="145" t="s">
        <v>143</v>
      </c>
      <c r="E528" s="153" t="s">
        <v>19</v>
      </c>
      <c r="F528" s="154" t="s">
        <v>267</v>
      </c>
      <c r="H528" s="153" t="s">
        <v>19</v>
      </c>
      <c r="I528" s="155"/>
      <c r="L528" s="152"/>
      <c r="M528" s="156"/>
      <c r="T528" s="157"/>
      <c r="AT528" s="153" t="s">
        <v>143</v>
      </c>
      <c r="AU528" s="153" t="s">
        <v>88</v>
      </c>
      <c r="AV528" s="13" t="s">
        <v>86</v>
      </c>
      <c r="AW528" s="13" t="s">
        <v>37</v>
      </c>
      <c r="AX528" s="13" t="s">
        <v>78</v>
      </c>
      <c r="AY528" s="153" t="s">
        <v>133</v>
      </c>
    </row>
    <row r="529" spans="2:51" s="14" customFormat="1" ht="12">
      <c r="B529" s="158"/>
      <c r="D529" s="145" t="s">
        <v>143</v>
      </c>
      <c r="E529" s="159" t="s">
        <v>19</v>
      </c>
      <c r="F529" s="160" t="s">
        <v>146</v>
      </c>
      <c r="H529" s="161">
        <v>660</v>
      </c>
      <c r="I529" s="162"/>
      <c r="L529" s="158"/>
      <c r="M529" s="163"/>
      <c r="T529" s="164"/>
      <c r="AT529" s="159" t="s">
        <v>143</v>
      </c>
      <c r="AU529" s="159" t="s">
        <v>88</v>
      </c>
      <c r="AV529" s="14" t="s">
        <v>140</v>
      </c>
      <c r="AW529" s="14" t="s">
        <v>37</v>
      </c>
      <c r="AX529" s="14" t="s">
        <v>86</v>
      </c>
      <c r="AY529" s="159" t="s">
        <v>133</v>
      </c>
    </row>
    <row r="530" spans="2:65" s="1" customFormat="1" ht="24.2" customHeight="1">
      <c r="B530" s="32"/>
      <c r="C530" s="127" t="s">
        <v>672</v>
      </c>
      <c r="D530" s="127" t="s">
        <v>135</v>
      </c>
      <c r="E530" s="128" t="s">
        <v>673</v>
      </c>
      <c r="F530" s="129" t="s">
        <v>674</v>
      </c>
      <c r="G530" s="130" t="s">
        <v>138</v>
      </c>
      <c r="H530" s="131">
        <v>480</v>
      </c>
      <c r="I530" s="132"/>
      <c r="J530" s="133">
        <f>ROUND(I530*H530,2)</f>
        <v>0</v>
      </c>
      <c r="K530" s="129" t="s">
        <v>139</v>
      </c>
      <c r="L530" s="32"/>
      <c r="M530" s="134" t="s">
        <v>19</v>
      </c>
      <c r="N530" s="135" t="s">
        <v>49</v>
      </c>
      <c r="P530" s="136">
        <f>O530*H530</f>
        <v>0</v>
      </c>
      <c r="Q530" s="136">
        <v>0</v>
      </c>
      <c r="R530" s="136">
        <f>Q530*H530</f>
        <v>0</v>
      </c>
      <c r="S530" s="136">
        <v>0</v>
      </c>
      <c r="T530" s="137">
        <f>S530*H530</f>
        <v>0</v>
      </c>
      <c r="AR530" s="138" t="s">
        <v>140</v>
      </c>
      <c r="AT530" s="138" t="s">
        <v>135</v>
      </c>
      <c r="AU530" s="138" t="s">
        <v>88</v>
      </c>
      <c r="AY530" s="17" t="s">
        <v>133</v>
      </c>
      <c r="BE530" s="139">
        <f>IF(N530="základní",J530,0)</f>
        <v>0</v>
      </c>
      <c r="BF530" s="139">
        <f>IF(N530="snížená",J530,0)</f>
        <v>0</v>
      </c>
      <c r="BG530" s="139">
        <f>IF(N530="zákl. přenesená",J530,0)</f>
        <v>0</v>
      </c>
      <c r="BH530" s="139">
        <f>IF(N530="sníž. přenesená",J530,0)</f>
        <v>0</v>
      </c>
      <c r="BI530" s="139">
        <f>IF(N530="nulová",J530,0)</f>
        <v>0</v>
      </c>
      <c r="BJ530" s="17" t="s">
        <v>86</v>
      </c>
      <c r="BK530" s="139">
        <f>ROUND(I530*H530,2)</f>
        <v>0</v>
      </c>
      <c r="BL530" s="17" t="s">
        <v>140</v>
      </c>
      <c r="BM530" s="138" t="s">
        <v>675</v>
      </c>
    </row>
    <row r="531" spans="2:47" s="1" customFormat="1" ht="12">
      <c r="B531" s="32"/>
      <c r="D531" s="140" t="s">
        <v>141</v>
      </c>
      <c r="F531" s="141" t="s">
        <v>676</v>
      </c>
      <c r="I531" s="142"/>
      <c r="L531" s="32"/>
      <c r="M531" s="143"/>
      <c r="T531" s="53"/>
      <c r="AT531" s="17" t="s">
        <v>141</v>
      </c>
      <c r="AU531" s="17" t="s">
        <v>88</v>
      </c>
    </row>
    <row r="532" spans="2:51" s="12" customFormat="1" ht="12">
      <c r="B532" s="144"/>
      <c r="D532" s="145" t="s">
        <v>143</v>
      </c>
      <c r="E532" s="146" t="s">
        <v>19</v>
      </c>
      <c r="F532" s="147" t="s">
        <v>657</v>
      </c>
      <c r="H532" s="148">
        <v>480</v>
      </c>
      <c r="I532" s="149"/>
      <c r="L532" s="144"/>
      <c r="M532" s="150"/>
      <c r="T532" s="151"/>
      <c r="AT532" s="146" t="s">
        <v>143</v>
      </c>
      <c r="AU532" s="146" t="s">
        <v>88</v>
      </c>
      <c r="AV532" s="12" t="s">
        <v>88</v>
      </c>
      <c r="AW532" s="12" t="s">
        <v>37</v>
      </c>
      <c r="AX532" s="12" t="s">
        <v>78</v>
      </c>
      <c r="AY532" s="146" t="s">
        <v>133</v>
      </c>
    </row>
    <row r="533" spans="2:51" s="13" customFormat="1" ht="12">
      <c r="B533" s="152"/>
      <c r="D533" s="145" t="s">
        <v>143</v>
      </c>
      <c r="E533" s="153" t="s">
        <v>19</v>
      </c>
      <c r="F533" s="154" t="s">
        <v>145</v>
      </c>
      <c r="H533" s="153" t="s">
        <v>19</v>
      </c>
      <c r="I533" s="155"/>
      <c r="L533" s="152"/>
      <c r="M533" s="156"/>
      <c r="T533" s="157"/>
      <c r="AT533" s="153" t="s">
        <v>143</v>
      </c>
      <c r="AU533" s="153" t="s">
        <v>88</v>
      </c>
      <c r="AV533" s="13" t="s">
        <v>86</v>
      </c>
      <c r="AW533" s="13" t="s">
        <v>37</v>
      </c>
      <c r="AX533" s="13" t="s">
        <v>78</v>
      </c>
      <c r="AY533" s="153" t="s">
        <v>133</v>
      </c>
    </row>
    <row r="534" spans="2:51" s="14" customFormat="1" ht="12">
      <c r="B534" s="158"/>
      <c r="D534" s="145" t="s">
        <v>143</v>
      </c>
      <c r="E534" s="159" t="s">
        <v>19</v>
      </c>
      <c r="F534" s="160" t="s">
        <v>146</v>
      </c>
      <c r="H534" s="161">
        <v>480</v>
      </c>
      <c r="I534" s="162"/>
      <c r="L534" s="158"/>
      <c r="M534" s="163"/>
      <c r="T534" s="164"/>
      <c r="AT534" s="159" t="s">
        <v>143</v>
      </c>
      <c r="AU534" s="159" t="s">
        <v>88</v>
      </c>
      <c r="AV534" s="14" t="s">
        <v>140</v>
      </c>
      <c r="AW534" s="14" t="s">
        <v>37</v>
      </c>
      <c r="AX534" s="14" t="s">
        <v>86</v>
      </c>
      <c r="AY534" s="159" t="s">
        <v>133</v>
      </c>
    </row>
    <row r="535" spans="2:65" s="1" customFormat="1" ht="21.75" customHeight="1">
      <c r="B535" s="32"/>
      <c r="C535" s="127" t="s">
        <v>379</v>
      </c>
      <c r="D535" s="127" t="s">
        <v>135</v>
      </c>
      <c r="E535" s="128" t="s">
        <v>677</v>
      </c>
      <c r="F535" s="129" t="s">
        <v>678</v>
      </c>
      <c r="G535" s="130" t="s">
        <v>138</v>
      </c>
      <c r="H535" s="131">
        <v>106.93</v>
      </c>
      <c r="I535" s="132"/>
      <c r="J535" s="133">
        <f>ROUND(I535*H535,2)</f>
        <v>0</v>
      </c>
      <c r="K535" s="129" t="s">
        <v>139</v>
      </c>
      <c r="L535" s="32"/>
      <c r="M535" s="134" t="s">
        <v>19</v>
      </c>
      <c r="N535" s="135" t="s">
        <v>49</v>
      </c>
      <c r="P535" s="136">
        <f>O535*H535</f>
        <v>0</v>
      </c>
      <c r="Q535" s="136">
        <v>0</v>
      </c>
      <c r="R535" s="136">
        <f>Q535*H535</f>
        <v>0</v>
      </c>
      <c r="S535" s="136">
        <v>0</v>
      </c>
      <c r="T535" s="137">
        <f>S535*H535</f>
        <v>0</v>
      </c>
      <c r="AR535" s="138" t="s">
        <v>140</v>
      </c>
      <c r="AT535" s="138" t="s">
        <v>135</v>
      </c>
      <c r="AU535" s="138" t="s">
        <v>88</v>
      </c>
      <c r="AY535" s="17" t="s">
        <v>133</v>
      </c>
      <c r="BE535" s="139">
        <f>IF(N535="základní",J535,0)</f>
        <v>0</v>
      </c>
      <c r="BF535" s="139">
        <f>IF(N535="snížená",J535,0)</f>
        <v>0</v>
      </c>
      <c r="BG535" s="139">
        <f>IF(N535="zákl. přenesená",J535,0)</f>
        <v>0</v>
      </c>
      <c r="BH535" s="139">
        <f>IF(N535="sníž. přenesená",J535,0)</f>
        <v>0</v>
      </c>
      <c r="BI535" s="139">
        <f>IF(N535="nulová",J535,0)</f>
        <v>0</v>
      </c>
      <c r="BJ535" s="17" t="s">
        <v>86</v>
      </c>
      <c r="BK535" s="139">
        <f>ROUND(I535*H535,2)</f>
        <v>0</v>
      </c>
      <c r="BL535" s="17" t="s">
        <v>140</v>
      </c>
      <c r="BM535" s="138" t="s">
        <v>679</v>
      </c>
    </row>
    <row r="536" spans="2:47" s="1" customFormat="1" ht="12">
      <c r="B536" s="32"/>
      <c r="D536" s="140" t="s">
        <v>141</v>
      </c>
      <c r="F536" s="141" t="s">
        <v>680</v>
      </c>
      <c r="I536" s="142"/>
      <c r="L536" s="32"/>
      <c r="M536" s="143"/>
      <c r="T536" s="53"/>
      <c r="AT536" s="17" t="s">
        <v>141</v>
      </c>
      <c r="AU536" s="17" t="s">
        <v>88</v>
      </c>
    </row>
    <row r="537" spans="2:65" s="1" customFormat="1" ht="44.25" customHeight="1">
      <c r="B537" s="32"/>
      <c r="C537" s="127" t="s">
        <v>191</v>
      </c>
      <c r="D537" s="127" t="s">
        <v>135</v>
      </c>
      <c r="E537" s="128" t="s">
        <v>681</v>
      </c>
      <c r="F537" s="129" t="s">
        <v>682</v>
      </c>
      <c r="G537" s="130" t="s">
        <v>138</v>
      </c>
      <c r="H537" s="131">
        <v>277</v>
      </c>
      <c r="I537" s="132"/>
      <c r="J537" s="133">
        <f>ROUND(I537*H537,2)</f>
        <v>0</v>
      </c>
      <c r="K537" s="129" t="s">
        <v>139</v>
      </c>
      <c r="L537" s="32"/>
      <c r="M537" s="134" t="s">
        <v>19</v>
      </c>
      <c r="N537" s="135" t="s">
        <v>49</v>
      </c>
      <c r="P537" s="136">
        <f>O537*H537</f>
        <v>0</v>
      </c>
      <c r="Q537" s="136">
        <v>0</v>
      </c>
      <c r="R537" s="136">
        <f>Q537*H537</f>
        <v>0</v>
      </c>
      <c r="S537" s="136">
        <v>0</v>
      </c>
      <c r="T537" s="137">
        <f>S537*H537</f>
        <v>0</v>
      </c>
      <c r="AR537" s="138" t="s">
        <v>140</v>
      </c>
      <c r="AT537" s="138" t="s">
        <v>135</v>
      </c>
      <c r="AU537" s="138" t="s">
        <v>88</v>
      </c>
      <c r="AY537" s="17" t="s">
        <v>133</v>
      </c>
      <c r="BE537" s="139">
        <f>IF(N537="základní",J537,0)</f>
        <v>0</v>
      </c>
      <c r="BF537" s="139">
        <f>IF(N537="snížená",J537,0)</f>
        <v>0</v>
      </c>
      <c r="BG537" s="139">
        <f>IF(N537="zákl. přenesená",J537,0)</f>
        <v>0</v>
      </c>
      <c r="BH537" s="139">
        <f>IF(N537="sníž. přenesená",J537,0)</f>
        <v>0</v>
      </c>
      <c r="BI537" s="139">
        <f>IF(N537="nulová",J537,0)</f>
        <v>0</v>
      </c>
      <c r="BJ537" s="17" t="s">
        <v>86</v>
      </c>
      <c r="BK537" s="139">
        <f>ROUND(I537*H537,2)</f>
        <v>0</v>
      </c>
      <c r="BL537" s="17" t="s">
        <v>140</v>
      </c>
      <c r="BM537" s="138" t="s">
        <v>683</v>
      </c>
    </row>
    <row r="538" spans="2:47" s="1" customFormat="1" ht="12">
      <c r="B538" s="32"/>
      <c r="D538" s="140" t="s">
        <v>141</v>
      </c>
      <c r="F538" s="141" t="s">
        <v>684</v>
      </c>
      <c r="I538" s="142"/>
      <c r="L538" s="32"/>
      <c r="M538" s="143"/>
      <c r="T538" s="53"/>
      <c r="AT538" s="17" t="s">
        <v>141</v>
      </c>
      <c r="AU538" s="17" t="s">
        <v>88</v>
      </c>
    </row>
    <row r="539" spans="2:51" s="12" customFormat="1" ht="12">
      <c r="B539" s="144"/>
      <c r="D539" s="145" t="s">
        <v>143</v>
      </c>
      <c r="E539" s="146" t="s">
        <v>19</v>
      </c>
      <c r="F539" s="147" t="s">
        <v>685</v>
      </c>
      <c r="H539" s="148">
        <v>277</v>
      </c>
      <c r="I539" s="149"/>
      <c r="L539" s="144"/>
      <c r="M539" s="150"/>
      <c r="T539" s="151"/>
      <c r="AT539" s="146" t="s">
        <v>143</v>
      </c>
      <c r="AU539" s="146" t="s">
        <v>88</v>
      </c>
      <c r="AV539" s="12" t="s">
        <v>88</v>
      </c>
      <c r="AW539" s="12" t="s">
        <v>37</v>
      </c>
      <c r="AX539" s="12" t="s">
        <v>78</v>
      </c>
      <c r="AY539" s="146" t="s">
        <v>133</v>
      </c>
    </row>
    <row r="540" spans="2:51" s="13" customFormat="1" ht="12">
      <c r="B540" s="152"/>
      <c r="D540" s="145" t="s">
        <v>143</v>
      </c>
      <c r="E540" s="153" t="s">
        <v>19</v>
      </c>
      <c r="F540" s="154" t="s">
        <v>145</v>
      </c>
      <c r="H540" s="153" t="s">
        <v>19</v>
      </c>
      <c r="I540" s="155"/>
      <c r="L540" s="152"/>
      <c r="M540" s="156"/>
      <c r="T540" s="157"/>
      <c r="AT540" s="153" t="s">
        <v>143</v>
      </c>
      <c r="AU540" s="153" t="s">
        <v>88</v>
      </c>
      <c r="AV540" s="13" t="s">
        <v>86</v>
      </c>
      <c r="AW540" s="13" t="s">
        <v>37</v>
      </c>
      <c r="AX540" s="13" t="s">
        <v>78</v>
      </c>
      <c r="AY540" s="153" t="s">
        <v>133</v>
      </c>
    </row>
    <row r="541" spans="2:51" s="14" customFormat="1" ht="12">
      <c r="B541" s="158"/>
      <c r="D541" s="145" t="s">
        <v>143</v>
      </c>
      <c r="E541" s="159" t="s">
        <v>19</v>
      </c>
      <c r="F541" s="160" t="s">
        <v>146</v>
      </c>
      <c r="H541" s="161">
        <v>277</v>
      </c>
      <c r="I541" s="162"/>
      <c r="L541" s="158"/>
      <c r="M541" s="163"/>
      <c r="T541" s="164"/>
      <c r="AT541" s="159" t="s">
        <v>143</v>
      </c>
      <c r="AU541" s="159" t="s">
        <v>88</v>
      </c>
      <c r="AV541" s="14" t="s">
        <v>140</v>
      </c>
      <c r="AW541" s="14" t="s">
        <v>37</v>
      </c>
      <c r="AX541" s="14" t="s">
        <v>86</v>
      </c>
      <c r="AY541" s="159" t="s">
        <v>133</v>
      </c>
    </row>
    <row r="542" spans="2:65" s="1" customFormat="1" ht="16.5" customHeight="1">
      <c r="B542" s="32"/>
      <c r="C542" s="165" t="s">
        <v>384</v>
      </c>
      <c r="D542" s="165" t="s">
        <v>358</v>
      </c>
      <c r="E542" s="166" t="s">
        <v>686</v>
      </c>
      <c r="F542" s="167" t="s">
        <v>687</v>
      </c>
      <c r="G542" s="168" t="s">
        <v>138</v>
      </c>
      <c r="H542" s="169">
        <v>282.54</v>
      </c>
      <c r="I542" s="170"/>
      <c r="J542" s="171">
        <f>ROUND(I542*H542,2)</f>
        <v>0</v>
      </c>
      <c r="K542" s="167" t="s">
        <v>139</v>
      </c>
      <c r="L542" s="172"/>
      <c r="M542" s="173" t="s">
        <v>19</v>
      </c>
      <c r="N542" s="174" t="s">
        <v>49</v>
      </c>
      <c r="P542" s="136">
        <f>O542*H542</f>
        <v>0</v>
      </c>
      <c r="Q542" s="136">
        <v>0</v>
      </c>
      <c r="R542" s="136">
        <f>Q542*H542</f>
        <v>0</v>
      </c>
      <c r="S542" s="136">
        <v>0</v>
      </c>
      <c r="T542" s="137">
        <f>S542*H542</f>
        <v>0</v>
      </c>
      <c r="AR542" s="138" t="s">
        <v>160</v>
      </c>
      <c r="AT542" s="138" t="s">
        <v>358</v>
      </c>
      <c r="AU542" s="138" t="s">
        <v>88</v>
      </c>
      <c r="AY542" s="17" t="s">
        <v>133</v>
      </c>
      <c r="BE542" s="139">
        <f>IF(N542="základní",J542,0)</f>
        <v>0</v>
      </c>
      <c r="BF542" s="139">
        <f>IF(N542="snížená",J542,0)</f>
        <v>0</v>
      </c>
      <c r="BG542" s="139">
        <f>IF(N542="zákl. přenesená",J542,0)</f>
        <v>0</v>
      </c>
      <c r="BH542" s="139">
        <f>IF(N542="sníž. přenesená",J542,0)</f>
        <v>0</v>
      </c>
      <c r="BI542" s="139">
        <f>IF(N542="nulová",J542,0)</f>
        <v>0</v>
      </c>
      <c r="BJ542" s="17" t="s">
        <v>86</v>
      </c>
      <c r="BK542" s="139">
        <f>ROUND(I542*H542,2)</f>
        <v>0</v>
      </c>
      <c r="BL542" s="17" t="s">
        <v>140</v>
      </c>
      <c r="BM542" s="138" t="s">
        <v>688</v>
      </c>
    </row>
    <row r="543" spans="2:51" s="12" customFormat="1" ht="12">
      <c r="B543" s="144"/>
      <c r="D543" s="145" t="s">
        <v>143</v>
      </c>
      <c r="E543" s="146" t="s">
        <v>19</v>
      </c>
      <c r="F543" s="147" t="s">
        <v>689</v>
      </c>
      <c r="H543" s="148">
        <v>282.54</v>
      </c>
      <c r="I543" s="149"/>
      <c r="L543" s="144"/>
      <c r="M543" s="150"/>
      <c r="T543" s="151"/>
      <c r="AT543" s="146" t="s">
        <v>143</v>
      </c>
      <c r="AU543" s="146" t="s">
        <v>88</v>
      </c>
      <c r="AV543" s="12" t="s">
        <v>88</v>
      </c>
      <c r="AW543" s="12" t="s">
        <v>37</v>
      </c>
      <c r="AX543" s="12" t="s">
        <v>78</v>
      </c>
      <c r="AY543" s="146" t="s">
        <v>133</v>
      </c>
    </row>
    <row r="544" spans="2:51" s="14" customFormat="1" ht="12">
      <c r="B544" s="158"/>
      <c r="D544" s="145" t="s">
        <v>143</v>
      </c>
      <c r="E544" s="159" t="s">
        <v>19</v>
      </c>
      <c r="F544" s="160" t="s">
        <v>146</v>
      </c>
      <c r="H544" s="161">
        <v>282.54</v>
      </c>
      <c r="I544" s="162"/>
      <c r="L544" s="158"/>
      <c r="M544" s="163"/>
      <c r="T544" s="164"/>
      <c r="AT544" s="159" t="s">
        <v>143</v>
      </c>
      <c r="AU544" s="159" t="s">
        <v>88</v>
      </c>
      <c r="AV544" s="14" t="s">
        <v>140</v>
      </c>
      <c r="AW544" s="14" t="s">
        <v>37</v>
      </c>
      <c r="AX544" s="14" t="s">
        <v>86</v>
      </c>
      <c r="AY544" s="159" t="s">
        <v>133</v>
      </c>
    </row>
    <row r="545" spans="2:65" s="1" customFormat="1" ht="37.9" customHeight="1">
      <c r="B545" s="32"/>
      <c r="C545" s="127" t="s">
        <v>690</v>
      </c>
      <c r="D545" s="127" t="s">
        <v>135</v>
      </c>
      <c r="E545" s="128" t="s">
        <v>691</v>
      </c>
      <c r="F545" s="129" t="s">
        <v>692</v>
      </c>
      <c r="G545" s="130" t="s">
        <v>138</v>
      </c>
      <c r="H545" s="131">
        <v>27</v>
      </c>
      <c r="I545" s="132"/>
      <c r="J545" s="133">
        <f>ROUND(I545*H545,2)</f>
        <v>0</v>
      </c>
      <c r="K545" s="129" t="s">
        <v>139</v>
      </c>
      <c r="L545" s="32"/>
      <c r="M545" s="134" t="s">
        <v>19</v>
      </c>
      <c r="N545" s="135" t="s">
        <v>49</v>
      </c>
      <c r="P545" s="136">
        <f>O545*H545</f>
        <v>0</v>
      </c>
      <c r="Q545" s="136">
        <v>0</v>
      </c>
      <c r="R545" s="136">
        <f>Q545*H545</f>
        <v>0</v>
      </c>
      <c r="S545" s="136">
        <v>0</v>
      </c>
      <c r="T545" s="137">
        <f>S545*H545</f>
        <v>0</v>
      </c>
      <c r="AR545" s="138" t="s">
        <v>140</v>
      </c>
      <c r="AT545" s="138" t="s">
        <v>135</v>
      </c>
      <c r="AU545" s="138" t="s">
        <v>88</v>
      </c>
      <c r="AY545" s="17" t="s">
        <v>133</v>
      </c>
      <c r="BE545" s="139">
        <f>IF(N545="základní",J545,0)</f>
        <v>0</v>
      </c>
      <c r="BF545" s="139">
        <f>IF(N545="snížená",J545,0)</f>
        <v>0</v>
      </c>
      <c r="BG545" s="139">
        <f>IF(N545="zákl. přenesená",J545,0)</f>
        <v>0</v>
      </c>
      <c r="BH545" s="139">
        <f>IF(N545="sníž. přenesená",J545,0)</f>
        <v>0</v>
      </c>
      <c r="BI545" s="139">
        <f>IF(N545="nulová",J545,0)</f>
        <v>0</v>
      </c>
      <c r="BJ545" s="17" t="s">
        <v>86</v>
      </c>
      <c r="BK545" s="139">
        <f>ROUND(I545*H545,2)</f>
        <v>0</v>
      </c>
      <c r="BL545" s="17" t="s">
        <v>140</v>
      </c>
      <c r="BM545" s="138" t="s">
        <v>693</v>
      </c>
    </row>
    <row r="546" spans="2:47" s="1" customFormat="1" ht="12">
      <c r="B546" s="32"/>
      <c r="D546" s="140" t="s">
        <v>141</v>
      </c>
      <c r="F546" s="141" t="s">
        <v>694</v>
      </c>
      <c r="I546" s="142"/>
      <c r="L546" s="32"/>
      <c r="M546" s="143"/>
      <c r="T546" s="53"/>
      <c r="AT546" s="17" t="s">
        <v>141</v>
      </c>
      <c r="AU546" s="17" t="s">
        <v>88</v>
      </c>
    </row>
    <row r="547" spans="2:51" s="12" customFormat="1" ht="12">
      <c r="B547" s="144"/>
      <c r="D547" s="145" t="s">
        <v>143</v>
      </c>
      <c r="E547" s="146" t="s">
        <v>19</v>
      </c>
      <c r="F547" s="147" t="s">
        <v>260</v>
      </c>
      <c r="H547" s="148">
        <v>17</v>
      </c>
      <c r="I547" s="149"/>
      <c r="L547" s="144"/>
      <c r="M547" s="150"/>
      <c r="T547" s="151"/>
      <c r="AT547" s="146" t="s">
        <v>143</v>
      </c>
      <c r="AU547" s="146" t="s">
        <v>88</v>
      </c>
      <c r="AV547" s="12" t="s">
        <v>88</v>
      </c>
      <c r="AW547" s="12" t="s">
        <v>37</v>
      </c>
      <c r="AX547" s="12" t="s">
        <v>78</v>
      </c>
      <c r="AY547" s="146" t="s">
        <v>133</v>
      </c>
    </row>
    <row r="548" spans="2:51" s="12" customFormat="1" ht="12">
      <c r="B548" s="144"/>
      <c r="D548" s="145" t="s">
        <v>143</v>
      </c>
      <c r="E548" s="146" t="s">
        <v>19</v>
      </c>
      <c r="F548" s="147" t="s">
        <v>165</v>
      </c>
      <c r="H548" s="148">
        <v>10</v>
      </c>
      <c r="I548" s="149"/>
      <c r="L548" s="144"/>
      <c r="M548" s="150"/>
      <c r="T548" s="151"/>
      <c r="AT548" s="146" t="s">
        <v>143</v>
      </c>
      <c r="AU548" s="146" t="s">
        <v>88</v>
      </c>
      <c r="AV548" s="12" t="s">
        <v>88</v>
      </c>
      <c r="AW548" s="12" t="s">
        <v>37</v>
      </c>
      <c r="AX548" s="12" t="s">
        <v>78</v>
      </c>
      <c r="AY548" s="146" t="s">
        <v>133</v>
      </c>
    </row>
    <row r="549" spans="2:51" s="13" customFormat="1" ht="12">
      <c r="B549" s="152"/>
      <c r="D549" s="145" t="s">
        <v>143</v>
      </c>
      <c r="E549" s="153" t="s">
        <v>19</v>
      </c>
      <c r="F549" s="154" t="s">
        <v>145</v>
      </c>
      <c r="H549" s="153" t="s">
        <v>19</v>
      </c>
      <c r="I549" s="155"/>
      <c r="L549" s="152"/>
      <c r="M549" s="156"/>
      <c r="T549" s="157"/>
      <c r="AT549" s="153" t="s">
        <v>143</v>
      </c>
      <c r="AU549" s="153" t="s">
        <v>88</v>
      </c>
      <c r="AV549" s="13" t="s">
        <v>86</v>
      </c>
      <c r="AW549" s="13" t="s">
        <v>37</v>
      </c>
      <c r="AX549" s="13" t="s">
        <v>78</v>
      </c>
      <c r="AY549" s="153" t="s">
        <v>133</v>
      </c>
    </row>
    <row r="550" spans="2:51" s="14" customFormat="1" ht="12">
      <c r="B550" s="158"/>
      <c r="D550" s="145" t="s">
        <v>143</v>
      </c>
      <c r="E550" s="159" t="s">
        <v>19</v>
      </c>
      <c r="F550" s="160" t="s">
        <v>146</v>
      </c>
      <c r="H550" s="161">
        <v>27</v>
      </c>
      <c r="I550" s="162"/>
      <c r="L550" s="158"/>
      <c r="M550" s="163"/>
      <c r="T550" s="164"/>
      <c r="AT550" s="159" t="s">
        <v>143</v>
      </c>
      <c r="AU550" s="159" t="s">
        <v>88</v>
      </c>
      <c r="AV550" s="14" t="s">
        <v>140</v>
      </c>
      <c r="AW550" s="14" t="s">
        <v>37</v>
      </c>
      <c r="AX550" s="14" t="s">
        <v>86</v>
      </c>
      <c r="AY550" s="159" t="s">
        <v>133</v>
      </c>
    </row>
    <row r="551" spans="2:65" s="1" customFormat="1" ht="16.5" customHeight="1">
      <c r="B551" s="32"/>
      <c r="C551" s="165" t="s">
        <v>388</v>
      </c>
      <c r="D551" s="165" t="s">
        <v>358</v>
      </c>
      <c r="E551" s="166" t="s">
        <v>695</v>
      </c>
      <c r="F551" s="167" t="s">
        <v>696</v>
      </c>
      <c r="G551" s="168" t="s">
        <v>138</v>
      </c>
      <c r="H551" s="169">
        <v>17.51</v>
      </c>
      <c r="I551" s="170"/>
      <c r="J551" s="171">
        <f>ROUND(I551*H551,2)</f>
        <v>0</v>
      </c>
      <c r="K551" s="167" t="s">
        <v>139</v>
      </c>
      <c r="L551" s="172"/>
      <c r="M551" s="173" t="s">
        <v>19</v>
      </c>
      <c r="N551" s="174" t="s">
        <v>49</v>
      </c>
      <c r="P551" s="136">
        <f>O551*H551</f>
        <v>0</v>
      </c>
      <c r="Q551" s="136">
        <v>0</v>
      </c>
      <c r="R551" s="136">
        <f>Q551*H551</f>
        <v>0</v>
      </c>
      <c r="S551" s="136">
        <v>0</v>
      </c>
      <c r="T551" s="137">
        <f>S551*H551</f>
        <v>0</v>
      </c>
      <c r="AR551" s="138" t="s">
        <v>160</v>
      </c>
      <c r="AT551" s="138" t="s">
        <v>358</v>
      </c>
      <c r="AU551" s="138" t="s">
        <v>88</v>
      </c>
      <c r="AY551" s="17" t="s">
        <v>133</v>
      </c>
      <c r="BE551" s="139">
        <f>IF(N551="základní",J551,0)</f>
        <v>0</v>
      </c>
      <c r="BF551" s="139">
        <f>IF(N551="snížená",J551,0)</f>
        <v>0</v>
      </c>
      <c r="BG551" s="139">
        <f>IF(N551="zákl. přenesená",J551,0)</f>
        <v>0</v>
      </c>
      <c r="BH551" s="139">
        <f>IF(N551="sníž. přenesená",J551,0)</f>
        <v>0</v>
      </c>
      <c r="BI551" s="139">
        <f>IF(N551="nulová",J551,0)</f>
        <v>0</v>
      </c>
      <c r="BJ551" s="17" t="s">
        <v>86</v>
      </c>
      <c r="BK551" s="139">
        <f>ROUND(I551*H551,2)</f>
        <v>0</v>
      </c>
      <c r="BL551" s="17" t="s">
        <v>140</v>
      </c>
      <c r="BM551" s="138" t="s">
        <v>697</v>
      </c>
    </row>
    <row r="552" spans="2:51" s="12" customFormat="1" ht="12">
      <c r="B552" s="144"/>
      <c r="D552" s="145" t="s">
        <v>143</v>
      </c>
      <c r="E552" s="146" t="s">
        <v>19</v>
      </c>
      <c r="F552" s="147" t="s">
        <v>698</v>
      </c>
      <c r="H552" s="148">
        <v>17.51</v>
      </c>
      <c r="I552" s="149"/>
      <c r="L552" s="144"/>
      <c r="M552" s="150"/>
      <c r="T552" s="151"/>
      <c r="AT552" s="146" t="s">
        <v>143</v>
      </c>
      <c r="AU552" s="146" t="s">
        <v>88</v>
      </c>
      <c r="AV552" s="12" t="s">
        <v>88</v>
      </c>
      <c r="AW552" s="12" t="s">
        <v>37</v>
      </c>
      <c r="AX552" s="12" t="s">
        <v>78</v>
      </c>
      <c r="AY552" s="146" t="s">
        <v>133</v>
      </c>
    </row>
    <row r="553" spans="2:51" s="14" customFormat="1" ht="12">
      <c r="B553" s="158"/>
      <c r="D553" s="145" t="s">
        <v>143</v>
      </c>
      <c r="E553" s="159" t="s">
        <v>19</v>
      </c>
      <c r="F553" s="160" t="s">
        <v>146</v>
      </c>
      <c r="H553" s="161">
        <v>17.51</v>
      </c>
      <c r="I553" s="162"/>
      <c r="L553" s="158"/>
      <c r="M553" s="163"/>
      <c r="T553" s="164"/>
      <c r="AT553" s="159" t="s">
        <v>143</v>
      </c>
      <c r="AU553" s="159" t="s">
        <v>88</v>
      </c>
      <c r="AV553" s="14" t="s">
        <v>140</v>
      </c>
      <c r="AW553" s="14" t="s">
        <v>37</v>
      </c>
      <c r="AX553" s="14" t="s">
        <v>86</v>
      </c>
      <c r="AY553" s="159" t="s">
        <v>133</v>
      </c>
    </row>
    <row r="554" spans="2:65" s="1" customFormat="1" ht="16.5" customHeight="1">
      <c r="B554" s="32"/>
      <c r="C554" s="165" t="s">
        <v>699</v>
      </c>
      <c r="D554" s="165" t="s">
        <v>358</v>
      </c>
      <c r="E554" s="166" t="s">
        <v>700</v>
      </c>
      <c r="F554" s="167" t="s">
        <v>701</v>
      </c>
      <c r="G554" s="168" t="s">
        <v>138</v>
      </c>
      <c r="H554" s="169">
        <v>10.3</v>
      </c>
      <c r="I554" s="170"/>
      <c r="J554" s="171">
        <f>ROUND(I554*H554,2)</f>
        <v>0</v>
      </c>
      <c r="K554" s="167" t="s">
        <v>139</v>
      </c>
      <c r="L554" s="172"/>
      <c r="M554" s="173" t="s">
        <v>19</v>
      </c>
      <c r="N554" s="174" t="s">
        <v>49</v>
      </c>
      <c r="P554" s="136">
        <f>O554*H554</f>
        <v>0</v>
      </c>
      <c r="Q554" s="136">
        <v>0</v>
      </c>
      <c r="R554" s="136">
        <f>Q554*H554</f>
        <v>0</v>
      </c>
      <c r="S554" s="136">
        <v>0</v>
      </c>
      <c r="T554" s="137">
        <f>S554*H554</f>
        <v>0</v>
      </c>
      <c r="AR554" s="138" t="s">
        <v>160</v>
      </c>
      <c r="AT554" s="138" t="s">
        <v>358</v>
      </c>
      <c r="AU554" s="138" t="s">
        <v>88</v>
      </c>
      <c r="AY554" s="17" t="s">
        <v>133</v>
      </c>
      <c r="BE554" s="139">
        <f>IF(N554="základní",J554,0)</f>
        <v>0</v>
      </c>
      <c r="BF554" s="139">
        <f>IF(N554="snížená",J554,0)</f>
        <v>0</v>
      </c>
      <c r="BG554" s="139">
        <f>IF(N554="zákl. přenesená",J554,0)</f>
        <v>0</v>
      </c>
      <c r="BH554" s="139">
        <f>IF(N554="sníž. přenesená",J554,0)</f>
        <v>0</v>
      </c>
      <c r="BI554" s="139">
        <f>IF(N554="nulová",J554,0)</f>
        <v>0</v>
      </c>
      <c r="BJ554" s="17" t="s">
        <v>86</v>
      </c>
      <c r="BK554" s="139">
        <f>ROUND(I554*H554,2)</f>
        <v>0</v>
      </c>
      <c r="BL554" s="17" t="s">
        <v>140</v>
      </c>
      <c r="BM554" s="138" t="s">
        <v>702</v>
      </c>
    </row>
    <row r="555" spans="2:51" s="12" customFormat="1" ht="12">
      <c r="B555" s="144"/>
      <c r="D555" s="145" t="s">
        <v>143</v>
      </c>
      <c r="E555" s="146" t="s">
        <v>19</v>
      </c>
      <c r="F555" s="147" t="s">
        <v>703</v>
      </c>
      <c r="H555" s="148">
        <v>10.3</v>
      </c>
      <c r="I555" s="149"/>
      <c r="L555" s="144"/>
      <c r="M555" s="150"/>
      <c r="T555" s="151"/>
      <c r="AT555" s="146" t="s">
        <v>143</v>
      </c>
      <c r="AU555" s="146" t="s">
        <v>88</v>
      </c>
      <c r="AV555" s="12" t="s">
        <v>88</v>
      </c>
      <c r="AW555" s="12" t="s">
        <v>37</v>
      </c>
      <c r="AX555" s="12" t="s">
        <v>78</v>
      </c>
      <c r="AY555" s="146" t="s">
        <v>133</v>
      </c>
    </row>
    <row r="556" spans="2:51" s="14" customFormat="1" ht="12">
      <c r="B556" s="158"/>
      <c r="D556" s="145" t="s">
        <v>143</v>
      </c>
      <c r="E556" s="159" t="s">
        <v>19</v>
      </c>
      <c r="F556" s="160" t="s">
        <v>146</v>
      </c>
      <c r="H556" s="161">
        <v>10.3</v>
      </c>
      <c r="I556" s="162"/>
      <c r="L556" s="158"/>
      <c r="M556" s="163"/>
      <c r="T556" s="164"/>
      <c r="AT556" s="159" t="s">
        <v>143</v>
      </c>
      <c r="AU556" s="159" t="s">
        <v>88</v>
      </c>
      <c r="AV556" s="14" t="s">
        <v>140</v>
      </c>
      <c r="AW556" s="14" t="s">
        <v>37</v>
      </c>
      <c r="AX556" s="14" t="s">
        <v>86</v>
      </c>
      <c r="AY556" s="159" t="s">
        <v>133</v>
      </c>
    </row>
    <row r="557" spans="2:63" s="11" customFormat="1" ht="22.9" customHeight="1">
      <c r="B557" s="115"/>
      <c r="D557" s="116" t="s">
        <v>77</v>
      </c>
      <c r="E557" s="125" t="s">
        <v>155</v>
      </c>
      <c r="F557" s="125" t="s">
        <v>704</v>
      </c>
      <c r="I557" s="118"/>
      <c r="J557" s="126">
        <f>BK557</f>
        <v>0</v>
      </c>
      <c r="L557" s="115"/>
      <c r="M557" s="120"/>
      <c r="P557" s="121">
        <f>SUM(P558:P572)</f>
        <v>0</v>
      </c>
      <c r="R557" s="121">
        <f>SUM(R558:R572)</f>
        <v>0</v>
      </c>
      <c r="T557" s="122">
        <f>SUM(T558:T572)</f>
        <v>0</v>
      </c>
      <c r="AR557" s="116" t="s">
        <v>86</v>
      </c>
      <c r="AT557" s="123" t="s">
        <v>77</v>
      </c>
      <c r="AU557" s="123" t="s">
        <v>86</v>
      </c>
      <c r="AY557" s="116" t="s">
        <v>133</v>
      </c>
      <c r="BK557" s="124">
        <f>SUM(BK558:BK572)</f>
        <v>0</v>
      </c>
    </row>
    <row r="558" spans="2:65" s="1" customFormat="1" ht="16.5" customHeight="1">
      <c r="B558" s="32"/>
      <c r="C558" s="127" t="s">
        <v>394</v>
      </c>
      <c r="D558" s="127" t="s">
        <v>135</v>
      </c>
      <c r="E558" s="128" t="s">
        <v>705</v>
      </c>
      <c r="F558" s="129" t="s">
        <v>706</v>
      </c>
      <c r="G558" s="130" t="s">
        <v>138</v>
      </c>
      <c r="H558" s="131">
        <v>72.6</v>
      </c>
      <c r="I558" s="132"/>
      <c r="J558" s="133">
        <f>ROUND(I558*H558,2)</f>
        <v>0</v>
      </c>
      <c r="K558" s="129" t="s">
        <v>139</v>
      </c>
      <c r="L558" s="32"/>
      <c r="M558" s="134" t="s">
        <v>19</v>
      </c>
      <c r="N558" s="135" t="s">
        <v>49</v>
      </c>
      <c r="P558" s="136">
        <f>O558*H558</f>
        <v>0</v>
      </c>
      <c r="Q558" s="136">
        <v>0</v>
      </c>
      <c r="R558" s="136">
        <f>Q558*H558</f>
        <v>0</v>
      </c>
      <c r="S558" s="136">
        <v>0</v>
      </c>
      <c r="T558" s="137">
        <f>S558*H558</f>
        <v>0</v>
      </c>
      <c r="AR558" s="138" t="s">
        <v>140</v>
      </c>
      <c r="AT558" s="138" t="s">
        <v>135</v>
      </c>
      <c r="AU558" s="138" t="s">
        <v>88</v>
      </c>
      <c r="AY558" s="17" t="s">
        <v>133</v>
      </c>
      <c r="BE558" s="139">
        <f>IF(N558="základní",J558,0)</f>
        <v>0</v>
      </c>
      <c r="BF558" s="139">
        <f>IF(N558="snížená",J558,0)</f>
        <v>0</v>
      </c>
      <c r="BG558" s="139">
        <f>IF(N558="zákl. přenesená",J558,0)</f>
        <v>0</v>
      </c>
      <c r="BH558" s="139">
        <f>IF(N558="sníž. přenesená",J558,0)</f>
        <v>0</v>
      </c>
      <c r="BI558" s="139">
        <f>IF(N558="nulová",J558,0)</f>
        <v>0</v>
      </c>
      <c r="BJ558" s="17" t="s">
        <v>86</v>
      </c>
      <c r="BK558" s="139">
        <f>ROUND(I558*H558,2)</f>
        <v>0</v>
      </c>
      <c r="BL558" s="17" t="s">
        <v>140</v>
      </c>
      <c r="BM558" s="138" t="s">
        <v>707</v>
      </c>
    </row>
    <row r="559" spans="2:47" s="1" customFormat="1" ht="12">
      <c r="B559" s="32"/>
      <c r="D559" s="140" t="s">
        <v>141</v>
      </c>
      <c r="F559" s="141" t="s">
        <v>708</v>
      </c>
      <c r="I559" s="142"/>
      <c r="L559" s="32"/>
      <c r="M559" s="143"/>
      <c r="T559" s="53"/>
      <c r="AT559" s="17" t="s">
        <v>141</v>
      </c>
      <c r="AU559" s="17" t="s">
        <v>88</v>
      </c>
    </row>
    <row r="560" spans="2:51" s="12" customFormat="1" ht="12">
      <c r="B560" s="144"/>
      <c r="D560" s="145" t="s">
        <v>143</v>
      </c>
      <c r="E560" s="146" t="s">
        <v>19</v>
      </c>
      <c r="F560" s="147" t="s">
        <v>709</v>
      </c>
      <c r="H560" s="148">
        <v>72.6</v>
      </c>
      <c r="I560" s="149"/>
      <c r="L560" s="144"/>
      <c r="M560" s="150"/>
      <c r="T560" s="151"/>
      <c r="AT560" s="146" t="s">
        <v>143</v>
      </c>
      <c r="AU560" s="146" t="s">
        <v>88</v>
      </c>
      <c r="AV560" s="12" t="s">
        <v>88</v>
      </c>
      <c r="AW560" s="12" t="s">
        <v>37</v>
      </c>
      <c r="AX560" s="12" t="s">
        <v>78</v>
      </c>
      <c r="AY560" s="146" t="s">
        <v>133</v>
      </c>
    </row>
    <row r="561" spans="2:51" s="13" customFormat="1" ht="12">
      <c r="B561" s="152"/>
      <c r="D561" s="145" t="s">
        <v>143</v>
      </c>
      <c r="E561" s="153" t="s">
        <v>19</v>
      </c>
      <c r="F561" s="154" t="s">
        <v>145</v>
      </c>
      <c r="H561" s="153" t="s">
        <v>19</v>
      </c>
      <c r="I561" s="155"/>
      <c r="L561" s="152"/>
      <c r="M561" s="156"/>
      <c r="T561" s="157"/>
      <c r="AT561" s="153" t="s">
        <v>143</v>
      </c>
      <c r="AU561" s="153" t="s">
        <v>88</v>
      </c>
      <c r="AV561" s="13" t="s">
        <v>86</v>
      </c>
      <c r="AW561" s="13" t="s">
        <v>37</v>
      </c>
      <c r="AX561" s="13" t="s">
        <v>78</v>
      </c>
      <c r="AY561" s="153" t="s">
        <v>133</v>
      </c>
    </row>
    <row r="562" spans="2:51" s="14" customFormat="1" ht="12">
      <c r="B562" s="158"/>
      <c r="D562" s="145" t="s">
        <v>143</v>
      </c>
      <c r="E562" s="159" t="s">
        <v>19</v>
      </c>
      <c r="F562" s="160" t="s">
        <v>146</v>
      </c>
      <c r="H562" s="161">
        <v>72.6</v>
      </c>
      <c r="I562" s="162"/>
      <c r="L562" s="158"/>
      <c r="M562" s="163"/>
      <c r="T562" s="164"/>
      <c r="AT562" s="159" t="s">
        <v>143</v>
      </c>
      <c r="AU562" s="159" t="s">
        <v>88</v>
      </c>
      <c r="AV562" s="14" t="s">
        <v>140</v>
      </c>
      <c r="AW562" s="14" t="s">
        <v>37</v>
      </c>
      <c r="AX562" s="14" t="s">
        <v>86</v>
      </c>
      <c r="AY562" s="159" t="s">
        <v>133</v>
      </c>
    </row>
    <row r="563" spans="2:65" s="1" customFormat="1" ht="16.5" customHeight="1">
      <c r="B563" s="32"/>
      <c r="C563" s="127" t="s">
        <v>710</v>
      </c>
      <c r="D563" s="127" t="s">
        <v>135</v>
      </c>
      <c r="E563" s="128" t="s">
        <v>711</v>
      </c>
      <c r="F563" s="129" t="s">
        <v>712</v>
      </c>
      <c r="G563" s="130" t="s">
        <v>138</v>
      </c>
      <c r="H563" s="131">
        <v>49.32</v>
      </c>
      <c r="I563" s="132"/>
      <c r="J563" s="133">
        <f>ROUND(I563*H563,2)</f>
        <v>0</v>
      </c>
      <c r="K563" s="129" t="s">
        <v>19</v>
      </c>
      <c r="L563" s="32"/>
      <c r="M563" s="134" t="s">
        <v>19</v>
      </c>
      <c r="N563" s="135" t="s">
        <v>49</v>
      </c>
      <c r="P563" s="136">
        <f>O563*H563</f>
        <v>0</v>
      </c>
      <c r="Q563" s="136">
        <v>0</v>
      </c>
      <c r="R563" s="136">
        <f>Q563*H563</f>
        <v>0</v>
      </c>
      <c r="S563" s="136">
        <v>0</v>
      </c>
      <c r="T563" s="137">
        <f>S563*H563</f>
        <v>0</v>
      </c>
      <c r="AR563" s="138" t="s">
        <v>140</v>
      </c>
      <c r="AT563" s="138" t="s">
        <v>135</v>
      </c>
      <c r="AU563" s="138" t="s">
        <v>88</v>
      </c>
      <c r="AY563" s="17" t="s">
        <v>133</v>
      </c>
      <c r="BE563" s="139">
        <f>IF(N563="základní",J563,0)</f>
        <v>0</v>
      </c>
      <c r="BF563" s="139">
        <f>IF(N563="snížená",J563,0)</f>
        <v>0</v>
      </c>
      <c r="BG563" s="139">
        <f>IF(N563="zákl. přenesená",J563,0)</f>
        <v>0</v>
      </c>
      <c r="BH563" s="139">
        <f>IF(N563="sníž. přenesená",J563,0)</f>
        <v>0</v>
      </c>
      <c r="BI563" s="139">
        <f>IF(N563="nulová",J563,0)</f>
        <v>0</v>
      </c>
      <c r="BJ563" s="17" t="s">
        <v>86</v>
      </c>
      <c r="BK563" s="139">
        <f>ROUND(I563*H563,2)</f>
        <v>0</v>
      </c>
      <c r="BL563" s="17" t="s">
        <v>140</v>
      </c>
      <c r="BM563" s="138" t="s">
        <v>713</v>
      </c>
    </row>
    <row r="564" spans="2:51" s="12" customFormat="1" ht="12">
      <c r="B564" s="144"/>
      <c r="D564" s="145" t="s">
        <v>143</v>
      </c>
      <c r="E564" s="146" t="s">
        <v>19</v>
      </c>
      <c r="F564" s="147" t="s">
        <v>714</v>
      </c>
      <c r="H564" s="148">
        <v>49.32</v>
      </c>
      <c r="I564" s="149"/>
      <c r="L564" s="144"/>
      <c r="M564" s="150"/>
      <c r="T564" s="151"/>
      <c r="AT564" s="146" t="s">
        <v>143</v>
      </c>
      <c r="AU564" s="146" t="s">
        <v>88</v>
      </c>
      <c r="AV564" s="12" t="s">
        <v>88</v>
      </c>
      <c r="AW564" s="12" t="s">
        <v>37</v>
      </c>
      <c r="AX564" s="12" t="s">
        <v>78</v>
      </c>
      <c r="AY564" s="146" t="s">
        <v>133</v>
      </c>
    </row>
    <row r="565" spans="2:51" s="13" customFormat="1" ht="12">
      <c r="B565" s="152"/>
      <c r="D565" s="145" t="s">
        <v>143</v>
      </c>
      <c r="E565" s="153" t="s">
        <v>19</v>
      </c>
      <c r="F565" s="154" t="s">
        <v>145</v>
      </c>
      <c r="H565" s="153" t="s">
        <v>19</v>
      </c>
      <c r="I565" s="155"/>
      <c r="L565" s="152"/>
      <c r="M565" s="156"/>
      <c r="T565" s="157"/>
      <c r="AT565" s="153" t="s">
        <v>143</v>
      </c>
      <c r="AU565" s="153" t="s">
        <v>88</v>
      </c>
      <c r="AV565" s="13" t="s">
        <v>86</v>
      </c>
      <c r="AW565" s="13" t="s">
        <v>37</v>
      </c>
      <c r="AX565" s="13" t="s">
        <v>78</v>
      </c>
      <c r="AY565" s="153" t="s">
        <v>133</v>
      </c>
    </row>
    <row r="566" spans="2:51" s="14" customFormat="1" ht="12">
      <c r="B566" s="158"/>
      <c r="D566" s="145" t="s">
        <v>143</v>
      </c>
      <c r="E566" s="159" t="s">
        <v>19</v>
      </c>
      <c r="F566" s="160" t="s">
        <v>146</v>
      </c>
      <c r="H566" s="161">
        <v>49.32</v>
      </c>
      <c r="I566" s="162"/>
      <c r="L566" s="158"/>
      <c r="M566" s="163"/>
      <c r="T566" s="164"/>
      <c r="AT566" s="159" t="s">
        <v>143</v>
      </c>
      <c r="AU566" s="159" t="s">
        <v>88</v>
      </c>
      <c r="AV566" s="14" t="s">
        <v>140</v>
      </c>
      <c r="AW566" s="14" t="s">
        <v>37</v>
      </c>
      <c r="AX566" s="14" t="s">
        <v>86</v>
      </c>
      <c r="AY566" s="159" t="s">
        <v>133</v>
      </c>
    </row>
    <row r="567" spans="2:65" s="1" customFormat="1" ht="24.2" customHeight="1">
      <c r="B567" s="32"/>
      <c r="C567" s="127" t="s">
        <v>400</v>
      </c>
      <c r="D567" s="127" t="s">
        <v>135</v>
      </c>
      <c r="E567" s="128" t="s">
        <v>715</v>
      </c>
      <c r="F567" s="129" t="s">
        <v>716</v>
      </c>
      <c r="G567" s="130" t="s">
        <v>138</v>
      </c>
      <c r="H567" s="131">
        <v>64</v>
      </c>
      <c r="I567" s="132"/>
      <c r="J567" s="133">
        <f>ROUND(I567*H567,2)</f>
        <v>0</v>
      </c>
      <c r="K567" s="129" t="s">
        <v>139</v>
      </c>
      <c r="L567" s="32"/>
      <c r="M567" s="134" t="s">
        <v>19</v>
      </c>
      <c r="N567" s="135" t="s">
        <v>49</v>
      </c>
      <c r="P567" s="136">
        <f>O567*H567</f>
        <v>0</v>
      </c>
      <c r="Q567" s="136">
        <v>0</v>
      </c>
      <c r="R567" s="136">
        <f>Q567*H567</f>
        <v>0</v>
      </c>
      <c r="S567" s="136">
        <v>0</v>
      </c>
      <c r="T567" s="137">
        <f>S567*H567</f>
        <v>0</v>
      </c>
      <c r="AR567" s="138" t="s">
        <v>140</v>
      </c>
      <c r="AT567" s="138" t="s">
        <v>135</v>
      </c>
      <c r="AU567" s="138" t="s">
        <v>88</v>
      </c>
      <c r="AY567" s="17" t="s">
        <v>133</v>
      </c>
      <c r="BE567" s="139">
        <f>IF(N567="základní",J567,0)</f>
        <v>0</v>
      </c>
      <c r="BF567" s="139">
        <f>IF(N567="snížená",J567,0)</f>
        <v>0</v>
      </c>
      <c r="BG567" s="139">
        <f>IF(N567="zákl. přenesená",J567,0)</f>
        <v>0</v>
      </c>
      <c r="BH567" s="139">
        <f>IF(N567="sníž. přenesená",J567,0)</f>
        <v>0</v>
      </c>
      <c r="BI567" s="139">
        <f>IF(N567="nulová",J567,0)</f>
        <v>0</v>
      </c>
      <c r="BJ567" s="17" t="s">
        <v>86</v>
      </c>
      <c r="BK567" s="139">
        <f>ROUND(I567*H567,2)</f>
        <v>0</v>
      </c>
      <c r="BL567" s="17" t="s">
        <v>140</v>
      </c>
      <c r="BM567" s="138" t="s">
        <v>717</v>
      </c>
    </row>
    <row r="568" spans="2:47" s="1" customFormat="1" ht="12">
      <c r="B568" s="32"/>
      <c r="D568" s="140" t="s">
        <v>141</v>
      </c>
      <c r="F568" s="141" t="s">
        <v>718</v>
      </c>
      <c r="I568" s="142"/>
      <c r="L568" s="32"/>
      <c r="M568" s="143"/>
      <c r="T568" s="53"/>
      <c r="AT568" s="17" t="s">
        <v>141</v>
      </c>
      <c r="AU568" s="17" t="s">
        <v>88</v>
      </c>
    </row>
    <row r="569" spans="2:51" s="12" customFormat="1" ht="12">
      <c r="B569" s="144"/>
      <c r="D569" s="145" t="s">
        <v>143</v>
      </c>
      <c r="E569" s="146" t="s">
        <v>19</v>
      </c>
      <c r="F569" s="147" t="s">
        <v>719</v>
      </c>
      <c r="H569" s="148">
        <v>64</v>
      </c>
      <c r="I569" s="149"/>
      <c r="L569" s="144"/>
      <c r="M569" s="150"/>
      <c r="T569" s="151"/>
      <c r="AT569" s="146" t="s">
        <v>143</v>
      </c>
      <c r="AU569" s="146" t="s">
        <v>88</v>
      </c>
      <c r="AV569" s="12" t="s">
        <v>88</v>
      </c>
      <c r="AW569" s="12" t="s">
        <v>37</v>
      </c>
      <c r="AX569" s="12" t="s">
        <v>78</v>
      </c>
      <c r="AY569" s="146" t="s">
        <v>133</v>
      </c>
    </row>
    <row r="570" spans="2:51" s="13" customFormat="1" ht="12">
      <c r="B570" s="152"/>
      <c r="D570" s="145" t="s">
        <v>143</v>
      </c>
      <c r="E570" s="153" t="s">
        <v>19</v>
      </c>
      <c r="F570" s="154" t="s">
        <v>720</v>
      </c>
      <c r="H570" s="153" t="s">
        <v>19</v>
      </c>
      <c r="I570" s="155"/>
      <c r="L570" s="152"/>
      <c r="M570" s="156"/>
      <c r="T570" s="157"/>
      <c r="AT570" s="153" t="s">
        <v>143</v>
      </c>
      <c r="AU570" s="153" t="s">
        <v>88</v>
      </c>
      <c r="AV570" s="13" t="s">
        <v>86</v>
      </c>
      <c r="AW570" s="13" t="s">
        <v>37</v>
      </c>
      <c r="AX570" s="13" t="s">
        <v>78</v>
      </c>
      <c r="AY570" s="153" t="s">
        <v>133</v>
      </c>
    </row>
    <row r="571" spans="2:51" s="14" customFormat="1" ht="12">
      <c r="B571" s="158"/>
      <c r="D571" s="145" t="s">
        <v>143</v>
      </c>
      <c r="E571" s="159" t="s">
        <v>19</v>
      </c>
      <c r="F571" s="160" t="s">
        <v>146</v>
      </c>
      <c r="H571" s="161">
        <v>64</v>
      </c>
      <c r="I571" s="162"/>
      <c r="L571" s="158"/>
      <c r="M571" s="163"/>
      <c r="T571" s="164"/>
      <c r="AT571" s="159" t="s">
        <v>143</v>
      </c>
      <c r="AU571" s="159" t="s">
        <v>88</v>
      </c>
      <c r="AV571" s="14" t="s">
        <v>140</v>
      </c>
      <c r="AW571" s="14" t="s">
        <v>37</v>
      </c>
      <c r="AX571" s="14" t="s">
        <v>86</v>
      </c>
      <c r="AY571" s="159" t="s">
        <v>133</v>
      </c>
    </row>
    <row r="572" spans="2:65" s="1" customFormat="1" ht="16.5" customHeight="1">
      <c r="B572" s="32"/>
      <c r="C572" s="127" t="s">
        <v>721</v>
      </c>
      <c r="D572" s="127" t="s">
        <v>135</v>
      </c>
      <c r="E572" s="128" t="s">
        <v>722</v>
      </c>
      <c r="F572" s="129" t="s">
        <v>723</v>
      </c>
      <c r="G572" s="130" t="s">
        <v>138</v>
      </c>
      <c r="H572" s="131">
        <v>70.22</v>
      </c>
      <c r="I572" s="132"/>
      <c r="J572" s="133">
        <f>ROUND(I572*H572,2)</f>
        <v>0</v>
      </c>
      <c r="K572" s="129" t="s">
        <v>19</v>
      </c>
      <c r="L572" s="32"/>
      <c r="M572" s="134" t="s">
        <v>19</v>
      </c>
      <c r="N572" s="135" t="s">
        <v>49</v>
      </c>
      <c r="P572" s="136">
        <f>O572*H572</f>
        <v>0</v>
      </c>
      <c r="Q572" s="136">
        <v>0</v>
      </c>
      <c r="R572" s="136">
        <f>Q572*H572</f>
        <v>0</v>
      </c>
      <c r="S572" s="136">
        <v>0</v>
      </c>
      <c r="T572" s="137">
        <f>S572*H572</f>
        <v>0</v>
      </c>
      <c r="AR572" s="138" t="s">
        <v>140</v>
      </c>
      <c r="AT572" s="138" t="s">
        <v>135</v>
      </c>
      <c r="AU572" s="138" t="s">
        <v>88</v>
      </c>
      <c r="AY572" s="17" t="s">
        <v>133</v>
      </c>
      <c r="BE572" s="139">
        <f>IF(N572="základní",J572,0)</f>
        <v>0</v>
      </c>
      <c r="BF572" s="139">
        <f>IF(N572="snížená",J572,0)</f>
        <v>0</v>
      </c>
      <c r="BG572" s="139">
        <f>IF(N572="zákl. přenesená",J572,0)</f>
        <v>0</v>
      </c>
      <c r="BH572" s="139">
        <f>IF(N572="sníž. přenesená",J572,0)</f>
        <v>0</v>
      </c>
      <c r="BI572" s="139">
        <f>IF(N572="nulová",J572,0)</f>
        <v>0</v>
      </c>
      <c r="BJ572" s="17" t="s">
        <v>86</v>
      </c>
      <c r="BK572" s="139">
        <f>ROUND(I572*H572,2)</f>
        <v>0</v>
      </c>
      <c r="BL572" s="17" t="s">
        <v>140</v>
      </c>
      <c r="BM572" s="138" t="s">
        <v>724</v>
      </c>
    </row>
    <row r="573" spans="2:63" s="11" customFormat="1" ht="22.9" customHeight="1">
      <c r="B573" s="115"/>
      <c r="D573" s="116" t="s">
        <v>77</v>
      </c>
      <c r="E573" s="125" t="s">
        <v>160</v>
      </c>
      <c r="F573" s="125" t="s">
        <v>725</v>
      </c>
      <c r="I573" s="118"/>
      <c r="J573" s="126">
        <f>BK573</f>
        <v>0</v>
      </c>
      <c r="L573" s="115"/>
      <c r="M573" s="120"/>
      <c r="P573" s="121">
        <f>SUM(P574:P611)</f>
        <v>0</v>
      </c>
      <c r="R573" s="121">
        <f>SUM(R574:R611)</f>
        <v>0</v>
      </c>
      <c r="T573" s="122">
        <f>SUM(T574:T611)</f>
        <v>0</v>
      </c>
      <c r="AR573" s="116" t="s">
        <v>86</v>
      </c>
      <c r="AT573" s="123" t="s">
        <v>77</v>
      </c>
      <c r="AU573" s="123" t="s">
        <v>86</v>
      </c>
      <c r="AY573" s="116" t="s">
        <v>133</v>
      </c>
      <c r="BK573" s="124">
        <f>SUM(BK574:BK611)</f>
        <v>0</v>
      </c>
    </row>
    <row r="574" spans="2:65" s="1" customFormat="1" ht="16.5" customHeight="1">
      <c r="B574" s="32"/>
      <c r="C574" s="127" t="s">
        <v>405</v>
      </c>
      <c r="D574" s="127" t="s">
        <v>135</v>
      </c>
      <c r="E574" s="128" t="s">
        <v>726</v>
      </c>
      <c r="F574" s="129" t="s">
        <v>727</v>
      </c>
      <c r="G574" s="130" t="s">
        <v>230</v>
      </c>
      <c r="H574" s="131">
        <v>8</v>
      </c>
      <c r="I574" s="132"/>
      <c r="J574" s="133">
        <f>ROUND(I574*H574,2)</f>
        <v>0</v>
      </c>
      <c r="K574" s="129" t="s">
        <v>139</v>
      </c>
      <c r="L574" s="32"/>
      <c r="M574" s="134" t="s">
        <v>19</v>
      </c>
      <c r="N574" s="135" t="s">
        <v>49</v>
      </c>
      <c r="P574" s="136">
        <f>O574*H574</f>
        <v>0</v>
      </c>
      <c r="Q574" s="136">
        <v>0</v>
      </c>
      <c r="R574" s="136">
        <f>Q574*H574</f>
        <v>0</v>
      </c>
      <c r="S574" s="136">
        <v>0</v>
      </c>
      <c r="T574" s="137">
        <f>S574*H574</f>
        <v>0</v>
      </c>
      <c r="AR574" s="138" t="s">
        <v>140</v>
      </c>
      <c r="AT574" s="138" t="s">
        <v>135</v>
      </c>
      <c r="AU574" s="138" t="s">
        <v>88</v>
      </c>
      <c r="AY574" s="17" t="s">
        <v>133</v>
      </c>
      <c r="BE574" s="139">
        <f>IF(N574="základní",J574,0)</f>
        <v>0</v>
      </c>
      <c r="BF574" s="139">
        <f>IF(N574="snížená",J574,0)</f>
        <v>0</v>
      </c>
      <c r="BG574" s="139">
        <f>IF(N574="zákl. přenesená",J574,0)</f>
        <v>0</v>
      </c>
      <c r="BH574" s="139">
        <f>IF(N574="sníž. přenesená",J574,0)</f>
        <v>0</v>
      </c>
      <c r="BI574" s="139">
        <f>IF(N574="nulová",J574,0)</f>
        <v>0</v>
      </c>
      <c r="BJ574" s="17" t="s">
        <v>86</v>
      </c>
      <c r="BK574" s="139">
        <f>ROUND(I574*H574,2)</f>
        <v>0</v>
      </c>
      <c r="BL574" s="17" t="s">
        <v>140</v>
      </c>
      <c r="BM574" s="138" t="s">
        <v>728</v>
      </c>
    </row>
    <row r="575" spans="2:47" s="1" customFormat="1" ht="12">
      <c r="B575" s="32"/>
      <c r="D575" s="140" t="s">
        <v>141</v>
      </c>
      <c r="F575" s="141" t="s">
        <v>729</v>
      </c>
      <c r="I575" s="142"/>
      <c r="L575" s="32"/>
      <c r="M575" s="143"/>
      <c r="T575" s="53"/>
      <c r="AT575" s="17" t="s">
        <v>141</v>
      </c>
      <c r="AU575" s="17" t="s">
        <v>88</v>
      </c>
    </row>
    <row r="576" spans="2:51" s="12" customFormat="1" ht="12">
      <c r="B576" s="144"/>
      <c r="D576" s="145" t="s">
        <v>143</v>
      </c>
      <c r="E576" s="146" t="s">
        <v>19</v>
      </c>
      <c r="F576" s="147" t="s">
        <v>160</v>
      </c>
      <c r="H576" s="148">
        <v>8</v>
      </c>
      <c r="I576" s="149"/>
      <c r="L576" s="144"/>
      <c r="M576" s="150"/>
      <c r="T576" s="151"/>
      <c r="AT576" s="146" t="s">
        <v>143</v>
      </c>
      <c r="AU576" s="146" t="s">
        <v>88</v>
      </c>
      <c r="AV576" s="12" t="s">
        <v>88</v>
      </c>
      <c r="AW576" s="12" t="s">
        <v>37</v>
      </c>
      <c r="AX576" s="12" t="s">
        <v>78</v>
      </c>
      <c r="AY576" s="146" t="s">
        <v>133</v>
      </c>
    </row>
    <row r="577" spans="2:51" s="13" customFormat="1" ht="12">
      <c r="B577" s="152"/>
      <c r="D577" s="145" t="s">
        <v>143</v>
      </c>
      <c r="E577" s="153" t="s">
        <v>19</v>
      </c>
      <c r="F577" s="154" t="s">
        <v>145</v>
      </c>
      <c r="H577" s="153" t="s">
        <v>19</v>
      </c>
      <c r="I577" s="155"/>
      <c r="L577" s="152"/>
      <c r="M577" s="156"/>
      <c r="T577" s="157"/>
      <c r="AT577" s="153" t="s">
        <v>143</v>
      </c>
      <c r="AU577" s="153" t="s">
        <v>88</v>
      </c>
      <c r="AV577" s="13" t="s">
        <v>86</v>
      </c>
      <c r="AW577" s="13" t="s">
        <v>37</v>
      </c>
      <c r="AX577" s="13" t="s">
        <v>78</v>
      </c>
      <c r="AY577" s="153" t="s">
        <v>133</v>
      </c>
    </row>
    <row r="578" spans="2:51" s="14" customFormat="1" ht="12">
      <c r="B578" s="158"/>
      <c r="D578" s="145" t="s">
        <v>143</v>
      </c>
      <c r="E578" s="159" t="s">
        <v>19</v>
      </c>
      <c r="F578" s="160" t="s">
        <v>146</v>
      </c>
      <c r="H578" s="161">
        <v>8</v>
      </c>
      <c r="I578" s="162"/>
      <c r="L578" s="158"/>
      <c r="M578" s="163"/>
      <c r="T578" s="164"/>
      <c r="AT578" s="159" t="s">
        <v>143</v>
      </c>
      <c r="AU578" s="159" t="s">
        <v>88</v>
      </c>
      <c r="AV578" s="14" t="s">
        <v>140</v>
      </c>
      <c r="AW578" s="14" t="s">
        <v>37</v>
      </c>
      <c r="AX578" s="14" t="s">
        <v>86</v>
      </c>
      <c r="AY578" s="159" t="s">
        <v>133</v>
      </c>
    </row>
    <row r="579" spans="2:65" s="1" customFormat="1" ht="16.5" customHeight="1">
      <c r="B579" s="32"/>
      <c r="C579" s="165" t="s">
        <v>730</v>
      </c>
      <c r="D579" s="165" t="s">
        <v>358</v>
      </c>
      <c r="E579" s="166" t="s">
        <v>731</v>
      </c>
      <c r="F579" s="167" t="s">
        <v>732</v>
      </c>
      <c r="G579" s="168" t="s">
        <v>230</v>
      </c>
      <c r="H579" s="169">
        <v>8.24</v>
      </c>
      <c r="I579" s="170"/>
      <c r="J579" s="171">
        <f>ROUND(I579*H579,2)</f>
        <v>0</v>
      </c>
      <c r="K579" s="167" t="s">
        <v>139</v>
      </c>
      <c r="L579" s="172"/>
      <c r="M579" s="173" t="s">
        <v>19</v>
      </c>
      <c r="N579" s="174" t="s">
        <v>49</v>
      </c>
      <c r="P579" s="136">
        <f>O579*H579</f>
        <v>0</v>
      </c>
      <c r="Q579" s="136">
        <v>0</v>
      </c>
      <c r="R579" s="136">
        <f>Q579*H579</f>
        <v>0</v>
      </c>
      <c r="S579" s="136">
        <v>0</v>
      </c>
      <c r="T579" s="137">
        <f>S579*H579</f>
        <v>0</v>
      </c>
      <c r="AR579" s="138" t="s">
        <v>160</v>
      </c>
      <c r="AT579" s="138" t="s">
        <v>358</v>
      </c>
      <c r="AU579" s="138" t="s">
        <v>88</v>
      </c>
      <c r="AY579" s="17" t="s">
        <v>133</v>
      </c>
      <c r="BE579" s="139">
        <f>IF(N579="základní",J579,0)</f>
        <v>0</v>
      </c>
      <c r="BF579" s="139">
        <f>IF(N579="snížená",J579,0)</f>
        <v>0</v>
      </c>
      <c r="BG579" s="139">
        <f>IF(N579="zákl. přenesená",J579,0)</f>
        <v>0</v>
      </c>
      <c r="BH579" s="139">
        <f>IF(N579="sníž. přenesená",J579,0)</f>
        <v>0</v>
      </c>
      <c r="BI579" s="139">
        <f>IF(N579="nulová",J579,0)</f>
        <v>0</v>
      </c>
      <c r="BJ579" s="17" t="s">
        <v>86</v>
      </c>
      <c r="BK579" s="139">
        <f>ROUND(I579*H579,2)</f>
        <v>0</v>
      </c>
      <c r="BL579" s="17" t="s">
        <v>140</v>
      </c>
      <c r="BM579" s="138" t="s">
        <v>733</v>
      </c>
    </row>
    <row r="580" spans="2:51" s="12" customFormat="1" ht="12">
      <c r="B580" s="144"/>
      <c r="D580" s="145" t="s">
        <v>143</v>
      </c>
      <c r="E580" s="146" t="s">
        <v>19</v>
      </c>
      <c r="F580" s="147" t="s">
        <v>734</v>
      </c>
      <c r="H580" s="148">
        <v>8.24</v>
      </c>
      <c r="I580" s="149"/>
      <c r="L580" s="144"/>
      <c r="M580" s="150"/>
      <c r="T580" s="151"/>
      <c r="AT580" s="146" t="s">
        <v>143</v>
      </c>
      <c r="AU580" s="146" t="s">
        <v>88</v>
      </c>
      <c r="AV580" s="12" t="s">
        <v>88</v>
      </c>
      <c r="AW580" s="12" t="s">
        <v>37</v>
      </c>
      <c r="AX580" s="12" t="s">
        <v>78</v>
      </c>
      <c r="AY580" s="146" t="s">
        <v>133</v>
      </c>
    </row>
    <row r="581" spans="2:51" s="14" customFormat="1" ht="12">
      <c r="B581" s="158"/>
      <c r="D581" s="145" t="s">
        <v>143</v>
      </c>
      <c r="E581" s="159" t="s">
        <v>19</v>
      </c>
      <c r="F581" s="160" t="s">
        <v>146</v>
      </c>
      <c r="H581" s="161">
        <v>8.24</v>
      </c>
      <c r="I581" s="162"/>
      <c r="L581" s="158"/>
      <c r="M581" s="163"/>
      <c r="T581" s="164"/>
      <c r="AT581" s="159" t="s">
        <v>143</v>
      </c>
      <c r="AU581" s="159" t="s">
        <v>88</v>
      </c>
      <c r="AV581" s="14" t="s">
        <v>140</v>
      </c>
      <c r="AW581" s="14" t="s">
        <v>37</v>
      </c>
      <c r="AX581" s="14" t="s">
        <v>86</v>
      </c>
      <c r="AY581" s="159" t="s">
        <v>133</v>
      </c>
    </row>
    <row r="582" spans="2:65" s="1" customFormat="1" ht="16.5" customHeight="1">
      <c r="B582" s="32"/>
      <c r="C582" s="127" t="s">
        <v>409</v>
      </c>
      <c r="D582" s="127" t="s">
        <v>135</v>
      </c>
      <c r="E582" s="128" t="s">
        <v>735</v>
      </c>
      <c r="F582" s="129" t="s">
        <v>736</v>
      </c>
      <c r="G582" s="130" t="s">
        <v>154</v>
      </c>
      <c r="H582" s="131">
        <v>3</v>
      </c>
      <c r="I582" s="132"/>
      <c r="J582" s="133">
        <f>ROUND(I582*H582,2)</f>
        <v>0</v>
      </c>
      <c r="K582" s="129" t="s">
        <v>139</v>
      </c>
      <c r="L582" s="32"/>
      <c r="M582" s="134" t="s">
        <v>19</v>
      </c>
      <c r="N582" s="135" t="s">
        <v>49</v>
      </c>
      <c r="P582" s="136">
        <f>O582*H582</f>
        <v>0</v>
      </c>
      <c r="Q582" s="136">
        <v>0</v>
      </c>
      <c r="R582" s="136">
        <f>Q582*H582</f>
        <v>0</v>
      </c>
      <c r="S582" s="136">
        <v>0</v>
      </c>
      <c r="T582" s="137">
        <f>S582*H582</f>
        <v>0</v>
      </c>
      <c r="AR582" s="138" t="s">
        <v>140</v>
      </c>
      <c r="AT582" s="138" t="s">
        <v>135</v>
      </c>
      <c r="AU582" s="138" t="s">
        <v>88</v>
      </c>
      <c r="AY582" s="17" t="s">
        <v>133</v>
      </c>
      <c r="BE582" s="139">
        <f>IF(N582="základní",J582,0)</f>
        <v>0</v>
      </c>
      <c r="BF582" s="139">
        <f>IF(N582="snížená",J582,0)</f>
        <v>0</v>
      </c>
      <c r="BG582" s="139">
        <f>IF(N582="zákl. přenesená",J582,0)</f>
        <v>0</v>
      </c>
      <c r="BH582" s="139">
        <f>IF(N582="sníž. přenesená",J582,0)</f>
        <v>0</v>
      </c>
      <c r="BI582" s="139">
        <f>IF(N582="nulová",J582,0)</f>
        <v>0</v>
      </c>
      <c r="BJ582" s="17" t="s">
        <v>86</v>
      </c>
      <c r="BK582" s="139">
        <f>ROUND(I582*H582,2)</f>
        <v>0</v>
      </c>
      <c r="BL582" s="17" t="s">
        <v>140</v>
      </c>
      <c r="BM582" s="138" t="s">
        <v>737</v>
      </c>
    </row>
    <row r="583" spans="2:47" s="1" customFormat="1" ht="12">
      <c r="B583" s="32"/>
      <c r="D583" s="140" t="s">
        <v>141</v>
      </c>
      <c r="F583" s="141" t="s">
        <v>738</v>
      </c>
      <c r="I583" s="142"/>
      <c r="L583" s="32"/>
      <c r="M583" s="143"/>
      <c r="T583" s="53"/>
      <c r="AT583" s="17" t="s">
        <v>141</v>
      </c>
      <c r="AU583" s="17" t="s">
        <v>88</v>
      </c>
    </row>
    <row r="584" spans="2:51" s="12" customFormat="1" ht="12">
      <c r="B584" s="144"/>
      <c r="D584" s="145" t="s">
        <v>143</v>
      </c>
      <c r="E584" s="146" t="s">
        <v>19</v>
      </c>
      <c r="F584" s="147" t="s">
        <v>181</v>
      </c>
      <c r="H584" s="148">
        <v>3</v>
      </c>
      <c r="I584" s="149"/>
      <c r="L584" s="144"/>
      <c r="M584" s="150"/>
      <c r="T584" s="151"/>
      <c r="AT584" s="146" t="s">
        <v>143</v>
      </c>
      <c r="AU584" s="146" t="s">
        <v>88</v>
      </c>
      <c r="AV584" s="12" t="s">
        <v>88</v>
      </c>
      <c r="AW584" s="12" t="s">
        <v>37</v>
      </c>
      <c r="AX584" s="12" t="s">
        <v>78</v>
      </c>
      <c r="AY584" s="146" t="s">
        <v>133</v>
      </c>
    </row>
    <row r="585" spans="2:51" s="13" customFormat="1" ht="12">
      <c r="B585" s="152"/>
      <c r="D585" s="145" t="s">
        <v>143</v>
      </c>
      <c r="E585" s="153" t="s">
        <v>19</v>
      </c>
      <c r="F585" s="154" t="s">
        <v>145</v>
      </c>
      <c r="H585" s="153" t="s">
        <v>19</v>
      </c>
      <c r="I585" s="155"/>
      <c r="L585" s="152"/>
      <c r="M585" s="156"/>
      <c r="T585" s="157"/>
      <c r="AT585" s="153" t="s">
        <v>143</v>
      </c>
      <c r="AU585" s="153" t="s">
        <v>88</v>
      </c>
      <c r="AV585" s="13" t="s">
        <v>86</v>
      </c>
      <c r="AW585" s="13" t="s">
        <v>37</v>
      </c>
      <c r="AX585" s="13" t="s">
        <v>78</v>
      </c>
      <c r="AY585" s="153" t="s">
        <v>133</v>
      </c>
    </row>
    <row r="586" spans="2:51" s="14" customFormat="1" ht="12">
      <c r="B586" s="158"/>
      <c r="D586" s="145" t="s">
        <v>143</v>
      </c>
      <c r="E586" s="159" t="s">
        <v>19</v>
      </c>
      <c r="F586" s="160" t="s">
        <v>146</v>
      </c>
      <c r="H586" s="161">
        <v>3</v>
      </c>
      <c r="I586" s="162"/>
      <c r="L586" s="158"/>
      <c r="M586" s="163"/>
      <c r="T586" s="164"/>
      <c r="AT586" s="159" t="s">
        <v>143</v>
      </c>
      <c r="AU586" s="159" t="s">
        <v>88</v>
      </c>
      <c r="AV586" s="14" t="s">
        <v>140</v>
      </c>
      <c r="AW586" s="14" t="s">
        <v>37</v>
      </c>
      <c r="AX586" s="14" t="s">
        <v>86</v>
      </c>
      <c r="AY586" s="159" t="s">
        <v>133</v>
      </c>
    </row>
    <row r="587" spans="2:65" s="1" customFormat="1" ht="16.5" customHeight="1">
      <c r="B587" s="32"/>
      <c r="C587" s="165" t="s">
        <v>739</v>
      </c>
      <c r="D587" s="165" t="s">
        <v>358</v>
      </c>
      <c r="E587" s="166" t="s">
        <v>740</v>
      </c>
      <c r="F587" s="167" t="s">
        <v>741</v>
      </c>
      <c r="G587" s="168" t="s">
        <v>154</v>
      </c>
      <c r="H587" s="169">
        <v>3</v>
      </c>
      <c r="I587" s="170"/>
      <c r="J587" s="171">
        <f>ROUND(I587*H587,2)</f>
        <v>0</v>
      </c>
      <c r="K587" s="167" t="s">
        <v>139</v>
      </c>
      <c r="L587" s="172"/>
      <c r="M587" s="173" t="s">
        <v>19</v>
      </c>
      <c r="N587" s="174" t="s">
        <v>49</v>
      </c>
      <c r="P587" s="136">
        <f>O587*H587</f>
        <v>0</v>
      </c>
      <c r="Q587" s="136">
        <v>0</v>
      </c>
      <c r="R587" s="136">
        <f>Q587*H587</f>
        <v>0</v>
      </c>
      <c r="S587" s="136">
        <v>0</v>
      </c>
      <c r="T587" s="137">
        <f>S587*H587</f>
        <v>0</v>
      </c>
      <c r="AR587" s="138" t="s">
        <v>160</v>
      </c>
      <c r="AT587" s="138" t="s">
        <v>358</v>
      </c>
      <c r="AU587" s="138" t="s">
        <v>88</v>
      </c>
      <c r="AY587" s="17" t="s">
        <v>133</v>
      </c>
      <c r="BE587" s="139">
        <f>IF(N587="základní",J587,0)</f>
        <v>0</v>
      </c>
      <c r="BF587" s="139">
        <f>IF(N587="snížená",J587,0)</f>
        <v>0</v>
      </c>
      <c r="BG587" s="139">
        <f>IF(N587="zákl. přenesená",J587,0)</f>
        <v>0</v>
      </c>
      <c r="BH587" s="139">
        <f>IF(N587="sníž. přenesená",J587,0)</f>
        <v>0</v>
      </c>
      <c r="BI587" s="139">
        <f>IF(N587="nulová",J587,0)</f>
        <v>0</v>
      </c>
      <c r="BJ587" s="17" t="s">
        <v>86</v>
      </c>
      <c r="BK587" s="139">
        <f>ROUND(I587*H587,2)</f>
        <v>0</v>
      </c>
      <c r="BL587" s="17" t="s">
        <v>140</v>
      </c>
      <c r="BM587" s="138" t="s">
        <v>742</v>
      </c>
    </row>
    <row r="588" spans="2:65" s="1" customFormat="1" ht="16.5" customHeight="1">
      <c r="B588" s="32"/>
      <c r="C588" s="127" t="s">
        <v>414</v>
      </c>
      <c r="D588" s="127" t="s">
        <v>135</v>
      </c>
      <c r="E588" s="128" t="s">
        <v>743</v>
      </c>
      <c r="F588" s="129" t="s">
        <v>744</v>
      </c>
      <c r="G588" s="130" t="s">
        <v>154</v>
      </c>
      <c r="H588" s="131">
        <v>3</v>
      </c>
      <c r="I588" s="132"/>
      <c r="J588" s="133">
        <f>ROUND(I588*H588,2)</f>
        <v>0</v>
      </c>
      <c r="K588" s="129" t="s">
        <v>139</v>
      </c>
      <c r="L588" s="32"/>
      <c r="M588" s="134" t="s">
        <v>19</v>
      </c>
      <c r="N588" s="135" t="s">
        <v>49</v>
      </c>
      <c r="P588" s="136">
        <f>O588*H588</f>
        <v>0</v>
      </c>
      <c r="Q588" s="136">
        <v>0</v>
      </c>
      <c r="R588" s="136">
        <f>Q588*H588</f>
        <v>0</v>
      </c>
      <c r="S588" s="136">
        <v>0</v>
      </c>
      <c r="T588" s="137">
        <f>S588*H588</f>
        <v>0</v>
      </c>
      <c r="AR588" s="138" t="s">
        <v>140</v>
      </c>
      <c r="AT588" s="138" t="s">
        <v>135</v>
      </c>
      <c r="AU588" s="138" t="s">
        <v>88</v>
      </c>
      <c r="AY588" s="17" t="s">
        <v>133</v>
      </c>
      <c r="BE588" s="139">
        <f>IF(N588="základní",J588,0)</f>
        <v>0</v>
      </c>
      <c r="BF588" s="139">
        <f>IF(N588="snížená",J588,0)</f>
        <v>0</v>
      </c>
      <c r="BG588" s="139">
        <f>IF(N588="zákl. přenesená",J588,0)</f>
        <v>0</v>
      </c>
      <c r="BH588" s="139">
        <f>IF(N588="sníž. přenesená",J588,0)</f>
        <v>0</v>
      </c>
      <c r="BI588" s="139">
        <f>IF(N588="nulová",J588,0)</f>
        <v>0</v>
      </c>
      <c r="BJ588" s="17" t="s">
        <v>86</v>
      </c>
      <c r="BK588" s="139">
        <f>ROUND(I588*H588,2)</f>
        <v>0</v>
      </c>
      <c r="BL588" s="17" t="s">
        <v>140</v>
      </c>
      <c r="BM588" s="138" t="s">
        <v>745</v>
      </c>
    </row>
    <row r="589" spans="2:47" s="1" customFormat="1" ht="12">
      <c r="B589" s="32"/>
      <c r="D589" s="140" t="s">
        <v>141</v>
      </c>
      <c r="F589" s="141" t="s">
        <v>746</v>
      </c>
      <c r="I589" s="142"/>
      <c r="L589" s="32"/>
      <c r="M589" s="143"/>
      <c r="T589" s="53"/>
      <c r="AT589" s="17" t="s">
        <v>141</v>
      </c>
      <c r="AU589" s="17" t="s">
        <v>88</v>
      </c>
    </row>
    <row r="590" spans="2:51" s="12" customFormat="1" ht="12">
      <c r="B590" s="144"/>
      <c r="D590" s="145" t="s">
        <v>143</v>
      </c>
      <c r="E590" s="146" t="s">
        <v>19</v>
      </c>
      <c r="F590" s="147" t="s">
        <v>181</v>
      </c>
      <c r="H590" s="148">
        <v>3</v>
      </c>
      <c r="I590" s="149"/>
      <c r="L590" s="144"/>
      <c r="M590" s="150"/>
      <c r="T590" s="151"/>
      <c r="AT590" s="146" t="s">
        <v>143</v>
      </c>
      <c r="AU590" s="146" t="s">
        <v>88</v>
      </c>
      <c r="AV590" s="12" t="s">
        <v>88</v>
      </c>
      <c r="AW590" s="12" t="s">
        <v>37</v>
      </c>
      <c r="AX590" s="12" t="s">
        <v>78</v>
      </c>
      <c r="AY590" s="146" t="s">
        <v>133</v>
      </c>
    </row>
    <row r="591" spans="2:51" s="14" customFormat="1" ht="12">
      <c r="B591" s="158"/>
      <c r="D591" s="145" t="s">
        <v>143</v>
      </c>
      <c r="E591" s="159" t="s">
        <v>19</v>
      </c>
      <c r="F591" s="160" t="s">
        <v>146</v>
      </c>
      <c r="H591" s="161">
        <v>3</v>
      </c>
      <c r="I591" s="162"/>
      <c r="L591" s="158"/>
      <c r="M591" s="163"/>
      <c r="T591" s="164"/>
      <c r="AT591" s="159" t="s">
        <v>143</v>
      </c>
      <c r="AU591" s="159" t="s">
        <v>88</v>
      </c>
      <c r="AV591" s="14" t="s">
        <v>140</v>
      </c>
      <c r="AW591" s="14" t="s">
        <v>37</v>
      </c>
      <c r="AX591" s="14" t="s">
        <v>86</v>
      </c>
      <c r="AY591" s="159" t="s">
        <v>133</v>
      </c>
    </row>
    <row r="592" spans="2:65" s="1" customFormat="1" ht="16.5" customHeight="1">
      <c r="B592" s="32"/>
      <c r="C592" s="165" t="s">
        <v>747</v>
      </c>
      <c r="D592" s="165" t="s">
        <v>358</v>
      </c>
      <c r="E592" s="166" t="s">
        <v>748</v>
      </c>
      <c r="F592" s="167" t="s">
        <v>749</v>
      </c>
      <c r="G592" s="168" t="s">
        <v>154</v>
      </c>
      <c r="H592" s="169">
        <v>3</v>
      </c>
      <c r="I592" s="170"/>
      <c r="J592" s="171">
        <f>ROUND(I592*H592,2)</f>
        <v>0</v>
      </c>
      <c r="K592" s="167" t="s">
        <v>139</v>
      </c>
      <c r="L592" s="172"/>
      <c r="M592" s="173" t="s">
        <v>19</v>
      </c>
      <c r="N592" s="174" t="s">
        <v>49</v>
      </c>
      <c r="P592" s="136">
        <f>O592*H592</f>
        <v>0</v>
      </c>
      <c r="Q592" s="136">
        <v>0</v>
      </c>
      <c r="R592" s="136">
        <f>Q592*H592</f>
        <v>0</v>
      </c>
      <c r="S592" s="136">
        <v>0</v>
      </c>
      <c r="T592" s="137">
        <f>S592*H592</f>
        <v>0</v>
      </c>
      <c r="AR592" s="138" t="s">
        <v>160</v>
      </c>
      <c r="AT592" s="138" t="s">
        <v>358</v>
      </c>
      <c r="AU592" s="138" t="s">
        <v>88</v>
      </c>
      <c r="AY592" s="17" t="s">
        <v>133</v>
      </c>
      <c r="BE592" s="139">
        <f>IF(N592="základní",J592,0)</f>
        <v>0</v>
      </c>
      <c r="BF592" s="139">
        <f>IF(N592="snížená",J592,0)</f>
        <v>0</v>
      </c>
      <c r="BG592" s="139">
        <f>IF(N592="zákl. přenesená",J592,0)</f>
        <v>0</v>
      </c>
      <c r="BH592" s="139">
        <f>IF(N592="sníž. přenesená",J592,0)</f>
        <v>0</v>
      </c>
      <c r="BI592" s="139">
        <f>IF(N592="nulová",J592,0)</f>
        <v>0</v>
      </c>
      <c r="BJ592" s="17" t="s">
        <v>86</v>
      </c>
      <c r="BK592" s="139">
        <f>ROUND(I592*H592,2)</f>
        <v>0</v>
      </c>
      <c r="BL592" s="17" t="s">
        <v>140</v>
      </c>
      <c r="BM592" s="138" t="s">
        <v>750</v>
      </c>
    </row>
    <row r="593" spans="2:65" s="1" customFormat="1" ht="16.5" customHeight="1">
      <c r="B593" s="32"/>
      <c r="C593" s="127" t="s">
        <v>420</v>
      </c>
      <c r="D593" s="127" t="s">
        <v>135</v>
      </c>
      <c r="E593" s="128" t="s">
        <v>751</v>
      </c>
      <c r="F593" s="129" t="s">
        <v>752</v>
      </c>
      <c r="G593" s="130" t="s">
        <v>154</v>
      </c>
      <c r="H593" s="131">
        <v>3</v>
      </c>
      <c r="I593" s="132"/>
      <c r="J593" s="133">
        <f>ROUND(I593*H593,2)</f>
        <v>0</v>
      </c>
      <c r="K593" s="129" t="s">
        <v>139</v>
      </c>
      <c r="L593" s="32"/>
      <c r="M593" s="134" t="s">
        <v>19</v>
      </c>
      <c r="N593" s="135" t="s">
        <v>49</v>
      </c>
      <c r="P593" s="136">
        <f>O593*H593</f>
        <v>0</v>
      </c>
      <c r="Q593" s="136">
        <v>0</v>
      </c>
      <c r="R593" s="136">
        <f>Q593*H593</f>
        <v>0</v>
      </c>
      <c r="S593" s="136">
        <v>0</v>
      </c>
      <c r="T593" s="137">
        <f>S593*H593</f>
        <v>0</v>
      </c>
      <c r="AR593" s="138" t="s">
        <v>140</v>
      </c>
      <c r="AT593" s="138" t="s">
        <v>135</v>
      </c>
      <c r="AU593" s="138" t="s">
        <v>88</v>
      </c>
      <c r="AY593" s="17" t="s">
        <v>133</v>
      </c>
      <c r="BE593" s="139">
        <f>IF(N593="základní",J593,0)</f>
        <v>0</v>
      </c>
      <c r="BF593" s="139">
        <f>IF(N593="snížená",J593,0)</f>
        <v>0</v>
      </c>
      <c r="BG593" s="139">
        <f>IF(N593="zákl. přenesená",J593,0)</f>
        <v>0</v>
      </c>
      <c r="BH593" s="139">
        <f>IF(N593="sníž. přenesená",J593,0)</f>
        <v>0</v>
      </c>
      <c r="BI593" s="139">
        <f>IF(N593="nulová",J593,0)</f>
        <v>0</v>
      </c>
      <c r="BJ593" s="17" t="s">
        <v>86</v>
      </c>
      <c r="BK593" s="139">
        <f>ROUND(I593*H593,2)</f>
        <v>0</v>
      </c>
      <c r="BL593" s="17" t="s">
        <v>140</v>
      </c>
      <c r="BM593" s="138" t="s">
        <v>753</v>
      </c>
    </row>
    <row r="594" spans="2:47" s="1" customFormat="1" ht="12">
      <c r="B594" s="32"/>
      <c r="D594" s="140" t="s">
        <v>141</v>
      </c>
      <c r="F594" s="141" t="s">
        <v>754</v>
      </c>
      <c r="I594" s="142"/>
      <c r="L594" s="32"/>
      <c r="M594" s="143"/>
      <c r="T594" s="53"/>
      <c r="AT594" s="17" t="s">
        <v>141</v>
      </c>
      <c r="AU594" s="17" t="s">
        <v>88</v>
      </c>
    </row>
    <row r="595" spans="2:51" s="12" customFormat="1" ht="12">
      <c r="B595" s="144"/>
      <c r="D595" s="145" t="s">
        <v>143</v>
      </c>
      <c r="E595" s="146" t="s">
        <v>19</v>
      </c>
      <c r="F595" s="147" t="s">
        <v>181</v>
      </c>
      <c r="H595" s="148">
        <v>3</v>
      </c>
      <c r="I595" s="149"/>
      <c r="L595" s="144"/>
      <c r="M595" s="150"/>
      <c r="T595" s="151"/>
      <c r="AT595" s="146" t="s">
        <v>143</v>
      </c>
      <c r="AU595" s="146" t="s">
        <v>88</v>
      </c>
      <c r="AV595" s="12" t="s">
        <v>88</v>
      </c>
      <c r="AW595" s="12" t="s">
        <v>37</v>
      </c>
      <c r="AX595" s="12" t="s">
        <v>78</v>
      </c>
      <c r="AY595" s="146" t="s">
        <v>133</v>
      </c>
    </row>
    <row r="596" spans="2:51" s="14" customFormat="1" ht="12">
      <c r="B596" s="158"/>
      <c r="D596" s="145" t="s">
        <v>143</v>
      </c>
      <c r="E596" s="159" t="s">
        <v>19</v>
      </c>
      <c r="F596" s="160" t="s">
        <v>146</v>
      </c>
      <c r="H596" s="161">
        <v>3</v>
      </c>
      <c r="I596" s="162"/>
      <c r="L596" s="158"/>
      <c r="M596" s="163"/>
      <c r="T596" s="164"/>
      <c r="AT596" s="159" t="s">
        <v>143</v>
      </c>
      <c r="AU596" s="159" t="s">
        <v>88</v>
      </c>
      <c r="AV596" s="14" t="s">
        <v>140</v>
      </c>
      <c r="AW596" s="14" t="s">
        <v>37</v>
      </c>
      <c r="AX596" s="14" t="s">
        <v>86</v>
      </c>
      <c r="AY596" s="159" t="s">
        <v>133</v>
      </c>
    </row>
    <row r="597" spans="2:65" s="1" customFormat="1" ht="16.5" customHeight="1">
      <c r="B597" s="32"/>
      <c r="C597" s="165" t="s">
        <v>755</v>
      </c>
      <c r="D597" s="165" t="s">
        <v>358</v>
      </c>
      <c r="E597" s="166" t="s">
        <v>756</v>
      </c>
      <c r="F597" s="167" t="s">
        <v>757</v>
      </c>
      <c r="G597" s="168" t="s">
        <v>154</v>
      </c>
      <c r="H597" s="169">
        <v>3</v>
      </c>
      <c r="I597" s="170"/>
      <c r="J597" s="171">
        <f>ROUND(I597*H597,2)</f>
        <v>0</v>
      </c>
      <c r="K597" s="167" t="s">
        <v>139</v>
      </c>
      <c r="L597" s="172"/>
      <c r="M597" s="173" t="s">
        <v>19</v>
      </c>
      <c r="N597" s="174" t="s">
        <v>49</v>
      </c>
      <c r="P597" s="136">
        <f>O597*H597</f>
        <v>0</v>
      </c>
      <c r="Q597" s="136">
        <v>0</v>
      </c>
      <c r="R597" s="136">
        <f>Q597*H597</f>
        <v>0</v>
      </c>
      <c r="S597" s="136">
        <v>0</v>
      </c>
      <c r="T597" s="137">
        <f>S597*H597</f>
        <v>0</v>
      </c>
      <c r="AR597" s="138" t="s">
        <v>160</v>
      </c>
      <c r="AT597" s="138" t="s">
        <v>358</v>
      </c>
      <c r="AU597" s="138" t="s">
        <v>88</v>
      </c>
      <c r="AY597" s="17" t="s">
        <v>133</v>
      </c>
      <c r="BE597" s="139">
        <f>IF(N597="základní",J597,0)</f>
        <v>0</v>
      </c>
      <c r="BF597" s="139">
        <f>IF(N597="snížená",J597,0)</f>
        <v>0</v>
      </c>
      <c r="BG597" s="139">
        <f>IF(N597="zákl. přenesená",J597,0)</f>
        <v>0</v>
      </c>
      <c r="BH597" s="139">
        <f>IF(N597="sníž. přenesená",J597,0)</f>
        <v>0</v>
      </c>
      <c r="BI597" s="139">
        <f>IF(N597="nulová",J597,0)</f>
        <v>0</v>
      </c>
      <c r="BJ597" s="17" t="s">
        <v>86</v>
      </c>
      <c r="BK597" s="139">
        <f>ROUND(I597*H597,2)</f>
        <v>0</v>
      </c>
      <c r="BL597" s="17" t="s">
        <v>140</v>
      </c>
      <c r="BM597" s="138" t="s">
        <v>758</v>
      </c>
    </row>
    <row r="598" spans="2:65" s="1" customFormat="1" ht="16.5" customHeight="1">
      <c r="B598" s="32"/>
      <c r="C598" s="165" t="s">
        <v>426</v>
      </c>
      <c r="D598" s="165" t="s">
        <v>358</v>
      </c>
      <c r="E598" s="166" t="s">
        <v>759</v>
      </c>
      <c r="F598" s="167" t="s">
        <v>760</v>
      </c>
      <c r="G598" s="168" t="s">
        <v>154</v>
      </c>
      <c r="H598" s="169">
        <v>3</v>
      </c>
      <c r="I598" s="170"/>
      <c r="J598" s="171">
        <f>ROUND(I598*H598,2)</f>
        <v>0</v>
      </c>
      <c r="K598" s="167" t="s">
        <v>19</v>
      </c>
      <c r="L598" s="172"/>
      <c r="M598" s="173" t="s">
        <v>19</v>
      </c>
      <c r="N598" s="174" t="s">
        <v>49</v>
      </c>
      <c r="P598" s="136">
        <f>O598*H598</f>
        <v>0</v>
      </c>
      <c r="Q598" s="136">
        <v>0</v>
      </c>
      <c r="R598" s="136">
        <f>Q598*H598</f>
        <v>0</v>
      </c>
      <c r="S598" s="136">
        <v>0</v>
      </c>
      <c r="T598" s="137">
        <f>S598*H598</f>
        <v>0</v>
      </c>
      <c r="AR598" s="138" t="s">
        <v>160</v>
      </c>
      <c r="AT598" s="138" t="s">
        <v>358</v>
      </c>
      <c r="AU598" s="138" t="s">
        <v>88</v>
      </c>
      <c r="AY598" s="17" t="s">
        <v>133</v>
      </c>
      <c r="BE598" s="139">
        <f>IF(N598="základní",J598,0)</f>
        <v>0</v>
      </c>
      <c r="BF598" s="139">
        <f>IF(N598="snížená",J598,0)</f>
        <v>0</v>
      </c>
      <c r="BG598" s="139">
        <f>IF(N598="zákl. přenesená",J598,0)</f>
        <v>0</v>
      </c>
      <c r="BH598" s="139">
        <f>IF(N598="sníž. přenesená",J598,0)</f>
        <v>0</v>
      </c>
      <c r="BI598" s="139">
        <f>IF(N598="nulová",J598,0)</f>
        <v>0</v>
      </c>
      <c r="BJ598" s="17" t="s">
        <v>86</v>
      </c>
      <c r="BK598" s="139">
        <f>ROUND(I598*H598,2)</f>
        <v>0</v>
      </c>
      <c r="BL598" s="17" t="s">
        <v>140</v>
      </c>
      <c r="BM598" s="138" t="s">
        <v>199</v>
      </c>
    </row>
    <row r="599" spans="2:65" s="1" customFormat="1" ht="16.5" customHeight="1">
      <c r="B599" s="32"/>
      <c r="C599" s="165" t="s">
        <v>761</v>
      </c>
      <c r="D599" s="165" t="s">
        <v>358</v>
      </c>
      <c r="E599" s="166" t="s">
        <v>762</v>
      </c>
      <c r="F599" s="167" t="s">
        <v>763</v>
      </c>
      <c r="G599" s="168" t="s">
        <v>154</v>
      </c>
      <c r="H599" s="169">
        <v>3</v>
      </c>
      <c r="I599" s="170"/>
      <c r="J599" s="171">
        <f>ROUND(I599*H599,2)</f>
        <v>0</v>
      </c>
      <c r="K599" s="167" t="s">
        <v>139</v>
      </c>
      <c r="L599" s="172"/>
      <c r="M599" s="173" t="s">
        <v>19</v>
      </c>
      <c r="N599" s="174" t="s">
        <v>49</v>
      </c>
      <c r="P599" s="136">
        <f>O599*H599</f>
        <v>0</v>
      </c>
      <c r="Q599" s="136">
        <v>0</v>
      </c>
      <c r="R599" s="136">
        <f>Q599*H599</f>
        <v>0</v>
      </c>
      <c r="S599" s="136">
        <v>0</v>
      </c>
      <c r="T599" s="137">
        <f>S599*H599</f>
        <v>0</v>
      </c>
      <c r="AR599" s="138" t="s">
        <v>160</v>
      </c>
      <c r="AT599" s="138" t="s">
        <v>358</v>
      </c>
      <c r="AU599" s="138" t="s">
        <v>88</v>
      </c>
      <c r="AY599" s="17" t="s">
        <v>133</v>
      </c>
      <c r="BE599" s="139">
        <f>IF(N599="základní",J599,0)</f>
        <v>0</v>
      </c>
      <c r="BF599" s="139">
        <f>IF(N599="snížená",J599,0)</f>
        <v>0</v>
      </c>
      <c r="BG599" s="139">
        <f>IF(N599="zákl. přenesená",J599,0)</f>
        <v>0</v>
      </c>
      <c r="BH599" s="139">
        <f>IF(N599="sníž. přenesená",J599,0)</f>
        <v>0</v>
      </c>
      <c r="BI599" s="139">
        <f>IF(N599="nulová",J599,0)</f>
        <v>0</v>
      </c>
      <c r="BJ599" s="17" t="s">
        <v>86</v>
      </c>
      <c r="BK599" s="139">
        <f>ROUND(I599*H599,2)</f>
        <v>0</v>
      </c>
      <c r="BL599" s="17" t="s">
        <v>140</v>
      </c>
      <c r="BM599" s="138" t="s">
        <v>764</v>
      </c>
    </row>
    <row r="600" spans="2:65" s="1" customFormat="1" ht="16.5" customHeight="1">
      <c r="B600" s="32"/>
      <c r="C600" s="127" t="s">
        <v>430</v>
      </c>
      <c r="D600" s="127" t="s">
        <v>135</v>
      </c>
      <c r="E600" s="128" t="s">
        <v>765</v>
      </c>
      <c r="F600" s="129" t="s">
        <v>766</v>
      </c>
      <c r="G600" s="130" t="s">
        <v>154</v>
      </c>
      <c r="H600" s="131">
        <v>3</v>
      </c>
      <c r="I600" s="132"/>
      <c r="J600" s="133">
        <f>ROUND(I600*H600,2)</f>
        <v>0</v>
      </c>
      <c r="K600" s="129" t="s">
        <v>139</v>
      </c>
      <c r="L600" s="32"/>
      <c r="M600" s="134" t="s">
        <v>19</v>
      </c>
      <c r="N600" s="135" t="s">
        <v>49</v>
      </c>
      <c r="P600" s="136">
        <f>O600*H600</f>
        <v>0</v>
      </c>
      <c r="Q600" s="136">
        <v>0</v>
      </c>
      <c r="R600" s="136">
        <f>Q600*H600</f>
        <v>0</v>
      </c>
      <c r="S600" s="136">
        <v>0</v>
      </c>
      <c r="T600" s="137">
        <f>S600*H600</f>
        <v>0</v>
      </c>
      <c r="AR600" s="138" t="s">
        <v>140</v>
      </c>
      <c r="AT600" s="138" t="s">
        <v>135</v>
      </c>
      <c r="AU600" s="138" t="s">
        <v>88</v>
      </c>
      <c r="AY600" s="17" t="s">
        <v>133</v>
      </c>
      <c r="BE600" s="139">
        <f>IF(N600="základní",J600,0)</f>
        <v>0</v>
      </c>
      <c r="BF600" s="139">
        <f>IF(N600="snížená",J600,0)</f>
        <v>0</v>
      </c>
      <c r="BG600" s="139">
        <f>IF(N600="zákl. přenesená",J600,0)</f>
        <v>0</v>
      </c>
      <c r="BH600" s="139">
        <f>IF(N600="sníž. přenesená",J600,0)</f>
        <v>0</v>
      </c>
      <c r="BI600" s="139">
        <f>IF(N600="nulová",J600,0)</f>
        <v>0</v>
      </c>
      <c r="BJ600" s="17" t="s">
        <v>86</v>
      </c>
      <c r="BK600" s="139">
        <f>ROUND(I600*H600,2)</f>
        <v>0</v>
      </c>
      <c r="BL600" s="17" t="s">
        <v>140</v>
      </c>
      <c r="BM600" s="138" t="s">
        <v>767</v>
      </c>
    </row>
    <row r="601" spans="2:47" s="1" customFormat="1" ht="12">
      <c r="B601" s="32"/>
      <c r="D601" s="140" t="s">
        <v>141</v>
      </c>
      <c r="F601" s="141" t="s">
        <v>768</v>
      </c>
      <c r="I601" s="142"/>
      <c r="L601" s="32"/>
      <c r="M601" s="143"/>
      <c r="T601" s="53"/>
      <c r="AT601" s="17" t="s">
        <v>141</v>
      </c>
      <c r="AU601" s="17" t="s">
        <v>88</v>
      </c>
    </row>
    <row r="602" spans="2:51" s="12" customFormat="1" ht="12">
      <c r="B602" s="144"/>
      <c r="D602" s="145" t="s">
        <v>143</v>
      </c>
      <c r="E602" s="146" t="s">
        <v>19</v>
      </c>
      <c r="F602" s="147" t="s">
        <v>181</v>
      </c>
      <c r="H602" s="148">
        <v>3</v>
      </c>
      <c r="I602" s="149"/>
      <c r="L602" s="144"/>
      <c r="M602" s="150"/>
      <c r="T602" s="151"/>
      <c r="AT602" s="146" t="s">
        <v>143</v>
      </c>
      <c r="AU602" s="146" t="s">
        <v>88</v>
      </c>
      <c r="AV602" s="12" t="s">
        <v>88</v>
      </c>
      <c r="AW602" s="12" t="s">
        <v>37</v>
      </c>
      <c r="AX602" s="12" t="s">
        <v>78</v>
      </c>
      <c r="AY602" s="146" t="s">
        <v>133</v>
      </c>
    </row>
    <row r="603" spans="2:51" s="13" customFormat="1" ht="12">
      <c r="B603" s="152"/>
      <c r="D603" s="145" t="s">
        <v>143</v>
      </c>
      <c r="E603" s="153" t="s">
        <v>19</v>
      </c>
      <c r="F603" s="154" t="s">
        <v>145</v>
      </c>
      <c r="H603" s="153" t="s">
        <v>19</v>
      </c>
      <c r="I603" s="155"/>
      <c r="L603" s="152"/>
      <c r="M603" s="156"/>
      <c r="T603" s="157"/>
      <c r="AT603" s="153" t="s">
        <v>143</v>
      </c>
      <c r="AU603" s="153" t="s">
        <v>88</v>
      </c>
      <c r="AV603" s="13" t="s">
        <v>86</v>
      </c>
      <c r="AW603" s="13" t="s">
        <v>37</v>
      </c>
      <c r="AX603" s="13" t="s">
        <v>78</v>
      </c>
      <c r="AY603" s="153" t="s">
        <v>133</v>
      </c>
    </row>
    <row r="604" spans="2:51" s="14" customFormat="1" ht="12">
      <c r="B604" s="158"/>
      <c r="D604" s="145" t="s">
        <v>143</v>
      </c>
      <c r="E604" s="159" t="s">
        <v>19</v>
      </c>
      <c r="F604" s="160" t="s">
        <v>146</v>
      </c>
      <c r="H604" s="161">
        <v>3</v>
      </c>
      <c r="I604" s="162"/>
      <c r="L604" s="158"/>
      <c r="M604" s="163"/>
      <c r="T604" s="164"/>
      <c r="AT604" s="159" t="s">
        <v>143</v>
      </c>
      <c r="AU604" s="159" t="s">
        <v>88</v>
      </c>
      <c r="AV604" s="14" t="s">
        <v>140</v>
      </c>
      <c r="AW604" s="14" t="s">
        <v>37</v>
      </c>
      <c r="AX604" s="14" t="s">
        <v>86</v>
      </c>
      <c r="AY604" s="159" t="s">
        <v>133</v>
      </c>
    </row>
    <row r="605" spans="2:65" s="1" customFormat="1" ht="16.5" customHeight="1">
      <c r="B605" s="32"/>
      <c r="C605" s="165" t="s">
        <v>769</v>
      </c>
      <c r="D605" s="165" t="s">
        <v>358</v>
      </c>
      <c r="E605" s="166" t="s">
        <v>770</v>
      </c>
      <c r="F605" s="167" t="s">
        <v>771</v>
      </c>
      <c r="G605" s="168" t="s">
        <v>154</v>
      </c>
      <c r="H605" s="169">
        <v>3</v>
      </c>
      <c r="I605" s="170"/>
      <c r="J605" s="171">
        <f>ROUND(I605*H605,2)</f>
        <v>0</v>
      </c>
      <c r="K605" s="167" t="s">
        <v>139</v>
      </c>
      <c r="L605" s="172"/>
      <c r="M605" s="173" t="s">
        <v>19</v>
      </c>
      <c r="N605" s="174" t="s">
        <v>49</v>
      </c>
      <c r="P605" s="136">
        <f>O605*H605</f>
        <v>0</v>
      </c>
      <c r="Q605" s="136">
        <v>0</v>
      </c>
      <c r="R605" s="136">
        <f>Q605*H605</f>
        <v>0</v>
      </c>
      <c r="S605" s="136">
        <v>0</v>
      </c>
      <c r="T605" s="137">
        <f>S605*H605</f>
        <v>0</v>
      </c>
      <c r="AR605" s="138" t="s">
        <v>160</v>
      </c>
      <c r="AT605" s="138" t="s">
        <v>358</v>
      </c>
      <c r="AU605" s="138" t="s">
        <v>88</v>
      </c>
      <c r="AY605" s="17" t="s">
        <v>133</v>
      </c>
      <c r="BE605" s="139">
        <f>IF(N605="základní",J605,0)</f>
        <v>0</v>
      </c>
      <c r="BF605" s="139">
        <f>IF(N605="snížená",J605,0)</f>
        <v>0</v>
      </c>
      <c r="BG605" s="139">
        <f>IF(N605="zákl. přenesená",J605,0)</f>
        <v>0</v>
      </c>
      <c r="BH605" s="139">
        <f>IF(N605="sníž. přenesená",J605,0)</f>
        <v>0</v>
      </c>
      <c r="BI605" s="139">
        <f>IF(N605="nulová",J605,0)</f>
        <v>0</v>
      </c>
      <c r="BJ605" s="17" t="s">
        <v>86</v>
      </c>
      <c r="BK605" s="139">
        <f>ROUND(I605*H605,2)</f>
        <v>0</v>
      </c>
      <c r="BL605" s="17" t="s">
        <v>140</v>
      </c>
      <c r="BM605" s="138" t="s">
        <v>772</v>
      </c>
    </row>
    <row r="606" spans="2:65" s="1" customFormat="1" ht="16.5" customHeight="1">
      <c r="B606" s="32"/>
      <c r="C606" s="165" t="s">
        <v>435</v>
      </c>
      <c r="D606" s="165" t="s">
        <v>358</v>
      </c>
      <c r="E606" s="166" t="s">
        <v>773</v>
      </c>
      <c r="F606" s="167" t="s">
        <v>774</v>
      </c>
      <c r="G606" s="168" t="s">
        <v>154</v>
      </c>
      <c r="H606" s="169">
        <v>3</v>
      </c>
      <c r="I606" s="170"/>
      <c r="J606" s="171">
        <f>ROUND(I606*H606,2)</f>
        <v>0</v>
      </c>
      <c r="K606" s="167" t="s">
        <v>139</v>
      </c>
      <c r="L606" s="172"/>
      <c r="M606" s="173" t="s">
        <v>19</v>
      </c>
      <c r="N606" s="174" t="s">
        <v>49</v>
      </c>
      <c r="P606" s="136">
        <f>O606*H606</f>
        <v>0</v>
      </c>
      <c r="Q606" s="136">
        <v>0</v>
      </c>
      <c r="R606" s="136">
        <f>Q606*H606</f>
        <v>0</v>
      </c>
      <c r="S606" s="136">
        <v>0</v>
      </c>
      <c r="T606" s="137">
        <f>S606*H606</f>
        <v>0</v>
      </c>
      <c r="AR606" s="138" t="s">
        <v>160</v>
      </c>
      <c r="AT606" s="138" t="s">
        <v>358</v>
      </c>
      <c r="AU606" s="138" t="s">
        <v>88</v>
      </c>
      <c r="AY606" s="17" t="s">
        <v>133</v>
      </c>
      <c r="BE606" s="139">
        <f>IF(N606="základní",J606,0)</f>
        <v>0</v>
      </c>
      <c r="BF606" s="139">
        <f>IF(N606="snížená",J606,0)</f>
        <v>0</v>
      </c>
      <c r="BG606" s="139">
        <f>IF(N606="zákl. přenesená",J606,0)</f>
        <v>0</v>
      </c>
      <c r="BH606" s="139">
        <f>IF(N606="sníž. přenesená",J606,0)</f>
        <v>0</v>
      </c>
      <c r="BI606" s="139">
        <f>IF(N606="nulová",J606,0)</f>
        <v>0</v>
      </c>
      <c r="BJ606" s="17" t="s">
        <v>86</v>
      </c>
      <c r="BK606" s="139">
        <f>ROUND(I606*H606,2)</f>
        <v>0</v>
      </c>
      <c r="BL606" s="17" t="s">
        <v>140</v>
      </c>
      <c r="BM606" s="138" t="s">
        <v>775</v>
      </c>
    </row>
    <row r="607" spans="2:65" s="1" customFormat="1" ht="16.5" customHeight="1">
      <c r="B607" s="32"/>
      <c r="C607" s="127" t="s">
        <v>776</v>
      </c>
      <c r="D607" s="127" t="s">
        <v>135</v>
      </c>
      <c r="E607" s="128" t="s">
        <v>777</v>
      </c>
      <c r="F607" s="129" t="s">
        <v>778</v>
      </c>
      <c r="G607" s="130" t="s">
        <v>154</v>
      </c>
      <c r="H607" s="131">
        <v>10</v>
      </c>
      <c r="I607" s="132"/>
      <c r="J607" s="133">
        <f>ROUND(I607*H607,2)</f>
        <v>0</v>
      </c>
      <c r="K607" s="129" t="s">
        <v>139</v>
      </c>
      <c r="L607" s="32"/>
      <c r="M607" s="134" t="s">
        <v>19</v>
      </c>
      <c r="N607" s="135" t="s">
        <v>49</v>
      </c>
      <c r="P607" s="136">
        <f>O607*H607</f>
        <v>0</v>
      </c>
      <c r="Q607" s="136">
        <v>0</v>
      </c>
      <c r="R607" s="136">
        <f>Q607*H607</f>
        <v>0</v>
      </c>
      <c r="S607" s="136">
        <v>0</v>
      </c>
      <c r="T607" s="137">
        <f>S607*H607</f>
        <v>0</v>
      </c>
      <c r="AR607" s="138" t="s">
        <v>140</v>
      </c>
      <c r="AT607" s="138" t="s">
        <v>135</v>
      </c>
      <c r="AU607" s="138" t="s">
        <v>88</v>
      </c>
      <c r="AY607" s="17" t="s">
        <v>133</v>
      </c>
      <c r="BE607" s="139">
        <f>IF(N607="základní",J607,0)</f>
        <v>0</v>
      </c>
      <c r="BF607" s="139">
        <f>IF(N607="snížená",J607,0)</f>
        <v>0</v>
      </c>
      <c r="BG607" s="139">
        <f>IF(N607="zákl. přenesená",J607,0)</f>
        <v>0</v>
      </c>
      <c r="BH607" s="139">
        <f>IF(N607="sníž. přenesená",J607,0)</f>
        <v>0</v>
      </c>
      <c r="BI607" s="139">
        <f>IF(N607="nulová",J607,0)</f>
        <v>0</v>
      </c>
      <c r="BJ607" s="17" t="s">
        <v>86</v>
      </c>
      <c r="BK607" s="139">
        <f>ROUND(I607*H607,2)</f>
        <v>0</v>
      </c>
      <c r="BL607" s="17" t="s">
        <v>140</v>
      </c>
      <c r="BM607" s="138" t="s">
        <v>779</v>
      </c>
    </row>
    <row r="608" spans="2:47" s="1" customFormat="1" ht="12">
      <c r="B608" s="32"/>
      <c r="D608" s="140" t="s">
        <v>141</v>
      </c>
      <c r="F608" s="141" t="s">
        <v>780</v>
      </c>
      <c r="I608" s="142"/>
      <c r="L608" s="32"/>
      <c r="M608" s="143"/>
      <c r="T608" s="53"/>
      <c r="AT608" s="17" t="s">
        <v>141</v>
      </c>
      <c r="AU608" s="17" t="s">
        <v>88</v>
      </c>
    </row>
    <row r="609" spans="2:51" s="12" customFormat="1" ht="12">
      <c r="B609" s="144"/>
      <c r="D609" s="145" t="s">
        <v>143</v>
      </c>
      <c r="E609" s="146" t="s">
        <v>19</v>
      </c>
      <c r="F609" s="147" t="s">
        <v>165</v>
      </c>
      <c r="H609" s="148">
        <v>10</v>
      </c>
      <c r="I609" s="149"/>
      <c r="L609" s="144"/>
      <c r="M609" s="150"/>
      <c r="T609" s="151"/>
      <c r="AT609" s="146" t="s">
        <v>143</v>
      </c>
      <c r="AU609" s="146" t="s">
        <v>88</v>
      </c>
      <c r="AV609" s="12" t="s">
        <v>88</v>
      </c>
      <c r="AW609" s="12" t="s">
        <v>37</v>
      </c>
      <c r="AX609" s="12" t="s">
        <v>78</v>
      </c>
      <c r="AY609" s="146" t="s">
        <v>133</v>
      </c>
    </row>
    <row r="610" spans="2:51" s="13" customFormat="1" ht="12">
      <c r="B610" s="152"/>
      <c r="D610" s="145" t="s">
        <v>143</v>
      </c>
      <c r="E610" s="153" t="s">
        <v>19</v>
      </c>
      <c r="F610" s="154" t="s">
        <v>145</v>
      </c>
      <c r="H610" s="153" t="s">
        <v>19</v>
      </c>
      <c r="I610" s="155"/>
      <c r="L610" s="152"/>
      <c r="M610" s="156"/>
      <c r="T610" s="157"/>
      <c r="AT610" s="153" t="s">
        <v>143</v>
      </c>
      <c r="AU610" s="153" t="s">
        <v>88</v>
      </c>
      <c r="AV610" s="13" t="s">
        <v>86</v>
      </c>
      <c r="AW610" s="13" t="s">
        <v>37</v>
      </c>
      <c r="AX610" s="13" t="s">
        <v>78</v>
      </c>
      <c r="AY610" s="153" t="s">
        <v>133</v>
      </c>
    </row>
    <row r="611" spans="2:51" s="14" customFormat="1" ht="12">
      <c r="B611" s="158"/>
      <c r="D611" s="145" t="s">
        <v>143</v>
      </c>
      <c r="E611" s="159" t="s">
        <v>19</v>
      </c>
      <c r="F611" s="160" t="s">
        <v>146</v>
      </c>
      <c r="H611" s="161">
        <v>10</v>
      </c>
      <c r="I611" s="162"/>
      <c r="L611" s="158"/>
      <c r="M611" s="163"/>
      <c r="T611" s="164"/>
      <c r="AT611" s="159" t="s">
        <v>143</v>
      </c>
      <c r="AU611" s="159" t="s">
        <v>88</v>
      </c>
      <c r="AV611" s="14" t="s">
        <v>140</v>
      </c>
      <c r="AW611" s="14" t="s">
        <v>37</v>
      </c>
      <c r="AX611" s="14" t="s">
        <v>86</v>
      </c>
      <c r="AY611" s="159" t="s">
        <v>133</v>
      </c>
    </row>
    <row r="612" spans="2:63" s="11" customFormat="1" ht="22.9" customHeight="1">
      <c r="B612" s="115"/>
      <c r="D612" s="116" t="s">
        <v>77</v>
      </c>
      <c r="E612" s="125" t="s">
        <v>217</v>
      </c>
      <c r="F612" s="125" t="s">
        <v>781</v>
      </c>
      <c r="I612" s="118"/>
      <c r="J612" s="126">
        <f>BK612</f>
        <v>0</v>
      </c>
      <c r="L612" s="115"/>
      <c r="M612" s="120"/>
      <c r="P612" s="121">
        <f>SUM(P613:P786)</f>
        <v>0</v>
      </c>
      <c r="R612" s="121">
        <f>SUM(R613:R786)</f>
        <v>0</v>
      </c>
      <c r="T612" s="122">
        <f>SUM(T613:T786)</f>
        <v>0</v>
      </c>
      <c r="AR612" s="116" t="s">
        <v>86</v>
      </c>
      <c r="AT612" s="123" t="s">
        <v>77</v>
      </c>
      <c r="AU612" s="123" t="s">
        <v>86</v>
      </c>
      <c r="AY612" s="116" t="s">
        <v>133</v>
      </c>
      <c r="BK612" s="124">
        <f>SUM(BK613:BK786)</f>
        <v>0</v>
      </c>
    </row>
    <row r="613" spans="2:65" s="1" customFormat="1" ht="16.5" customHeight="1">
      <c r="B613" s="32"/>
      <c r="C613" s="127" t="s">
        <v>441</v>
      </c>
      <c r="D613" s="127" t="s">
        <v>135</v>
      </c>
      <c r="E613" s="128" t="s">
        <v>782</v>
      </c>
      <c r="F613" s="129" t="s">
        <v>783</v>
      </c>
      <c r="G613" s="130" t="s">
        <v>154</v>
      </c>
      <c r="H613" s="131">
        <v>2</v>
      </c>
      <c r="I613" s="132"/>
      <c r="J613" s="133">
        <f>ROUND(I613*H613,2)</f>
        <v>0</v>
      </c>
      <c r="K613" s="129" t="s">
        <v>139</v>
      </c>
      <c r="L613" s="32"/>
      <c r="M613" s="134" t="s">
        <v>19</v>
      </c>
      <c r="N613" s="135" t="s">
        <v>49</v>
      </c>
      <c r="P613" s="136">
        <f>O613*H613</f>
        <v>0</v>
      </c>
      <c r="Q613" s="136">
        <v>0</v>
      </c>
      <c r="R613" s="136">
        <f>Q613*H613</f>
        <v>0</v>
      </c>
      <c r="S613" s="136">
        <v>0</v>
      </c>
      <c r="T613" s="137">
        <f>S613*H613</f>
        <v>0</v>
      </c>
      <c r="AR613" s="138" t="s">
        <v>140</v>
      </c>
      <c r="AT613" s="138" t="s">
        <v>135</v>
      </c>
      <c r="AU613" s="138" t="s">
        <v>88</v>
      </c>
      <c r="AY613" s="17" t="s">
        <v>133</v>
      </c>
      <c r="BE613" s="139">
        <f>IF(N613="základní",J613,0)</f>
        <v>0</v>
      </c>
      <c r="BF613" s="139">
        <f>IF(N613="snížená",J613,0)</f>
        <v>0</v>
      </c>
      <c r="BG613" s="139">
        <f>IF(N613="zákl. přenesená",J613,0)</f>
        <v>0</v>
      </c>
      <c r="BH613" s="139">
        <f>IF(N613="sníž. přenesená",J613,0)</f>
        <v>0</v>
      </c>
      <c r="BI613" s="139">
        <f>IF(N613="nulová",J613,0)</f>
        <v>0</v>
      </c>
      <c r="BJ613" s="17" t="s">
        <v>86</v>
      </c>
      <c r="BK613" s="139">
        <f>ROUND(I613*H613,2)</f>
        <v>0</v>
      </c>
      <c r="BL613" s="17" t="s">
        <v>140</v>
      </c>
      <c r="BM613" s="138" t="s">
        <v>784</v>
      </c>
    </row>
    <row r="614" spans="2:47" s="1" customFormat="1" ht="12">
      <c r="B614" s="32"/>
      <c r="D614" s="140" t="s">
        <v>141</v>
      </c>
      <c r="F614" s="141" t="s">
        <v>785</v>
      </c>
      <c r="I614" s="142"/>
      <c r="L614" s="32"/>
      <c r="M614" s="143"/>
      <c r="T614" s="53"/>
      <c r="AT614" s="17" t="s">
        <v>141</v>
      </c>
      <c r="AU614" s="17" t="s">
        <v>88</v>
      </c>
    </row>
    <row r="615" spans="2:51" s="12" customFormat="1" ht="12">
      <c r="B615" s="144"/>
      <c r="D615" s="145" t="s">
        <v>143</v>
      </c>
      <c r="E615" s="146" t="s">
        <v>19</v>
      </c>
      <c r="F615" s="147" t="s">
        <v>88</v>
      </c>
      <c r="H615" s="148">
        <v>2</v>
      </c>
      <c r="I615" s="149"/>
      <c r="L615" s="144"/>
      <c r="M615" s="150"/>
      <c r="T615" s="151"/>
      <c r="AT615" s="146" t="s">
        <v>143</v>
      </c>
      <c r="AU615" s="146" t="s">
        <v>88</v>
      </c>
      <c r="AV615" s="12" t="s">
        <v>88</v>
      </c>
      <c r="AW615" s="12" t="s">
        <v>37</v>
      </c>
      <c r="AX615" s="12" t="s">
        <v>78</v>
      </c>
      <c r="AY615" s="146" t="s">
        <v>133</v>
      </c>
    </row>
    <row r="616" spans="2:51" s="13" customFormat="1" ht="12">
      <c r="B616" s="152"/>
      <c r="D616" s="145" t="s">
        <v>143</v>
      </c>
      <c r="E616" s="153" t="s">
        <v>19</v>
      </c>
      <c r="F616" s="154" t="s">
        <v>145</v>
      </c>
      <c r="H616" s="153" t="s">
        <v>19</v>
      </c>
      <c r="I616" s="155"/>
      <c r="L616" s="152"/>
      <c r="M616" s="156"/>
      <c r="T616" s="157"/>
      <c r="AT616" s="153" t="s">
        <v>143</v>
      </c>
      <c r="AU616" s="153" t="s">
        <v>88</v>
      </c>
      <c r="AV616" s="13" t="s">
        <v>86</v>
      </c>
      <c r="AW616" s="13" t="s">
        <v>37</v>
      </c>
      <c r="AX616" s="13" t="s">
        <v>78</v>
      </c>
      <c r="AY616" s="153" t="s">
        <v>133</v>
      </c>
    </row>
    <row r="617" spans="2:51" s="14" customFormat="1" ht="12">
      <c r="B617" s="158"/>
      <c r="D617" s="145" t="s">
        <v>143</v>
      </c>
      <c r="E617" s="159" t="s">
        <v>19</v>
      </c>
      <c r="F617" s="160" t="s">
        <v>146</v>
      </c>
      <c r="H617" s="161">
        <v>2</v>
      </c>
      <c r="I617" s="162"/>
      <c r="L617" s="158"/>
      <c r="M617" s="163"/>
      <c r="T617" s="164"/>
      <c r="AT617" s="159" t="s">
        <v>143</v>
      </c>
      <c r="AU617" s="159" t="s">
        <v>88</v>
      </c>
      <c r="AV617" s="14" t="s">
        <v>140</v>
      </c>
      <c r="AW617" s="14" t="s">
        <v>37</v>
      </c>
      <c r="AX617" s="14" t="s">
        <v>86</v>
      </c>
      <c r="AY617" s="159" t="s">
        <v>133</v>
      </c>
    </row>
    <row r="618" spans="2:65" s="1" customFormat="1" ht="16.5" customHeight="1">
      <c r="B618" s="32"/>
      <c r="C618" s="165" t="s">
        <v>786</v>
      </c>
      <c r="D618" s="165" t="s">
        <v>358</v>
      </c>
      <c r="E618" s="166" t="s">
        <v>787</v>
      </c>
      <c r="F618" s="167" t="s">
        <v>788</v>
      </c>
      <c r="G618" s="168" t="s">
        <v>154</v>
      </c>
      <c r="H618" s="169">
        <v>2</v>
      </c>
      <c r="I618" s="170"/>
      <c r="J618" s="171">
        <f>ROUND(I618*H618,2)</f>
        <v>0</v>
      </c>
      <c r="K618" s="167" t="s">
        <v>139</v>
      </c>
      <c r="L618" s="172"/>
      <c r="M618" s="173" t="s">
        <v>19</v>
      </c>
      <c r="N618" s="174" t="s">
        <v>49</v>
      </c>
      <c r="P618" s="136">
        <f>O618*H618</f>
        <v>0</v>
      </c>
      <c r="Q618" s="136">
        <v>0</v>
      </c>
      <c r="R618" s="136">
        <f>Q618*H618</f>
        <v>0</v>
      </c>
      <c r="S618" s="136">
        <v>0</v>
      </c>
      <c r="T618" s="137">
        <f>S618*H618</f>
        <v>0</v>
      </c>
      <c r="AR618" s="138" t="s">
        <v>160</v>
      </c>
      <c r="AT618" s="138" t="s">
        <v>358</v>
      </c>
      <c r="AU618" s="138" t="s">
        <v>88</v>
      </c>
      <c r="AY618" s="17" t="s">
        <v>133</v>
      </c>
      <c r="BE618" s="139">
        <f>IF(N618="základní",J618,0)</f>
        <v>0</v>
      </c>
      <c r="BF618" s="139">
        <f>IF(N618="snížená",J618,0)</f>
        <v>0</v>
      </c>
      <c r="BG618" s="139">
        <f>IF(N618="zákl. přenesená",J618,0)</f>
        <v>0</v>
      </c>
      <c r="BH618" s="139">
        <f>IF(N618="sníž. přenesená",J618,0)</f>
        <v>0</v>
      </c>
      <c r="BI618" s="139">
        <f>IF(N618="nulová",J618,0)</f>
        <v>0</v>
      </c>
      <c r="BJ618" s="17" t="s">
        <v>86</v>
      </c>
      <c r="BK618" s="139">
        <f>ROUND(I618*H618,2)</f>
        <v>0</v>
      </c>
      <c r="BL618" s="17" t="s">
        <v>140</v>
      </c>
      <c r="BM618" s="138" t="s">
        <v>789</v>
      </c>
    </row>
    <row r="619" spans="2:65" s="1" customFormat="1" ht="16.5" customHeight="1">
      <c r="B619" s="32"/>
      <c r="C619" s="127" t="s">
        <v>445</v>
      </c>
      <c r="D619" s="127" t="s">
        <v>135</v>
      </c>
      <c r="E619" s="128" t="s">
        <v>790</v>
      </c>
      <c r="F619" s="129" t="s">
        <v>791</v>
      </c>
      <c r="G619" s="130" t="s">
        <v>154</v>
      </c>
      <c r="H619" s="131">
        <v>2</v>
      </c>
      <c r="I619" s="132"/>
      <c r="J619" s="133">
        <f>ROUND(I619*H619,2)</f>
        <v>0</v>
      </c>
      <c r="K619" s="129" t="s">
        <v>139</v>
      </c>
      <c r="L619" s="32"/>
      <c r="M619" s="134" t="s">
        <v>19</v>
      </c>
      <c r="N619" s="135" t="s">
        <v>49</v>
      </c>
      <c r="P619" s="136">
        <f>O619*H619</f>
        <v>0</v>
      </c>
      <c r="Q619" s="136">
        <v>0</v>
      </c>
      <c r="R619" s="136">
        <f>Q619*H619</f>
        <v>0</v>
      </c>
      <c r="S619" s="136">
        <v>0</v>
      </c>
      <c r="T619" s="137">
        <f>S619*H619</f>
        <v>0</v>
      </c>
      <c r="AR619" s="138" t="s">
        <v>140</v>
      </c>
      <c r="AT619" s="138" t="s">
        <v>135</v>
      </c>
      <c r="AU619" s="138" t="s">
        <v>88</v>
      </c>
      <c r="AY619" s="17" t="s">
        <v>133</v>
      </c>
      <c r="BE619" s="139">
        <f>IF(N619="základní",J619,0)</f>
        <v>0</v>
      </c>
      <c r="BF619" s="139">
        <f>IF(N619="snížená",J619,0)</f>
        <v>0</v>
      </c>
      <c r="BG619" s="139">
        <f>IF(N619="zákl. přenesená",J619,0)</f>
        <v>0</v>
      </c>
      <c r="BH619" s="139">
        <f>IF(N619="sníž. přenesená",J619,0)</f>
        <v>0</v>
      </c>
      <c r="BI619" s="139">
        <f>IF(N619="nulová",J619,0)</f>
        <v>0</v>
      </c>
      <c r="BJ619" s="17" t="s">
        <v>86</v>
      </c>
      <c r="BK619" s="139">
        <f>ROUND(I619*H619,2)</f>
        <v>0</v>
      </c>
      <c r="BL619" s="17" t="s">
        <v>140</v>
      </c>
      <c r="BM619" s="138" t="s">
        <v>792</v>
      </c>
    </row>
    <row r="620" spans="2:47" s="1" customFormat="1" ht="12">
      <c r="B620" s="32"/>
      <c r="D620" s="140" t="s">
        <v>141</v>
      </c>
      <c r="F620" s="141" t="s">
        <v>793</v>
      </c>
      <c r="I620" s="142"/>
      <c r="L620" s="32"/>
      <c r="M620" s="143"/>
      <c r="T620" s="53"/>
      <c r="AT620" s="17" t="s">
        <v>141</v>
      </c>
      <c r="AU620" s="17" t="s">
        <v>88</v>
      </c>
    </row>
    <row r="621" spans="2:51" s="12" customFormat="1" ht="12">
      <c r="B621" s="144"/>
      <c r="D621" s="145" t="s">
        <v>143</v>
      </c>
      <c r="E621" s="146" t="s">
        <v>19</v>
      </c>
      <c r="F621" s="147" t="s">
        <v>88</v>
      </c>
      <c r="H621" s="148">
        <v>2</v>
      </c>
      <c r="I621" s="149"/>
      <c r="L621" s="144"/>
      <c r="M621" s="150"/>
      <c r="T621" s="151"/>
      <c r="AT621" s="146" t="s">
        <v>143</v>
      </c>
      <c r="AU621" s="146" t="s">
        <v>88</v>
      </c>
      <c r="AV621" s="12" t="s">
        <v>88</v>
      </c>
      <c r="AW621" s="12" t="s">
        <v>37</v>
      </c>
      <c r="AX621" s="12" t="s">
        <v>78</v>
      </c>
      <c r="AY621" s="146" t="s">
        <v>133</v>
      </c>
    </row>
    <row r="622" spans="2:51" s="13" customFormat="1" ht="12">
      <c r="B622" s="152"/>
      <c r="D622" s="145" t="s">
        <v>143</v>
      </c>
      <c r="E622" s="153" t="s">
        <v>19</v>
      </c>
      <c r="F622" s="154" t="s">
        <v>145</v>
      </c>
      <c r="H622" s="153" t="s">
        <v>19</v>
      </c>
      <c r="I622" s="155"/>
      <c r="L622" s="152"/>
      <c r="M622" s="156"/>
      <c r="T622" s="157"/>
      <c r="AT622" s="153" t="s">
        <v>143</v>
      </c>
      <c r="AU622" s="153" t="s">
        <v>88</v>
      </c>
      <c r="AV622" s="13" t="s">
        <v>86</v>
      </c>
      <c r="AW622" s="13" t="s">
        <v>37</v>
      </c>
      <c r="AX622" s="13" t="s">
        <v>78</v>
      </c>
      <c r="AY622" s="153" t="s">
        <v>133</v>
      </c>
    </row>
    <row r="623" spans="2:51" s="14" customFormat="1" ht="12">
      <c r="B623" s="158"/>
      <c r="D623" s="145" t="s">
        <v>143</v>
      </c>
      <c r="E623" s="159" t="s">
        <v>19</v>
      </c>
      <c r="F623" s="160" t="s">
        <v>146</v>
      </c>
      <c r="H623" s="161">
        <v>2</v>
      </c>
      <c r="I623" s="162"/>
      <c r="L623" s="158"/>
      <c r="M623" s="163"/>
      <c r="T623" s="164"/>
      <c r="AT623" s="159" t="s">
        <v>143</v>
      </c>
      <c r="AU623" s="159" t="s">
        <v>88</v>
      </c>
      <c r="AV623" s="14" t="s">
        <v>140</v>
      </c>
      <c r="AW623" s="14" t="s">
        <v>37</v>
      </c>
      <c r="AX623" s="14" t="s">
        <v>86</v>
      </c>
      <c r="AY623" s="159" t="s">
        <v>133</v>
      </c>
    </row>
    <row r="624" spans="2:65" s="1" customFormat="1" ht="16.5" customHeight="1">
      <c r="B624" s="32"/>
      <c r="C624" s="127" t="s">
        <v>794</v>
      </c>
      <c r="D624" s="127" t="s">
        <v>135</v>
      </c>
      <c r="E624" s="128" t="s">
        <v>795</v>
      </c>
      <c r="F624" s="129" t="s">
        <v>796</v>
      </c>
      <c r="G624" s="130" t="s">
        <v>154</v>
      </c>
      <c r="H624" s="131">
        <v>2</v>
      </c>
      <c r="I624" s="132"/>
      <c r="J624" s="133">
        <f>ROUND(I624*H624,2)</f>
        <v>0</v>
      </c>
      <c r="K624" s="129" t="s">
        <v>19</v>
      </c>
      <c r="L624" s="32"/>
      <c r="M624" s="134" t="s">
        <v>19</v>
      </c>
      <c r="N624" s="135" t="s">
        <v>49</v>
      </c>
      <c r="P624" s="136">
        <f>O624*H624</f>
        <v>0</v>
      </c>
      <c r="Q624" s="136">
        <v>0</v>
      </c>
      <c r="R624" s="136">
        <f>Q624*H624</f>
        <v>0</v>
      </c>
      <c r="S624" s="136">
        <v>0</v>
      </c>
      <c r="T624" s="137">
        <f>S624*H624</f>
        <v>0</v>
      </c>
      <c r="AR624" s="138" t="s">
        <v>140</v>
      </c>
      <c r="AT624" s="138" t="s">
        <v>135</v>
      </c>
      <c r="AU624" s="138" t="s">
        <v>88</v>
      </c>
      <c r="AY624" s="17" t="s">
        <v>133</v>
      </c>
      <c r="BE624" s="139">
        <f>IF(N624="základní",J624,0)</f>
        <v>0</v>
      </c>
      <c r="BF624" s="139">
        <f>IF(N624="snížená",J624,0)</f>
        <v>0</v>
      </c>
      <c r="BG624" s="139">
        <f>IF(N624="zákl. přenesená",J624,0)</f>
        <v>0</v>
      </c>
      <c r="BH624" s="139">
        <f>IF(N624="sníž. přenesená",J624,0)</f>
        <v>0</v>
      </c>
      <c r="BI624" s="139">
        <f>IF(N624="nulová",J624,0)</f>
        <v>0</v>
      </c>
      <c r="BJ624" s="17" t="s">
        <v>86</v>
      </c>
      <c r="BK624" s="139">
        <f>ROUND(I624*H624,2)</f>
        <v>0</v>
      </c>
      <c r="BL624" s="17" t="s">
        <v>140</v>
      </c>
      <c r="BM624" s="138" t="s">
        <v>797</v>
      </c>
    </row>
    <row r="625" spans="2:51" s="12" customFormat="1" ht="12">
      <c r="B625" s="144"/>
      <c r="D625" s="145" t="s">
        <v>143</v>
      </c>
      <c r="E625" s="146" t="s">
        <v>19</v>
      </c>
      <c r="F625" s="147" t="s">
        <v>88</v>
      </c>
      <c r="H625" s="148">
        <v>2</v>
      </c>
      <c r="I625" s="149"/>
      <c r="L625" s="144"/>
      <c r="M625" s="150"/>
      <c r="T625" s="151"/>
      <c r="AT625" s="146" t="s">
        <v>143</v>
      </c>
      <c r="AU625" s="146" t="s">
        <v>88</v>
      </c>
      <c r="AV625" s="12" t="s">
        <v>88</v>
      </c>
      <c r="AW625" s="12" t="s">
        <v>37</v>
      </c>
      <c r="AX625" s="12" t="s">
        <v>78</v>
      </c>
      <c r="AY625" s="146" t="s">
        <v>133</v>
      </c>
    </row>
    <row r="626" spans="2:51" s="13" customFormat="1" ht="12">
      <c r="B626" s="152"/>
      <c r="D626" s="145" t="s">
        <v>143</v>
      </c>
      <c r="E626" s="153" t="s">
        <v>19</v>
      </c>
      <c r="F626" s="154" t="s">
        <v>267</v>
      </c>
      <c r="H626" s="153" t="s">
        <v>19</v>
      </c>
      <c r="I626" s="155"/>
      <c r="L626" s="152"/>
      <c r="M626" s="156"/>
      <c r="T626" s="157"/>
      <c r="AT626" s="153" t="s">
        <v>143</v>
      </c>
      <c r="AU626" s="153" t="s">
        <v>88</v>
      </c>
      <c r="AV626" s="13" t="s">
        <v>86</v>
      </c>
      <c r="AW626" s="13" t="s">
        <v>37</v>
      </c>
      <c r="AX626" s="13" t="s">
        <v>78</v>
      </c>
      <c r="AY626" s="153" t="s">
        <v>133</v>
      </c>
    </row>
    <row r="627" spans="2:51" s="14" customFormat="1" ht="12">
      <c r="B627" s="158"/>
      <c r="D627" s="145" t="s">
        <v>143</v>
      </c>
      <c r="E627" s="159" t="s">
        <v>19</v>
      </c>
      <c r="F627" s="160" t="s">
        <v>146</v>
      </c>
      <c r="H627" s="161">
        <v>2</v>
      </c>
      <c r="I627" s="162"/>
      <c r="L627" s="158"/>
      <c r="M627" s="163"/>
      <c r="T627" s="164"/>
      <c r="AT627" s="159" t="s">
        <v>143</v>
      </c>
      <c r="AU627" s="159" t="s">
        <v>88</v>
      </c>
      <c r="AV627" s="14" t="s">
        <v>140</v>
      </c>
      <c r="AW627" s="14" t="s">
        <v>37</v>
      </c>
      <c r="AX627" s="14" t="s">
        <v>86</v>
      </c>
      <c r="AY627" s="159" t="s">
        <v>133</v>
      </c>
    </row>
    <row r="628" spans="2:65" s="1" customFormat="1" ht="16.5" customHeight="1">
      <c r="B628" s="32"/>
      <c r="C628" s="127" t="s">
        <v>451</v>
      </c>
      <c r="D628" s="127" t="s">
        <v>135</v>
      </c>
      <c r="E628" s="128" t="s">
        <v>798</v>
      </c>
      <c r="F628" s="129" t="s">
        <v>799</v>
      </c>
      <c r="G628" s="130" t="s">
        <v>154</v>
      </c>
      <c r="H628" s="131">
        <v>1</v>
      </c>
      <c r="I628" s="132"/>
      <c r="J628" s="133">
        <f>ROUND(I628*H628,2)</f>
        <v>0</v>
      </c>
      <c r="K628" s="129" t="s">
        <v>19</v>
      </c>
      <c r="L628" s="32"/>
      <c r="M628" s="134" t="s">
        <v>19</v>
      </c>
      <c r="N628" s="135" t="s">
        <v>49</v>
      </c>
      <c r="P628" s="136">
        <f>O628*H628</f>
        <v>0</v>
      </c>
      <c r="Q628" s="136">
        <v>0</v>
      </c>
      <c r="R628" s="136">
        <f>Q628*H628</f>
        <v>0</v>
      </c>
      <c r="S628" s="136">
        <v>0</v>
      </c>
      <c r="T628" s="137">
        <f>S628*H628</f>
        <v>0</v>
      </c>
      <c r="AR628" s="138" t="s">
        <v>140</v>
      </c>
      <c r="AT628" s="138" t="s">
        <v>135</v>
      </c>
      <c r="AU628" s="138" t="s">
        <v>88</v>
      </c>
      <c r="AY628" s="17" t="s">
        <v>133</v>
      </c>
      <c r="BE628" s="139">
        <f>IF(N628="základní",J628,0)</f>
        <v>0</v>
      </c>
      <c r="BF628" s="139">
        <f>IF(N628="snížená",J628,0)</f>
        <v>0</v>
      </c>
      <c r="BG628" s="139">
        <f>IF(N628="zákl. přenesená",J628,0)</f>
        <v>0</v>
      </c>
      <c r="BH628" s="139">
        <f>IF(N628="sníž. přenesená",J628,0)</f>
        <v>0</v>
      </c>
      <c r="BI628" s="139">
        <f>IF(N628="nulová",J628,0)</f>
        <v>0</v>
      </c>
      <c r="BJ628" s="17" t="s">
        <v>86</v>
      </c>
      <c r="BK628" s="139">
        <f>ROUND(I628*H628,2)</f>
        <v>0</v>
      </c>
      <c r="BL628" s="17" t="s">
        <v>140</v>
      </c>
      <c r="BM628" s="138" t="s">
        <v>800</v>
      </c>
    </row>
    <row r="629" spans="2:51" s="12" customFormat="1" ht="12">
      <c r="B629" s="144"/>
      <c r="D629" s="145" t="s">
        <v>143</v>
      </c>
      <c r="E629" s="146" t="s">
        <v>19</v>
      </c>
      <c r="F629" s="147" t="s">
        <v>86</v>
      </c>
      <c r="H629" s="148">
        <v>1</v>
      </c>
      <c r="I629" s="149"/>
      <c r="L629" s="144"/>
      <c r="M629" s="150"/>
      <c r="T629" s="151"/>
      <c r="AT629" s="146" t="s">
        <v>143</v>
      </c>
      <c r="AU629" s="146" t="s">
        <v>88</v>
      </c>
      <c r="AV629" s="12" t="s">
        <v>88</v>
      </c>
      <c r="AW629" s="12" t="s">
        <v>37</v>
      </c>
      <c r="AX629" s="12" t="s">
        <v>78</v>
      </c>
      <c r="AY629" s="146" t="s">
        <v>133</v>
      </c>
    </row>
    <row r="630" spans="2:51" s="13" customFormat="1" ht="12">
      <c r="B630" s="152"/>
      <c r="D630" s="145" t="s">
        <v>143</v>
      </c>
      <c r="E630" s="153" t="s">
        <v>19</v>
      </c>
      <c r="F630" s="154" t="s">
        <v>145</v>
      </c>
      <c r="H630" s="153" t="s">
        <v>19</v>
      </c>
      <c r="I630" s="155"/>
      <c r="L630" s="152"/>
      <c r="M630" s="156"/>
      <c r="T630" s="157"/>
      <c r="AT630" s="153" t="s">
        <v>143</v>
      </c>
      <c r="AU630" s="153" t="s">
        <v>88</v>
      </c>
      <c r="AV630" s="13" t="s">
        <v>86</v>
      </c>
      <c r="AW630" s="13" t="s">
        <v>37</v>
      </c>
      <c r="AX630" s="13" t="s">
        <v>78</v>
      </c>
      <c r="AY630" s="153" t="s">
        <v>133</v>
      </c>
    </row>
    <row r="631" spans="2:51" s="14" customFormat="1" ht="12">
      <c r="B631" s="158"/>
      <c r="D631" s="145" t="s">
        <v>143</v>
      </c>
      <c r="E631" s="159" t="s">
        <v>19</v>
      </c>
      <c r="F631" s="160" t="s">
        <v>146</v>
      </c>
      <c r="H631" s="161">
        <v>1</v>
      </c>
      <c r="I631" s="162"/>
      <c r="L631" s="158"/>
      <c r="M631" s="163"/>
      <c r="T631" s="164"/>
      <c r="AT631" s="159" t="s">
        <v>143</v>
      </c>
      <c r="AU631" s="159" t="s">
        <v>88</v>
      </c>
      <c r="AV631" s="14" t="s">
        <v>140</v>
      </c>
      <c r="AW631" s="14" t="s">
        <v>37</v>
      </c>
      <c r="AX631" s="14" t="s">
        <v>86</v>
      </c>
      <c r="AY631" s="159" t="s">
        <v>133</v>
      </c>
    </row>
    <row r="632" spans="2:65" s="1" customFormat="1" ht="16.5" customHeight="1">
      <c r="B632" s="32"/>
      <c r="C632" s="127" t="s">
        <v>325</v>
      </c>
      <c r="D632" s="127" t="s">
        <v>135</v>
      </c>
      <c r="E632" s="128" t="s">
        <v>801</v>
      </c>
      <c r="F632" s="129" t="s">
        <v>802</v>
      </c>
      <c r="G632" s="130" t="s">
        <v>154</v>
      </c>
      <c r="H632" s="131">
        <v>2</v>
      </c>
      <c r="I632" s="132"/>
      <c r="J632" s="133">
        <f>ROUND(I632*H632,2)</f>
        <v>0</v>
      </c>
      <c r="K632" s="129" t="s">
        <v>139</v>
      </c>
      <c r="L632" s="32"/>
      <c r="M632" s="134" t="s">
        <v>19</v>
      </c>
      <c r="N632" s="135" t="s">
        <v>49</v>
      </c>
      <c r="P632" s="136">
        <f>O632*H632</f>
        <v>0</v>
      </c>
      <c r="Q632" s="136">
        <v>0</v>
      </c>
      <c r="R632" s="136">
        <f>Q632*H632</f>
        <v>0</v>
      </c>
      <c r="S632" s="136">
        <v>0</v>
      </c>
      <c r="T632" s="137">
        <f>S632*H632</f>
        <v>0</v>
      </c>
      <c r="AR632" s="138" t="s">
        <v>140</v>
      </c>
      <c r="AT632" s="138" t="s">
        <v>135</v>
      </c>
      <c r="AU632" s="138" t="s">
        <v>88</v>
      </c>
      <c r="AY632" s="17" t="s">
        <v>133</v>
      </c>
      <c r="BE632" s="139">
        <f>IF(N632="základní",J632,0)</f>
        <v>0</v>
      </c>
      <c r="BF632" s="139">
        <f>IF(N632="snížená",J632,0)</f>
        <v>0</v>
      </c>
      <c r="BG632" s="139">
        <f>IF(N632="zákl. přenesená",J632,0)</f>
        <v>0</v>
      </c>
      <c r="BH632" s="139">
        <f>IF(N632="sníž. přenesená",J632,0)</f>
        <v>0</v>
      </c>
      <c r="BI632" s="139">
        <f>IF(N632="nulová",J632,0)</f>
        <v>0</v>
      </c>
      <c r="BJ632" s="17" t="s">
        <v>86</v>
      </c>
      <c r="BK632" s="139">
        <f>ROUND(I632*H632,2)</f>
        <v>0</v>
      </c>
      <c r="BL632" s="17" t="s">
        <v>140</v>
      </c>
      <c r="BM632" s="138" t="s">
        <v>803</v>
      </c>
    </row>
    <row r="633" spans="2:47" s="1" customFormat="1" ht="12">
      <c r="B633" s="32"/>
      <c r="D633" s="140" t="s">
        <v>141</v>
      </c>
      <c r="F633" s="141" t="s">
        <v>804</v>
      </c>
      <c r="I633" s="142"/>
      <c r="L633" s="32"/>
      <c r="M633" s="143"/>
      <c r="T633" s="53"/>
      <c r="AT633" s="17" t="s">
        <v>141</v>
      </c>
      <c r="AU633" s="17" t="s">
        <v>88</v>
      </c>
    </row>
    <row r="634" spans="2:51" s="12" customFormat="1" ht="12">
      <c r="B634" s="144"/>
      <c r="D634" s="145" t="s">
        <v>143</v>
      </c>
      <c r="E634" s="146" t="s">
        <v>19</v>
      </c>
      <c r="F634" s="147" t="s">
        <v>88</v>
      </c>
      <c r="H634" s="148">
        <v>2</v>
      </c>
      <c r="I634" s="149"/>
      <c r="L634" s="144"/>
      <c r="M634" s="150"/>
      <c r="T634" s="151"/>
      <c r="AT634" s="146" t="s">
        <v>143</v>
      </c>
      <c r="AU634" s="146" t="s">
        <v>88</v>
      </c>
      <c r="AV634" s="12" t="s">
        <v>88</v>
      </c>
      <c r="AW634" s="12" t="s">
        <v>37</v>
      </c>
      <c r="AX634" s="12" t="s">
        <v>78</v>
      </c>
      <c r="AY634" s="146" t="s">
        <v>133</v>
      </c>
    </row>
    <row r="635" spans="2:51" s="14" customFormat="1" ht="12">
      <c r="B635" s="158"/>
      <c r="D635" s="145" t="s">
        <v>143</v>
      </c>
      <c r="E635" s="159" t="s">
        <v>19</v>
      </c>
      <c r="F635" s="160" t="s">
        <v>146</v>
      </c>
      <c r="H635" s="161">
        <v>2</v>
      </c>
      <c r="I635" s="162"/>
      <c r="L635" s="158"/>
      <c r="M635" s="163"/>
      <c r="T635" s="164"/>
      <c r="AT635" s="159" t="s">
        <v>143</v>
      </c>
      <c r="AU635" s="159" t="s">
        <v>88</v>
      </c>
      <c r="AV635" s="14" t="s">
        <v>140</v>
      </c>
      <c r="AW635" s="14" t="s">
        <v>37</v>
      </c>
      <c r="AX635" s="14" t="s">
        <v>86</v>
      </c>
      <c r="AY635" s="159" t="s">
        <v>133</v>
      </c>
    </row>
    <row r="636" spans="2:65" s="1" customFormat="1" ht="16.5" customHeight="1">
      <c r="B636" s="32"/>
      <c r="C636" s="165" t="s">
        <v>456</v>
      </c>
      <c r="D636" s="165" t="s">
        <v>358</v>
      </c>
      <c r="E636" s="166" t="s">
        <v>805</v>
      </c>
      <c r="F636" s="167" t="s">
        <v>806</v>
      </c>
      <c r="G636" s="168" t="s">
        <v>154</v>
      </c>
      <c r="H636" s="169">
        <v>2</v>
      </c>
      <c r="I636" s="170"/>
      <c r="J636" s="171">
        <f>ROUND(I636*H636,2)</f>
        <v>0</v>
      </c>
      <c r="K636" s="167" t="s">
        <v>139</v>
      </c>
      <c r="L636" s="172"/>
      <c r="M636" s="173" t="s">
        <v>19</v>
      </c>
      <c r="N636" s="174" t="s">
        <v>49</v>
      </c>
      <c r="P636" s="136">
        <f>O636*H636</f>
        <v>0</v>
      </c>
      <c r="Q636" s="136">
        <v>0</v>
      </c>
      <c r="R636" s="136">
        <f>Q636*H636</f>
        <v>0</v>
      </c>
      <c r="S636" s="136">
        <v>0</v>
      </c>
      <c r="T636" s="137">
        <f>S636*H636</f>
        <v>0</v>
      </c>
      <c r="AR636" s="138" t="s">
        <v>160</v>
      </c>
      <c r="AT636" s="138" t="s">
        <v>358</v>
      </c>
      <c r="AU636" s="138" t="s">
        <v>88</v>
      </c>
      <c r="AY636" s="17" t="s">
        <v>133</v>
      </c>
      <c r="BE636" s="139">
        <f>IF(N636="základní",J636,0)</f>
        <v>0</v>
      </c>
      <c r="BF636" s="139">
        <f>IF(N636="snížená",J636,0)</f>
        <v>0</v>
      </c>
      <c r="BG636" s="139">
        <f>IF(N636="zákl. přenesená",J636,0)</f>
        <v>0</v>
      </c>
      <c r="BH636" s="139">
        <f>IF(N636="sníž. přenesená",J636,0)</f>
        <v>0</v>
      </c>
      <c r="BI636" s="139">
        <f>IF(N636="nulová",J636,0)</f>
        <v>0</v>
      </c>
      <c r="BJ636" s="17" t="s">
        <v>86</v>
      </c>
      <c r="BK636" s="139">
        <f>ROUND(I636*H636,2)</f>
        <v>0</v>
      </c>
      <c r="BL636" s="17" t="s">
        <v>140</v>
      </c>
      <c r="BM636" s="138" t="s">
        <v>807</v>
      </c>
    </row>
    <row r="637" spans="2:65" s="1" customFormat="1" ht="16.5" customHeight="1">
      <c r="B637" s="32"/>
      <c r="C637" s="165" t="s">
        <v>808</v>
      </c>
      <c r="D637" s="165" t="s">
        <v>358</v>
      </c>
      <c r="E637" s="166" t="s">
        <v>809</v>
      </c>
      <c r="F637" s="167" t="s">
        <v>810</v>
      </c>
      <c r="G637" s="168" t="s">
        <v>154</v>
      </c>
      <c r="H637" s="169">
        <v>2</v>
      </c>
      <c r="I637" s="170"/>
      <c r="J637" s="171">
        <f>ROUND(I637*H637,2)</f>
        <v>0</v>
      </c>
      <c r="K637" s="167" t="s">
        <v>139</v>
      </c>
      <c r="L637" s="172"/>
      <c r="M637" s="173" t="s">
        <v>19</v>
      </c>
      <c r="N637" s="174" t="s">
        <v>49</v>
      </c>
      <c r="P637" s="136">
        <f>O637*H637</f>
        <v>0</v>
      </c>
      <c r="Q637" s="136">
        <v>0</v>
      </c>
      <c r="R637" s="136">
        <f>Q637*H637</f>
        <v>0</v>
      </c>
      <c r="S637" s="136">
        <v>0</v>
      </c>
      <c r="T637" s="137">
        <f>S637*H637</f>
        <v>0</v>
      </c>
      <c r="AR637" s="138" t="s">
        <v>160</v>
      </c>
      <c r="AT637" s="138" t="s">
        <v>358</v>
      </c>
      <c r="AU637" s="138" t="s">
        <v>88</v>
      </c>
      <c r="AY637" s="17" t="s">
        <v>133</v>
      </c>
      <c r="BE637" s="139">
        <f>IF(N637="základní",J637,0)</f>
        <v>0</v>
      </c>
      <c r="BF637" s="139">
        <f>IF(N637="snížená",J637,0)</f>
        <v>0</v>
      </c>
      <c r="BG637" s="139">
        <f>IF(N637="zákl. přenesená",J637,0)</f>
        <v>0</v>
      </c>
      <c r="BH637" s="139">
        <f>IF(N637="sníž. přenesená",J637,0)</f>
        <v>0</v>
      </c>
      <c r="BI637" s="139">
        <f>IF(N637="nulová",J637,0)</f>
        <v>0</v>
      </c>
      <c r="BJ637" s="17" t="s">
        <v>86</v>
      </c>
      <c r="BK637" s="139">
        <f>ROUND(I637*H637,2)</f>
        <v>0</v>
      </c>
      <c r="BL637" s="17" t="s">
        <v>140</v>
      </c>
      <c r="BM637" s="138" t="s">
        <v>811</v>
      </c>
    </row>
    <row r="638" spans="2:65" s="1" customFormat="1" ht="16.5" customHeight="1">
      <c r="B638" s="32"/>
      <c r="C638" s="165" t="s">
        <v>460</v>
      </c>
      <c r="D638" s="165" t="s">
        <v>358</v>
      </c>
      <c r="E638" s="166" t="s">
        <v>812</v>
      </c>
      <c r="F638" s="167" t="s">
        <v>813</v>
      </c>
      <c r="G638" s="168" t="s">
        <v>154</v>
      </c>
      <c r="H638" s="169">
        <v>2</v>
      </c>
      <c r="I638" s="170"/>
      <c r="J638" s="171">
        <f>ROUND(I638*H638,2)</f>
        <v>0</v>
      </c>
      <c r="K638" s="167" t="s">
        <v>139</v>
      </c>
      <c r="L638" s="172"/>
      <c r="M638" s="173" t="s">
        <v>19</v>
      </c>
      <c r="N638" s="174" t="s">
        <v>49</v>
      </c>
      <c r="P638" s="136">
        <f>O638*H638</f>
        <v>0</v>
      </c>
      <c r="Q638" s="136">
        <v>0</v>
      </c>
      <c r="R638" s="136">
        <f>Q638*H638</f>
        <v>0</v>
      </c>
      <c r="S638" s="136">
        <v>0</v>
      </c>
      <c r="T638" s="137">
        <f>S638*H638</f>
        <v>0</v>
      </c>
      <c r="AR638" s="138" t="s">
        <v>160</v>
      </c>
      <c r="AT638" s="138" t="s">
        <v>358</v>
      </c>
      <c r="AU638" s="138" t="s">
        <v>88</v>
      </c>
      <c r="AY638" s="17" t="s">
        <v>133</v>
      </c>
      <c r="BE638" s="139">
        <f>IF(N638="základní",J638,0)</f>
        <v>0</v>
      </c>
      <c r="BF638" s="139">
        <f>IF(N638="snížená",J638,0)</f>
        <v>0</v>
      </c>
      <c r="BG638" s="139">
        <f>IF(N638="zákl. přenesená",J638,0)</f>
        <v>0</v>
      </c>
      <c r="BH638" s="139">
        <f>IF(N638="sníž. přenesená",J638,0)</f>
        <v>0</v>
      </c>
      <c r="BI638" s="139">
        <f>IF(N638="nulová",J638,0)</f>
        <v>0</v>
      </c>
      <c r="BJ638" s="17" t="s">
        <v>86</v>
      </c>
      <c r="BK638" s="139">
        <f>ROUND(I638*H638,2)</f>
        <v>0</v>
      </c>
      <c r="BL638" s="17" t="s">
        <v>140</v>
      </c>
      <c r="BM638" s="138" t="s">
        <v>814</v>
      </c>
    </row>
    <row r="639" spans="2:65" s="1" customFormat="1" ht="16.5" customHeight="1">
      <c r="B639" s="32"/>
      <c r="C639" s="165" t="s">
        <v>815</v>
      </c>
      <c r="D639" s="165" t="s">
        <v>358</v>
      </c>
      <c r="E639" s="166" t="s">
        <v>816</v>
      </c>
      <c r="F639" s="167" t="s">
        <v>817</v>
      </c>
      <c r="G639" s="168" t="s">
        <v>154</v>
      </c>
      <c r="H639" s="169">
        <v>2</v>
      </c>
      <c r="I639" s="170"/>
      <c r="J639" s="171">
        <f>ROUND(I639*H639,2)</f>
        <v>0</v>
      </c>
      <c r="K639" s="167" t="s">
        <v>139</v>
      </c>
      <c r="L639" s="172"/>
      <c r="M639" s="173" t="s">
        <v>19</v>
      </c>
      <c r="N639" s="174" t="s">
        <v>49</v>
      </c>
      <c r="P639" s="136">
        <f>O639*H639</f>
        <v>0</v>
      </c>
      <c r="Q639" s="136">
        <v>0</v>
      </c>
      <c r="R639" s="136">
        <f>Q639*H639</f>
        <v>0</v>
      </c>
      <c r="S639" s="136">
        <v>0</v>
      </c>
      <c r="T639" s="137">
        <f>S639*H639</f>
        <v>0</v>
      </c>
      <c r="AR639" s="138" t="s">
        <v>160</v>
      </c>
      <c r="AT639" s="138" t="s">
        <v>358</v>
      </c>
      <c r="AU639" s="138" t="s">
        <v>88</v>
      </c>
      <c r="AY639" s="17" t="s">
        <v>133</v>
      </c>
      <c r="BE639" s="139">
        <f>IF(N639="základní",J639,0)</f>
        <v>0</v>
      </c>
      <c r="BF639" s="139">
        <f>IF(N639="snížená",J639,0)</f>
        <v>0</v>
      </c>
      <c r="BG639" s="139">
        <f>IF(N639="zákl. přenesená",J639,0)</f>
        <v>0</v>
      </c>
      <c r="BH639" s="139">
        <f>IF(N639="sníž. přenesená",J639,0)</f>
        <v>0</v>
      </c>
      <c r="BI639" s="139">
        <f>IF(N639="nulová",J639,0)</f>
        <v>0</v>
      </c>
      <c r="BJ639" s="17" t="s">
        <v>86</v>
      </c>
      <c r="BK639" s="139">
        <f>ROUND(I639*H639,2)</f>
        <v>0</v>
      </c>
      <c r="BL639" s="17" t="s">
        <v>140</v>
      </c>
      <c r="BM639" s="138" t="s">
        <v>458</v>
      </c>
    </row>
    <row r="640" spans="2:65" s="1" customFormat="1" ht="16.5" customHeight="1">
      <c r="B640" s="32"/>
      <c r="C640" s="127" t="s">
        <v>464</v>
      </c>
      <c r="D640" s="127" t="s">
        <v>135</v>
      </c>
      <c r="E640" s="128" t="s">
        <v>818</v>
      </c>
      <c r="F640" s="129" t="s">
        <v>819</v>
      </c>
      <c r="G640" s="130" t="s">
        <v>230</v>
      </c>
      <c r="H640" s="131">
        <v>134</v>
      </c>
      <c r="I640" s="132"/>
      <c r="J640" s="133">
        <f>ROUND(I640*H640,2)</f>
        <v>0</v>
      </c>
      <c r="K640" s="129" t="s">
        <v>139</v>
      </c>
      <c r="L640" s="32"/>
      <c r="M640" s="134" t="s">
        <v>19</v>
      </c>
      <c r="N640" s="135" t="s">
        <v>49</v>
      </c>
      <c r="P640" s="136">
        <f>O640*H640</f>
        <v>0</v>
      </c>
      <c r="Q640" s="136">
        <v>0</v>
      </c>
      <c r="R640" s="136">
        <f>Q640*H640</f>
        <v>0</v>
      </c>
      <c r="S640" s="136">
        <v>0</v>
      </c>
      <c r="T640" s="137">
        <f>S640*H640</f>
        <v>0</v>
      </c>
      <c r="AR640" s="138" t="s">
        <v>140</v>
      </c>
      <c r="AT640" s="138" t="s">
        <v>135</v>
      </c>
      <c r="AU640" s="138" t="s">
        <v>88</v>
      </c>
      <c r="AY640" s="17" t="s">
        <v>133</v>
      </c>
      <c r="BE640" s="139">
        <f>IF(N640="základní",J640,0)</f>
        <v>0</v>
      </c>
      <c r="BF640" s="139">
        <f>IF(N640="snížená",J640,0)</f>
        <v>0</v>
      </c>
      <c r="BG640" s="139">
        <f>IF(N640="zákl. přenesená",J640,0)</f>
        <v>0</v>
      </c>
      <c r="BH640" s="139">
        <f>IF(N640="sníž. přenesená",J640,0)</f>
        <v>0</v>
      </c>
      <c r="BI640" s="139">
        <f>IF(N640="nulová",J640,0)</f>
        <v>0</v>
      </c>
      <c r="BJ640" s="17" t="s">
        <v>86</v>
      </c>
      <c r="BK640" s="139">
        <f>ROUND(I640*H640,2)</f>
        <v>0</v>
      </c>
      <c r="BL640" s="17" t="s">
        <v>140</v>
      </c>
      <c r="BM640" s="138" t="s">
        <v>820</v>
      </c>
    </row>
    <row r="641" spans="2:47" s="1" customFormat="1" ht="12">
      <c r="B641" s="32"/>
      <c r="D641" s="140" t="s">
        <v>141</v>
      </c>
      <c r="F641" s="141" t="s">
        <v>821</v>
      </c>
      <c r="I641" s="142"/>
      <c r="L641" s="32"/>
      <c r="M641" s="143"/>
      <c r="T641" s="53"/>
      <c r="AT641" s="17" t="s">
        <v>141</v>
      </c>
      <c r="AU641" s="17" t="s">
        <v>88</v>
      </c>
    </row>
    <row r="642" spans="2:51" s="12" customFormat="1" ht="12">
      <c r="B642" s="144"/>
      <c r="D642" s="145" t="s">
        <v>143</v>
      </c>
      <c r="E642" s="146" t="s">
        <v>19</v>
      </c>
      <c r="F642" s="147" t="s">
        <v>822</v>
      </c>
      <c r="H642" s="148">
        <v>134</v>
      </c>
      <c r="I642" s="149"/>
      <c r="L642" s="144"/>
      <c r="M642" s="150"/>
      <c r="T642" s="151"/>
      <c r="AT642" s="146" t="s">
        <v>143</v>
      </c>
      <c r="AU642" s="146" t="s">
        <v>88</v>
      </c>
      <c r="AV642" s="12" t="s">
        <v>88</v>
      </c>
      <c r="AW642" s="12" t="s">
        <v>37</v>
      </c>
      <c r="AX642" s="12" t="s">
        <v>78</v>
      </c>
      <c r="AY642" s="146" t="s">
        <v>133</v>
      </c>
    </row>
    <row r="643" spans="2:51" s="13" customFormat="1" ht="12">
      <c r="B643" s="152"/>
      <c r="D643" s="145" t="s">
        <v>143</v>
      </c>
      <c r="E643" s="153" t="s">
        <v>19</v>
      </c>
      <c r="F643" s="154" t="s">
        <v>823</v>
      </c>
      <c r="H643" s="153" t="s">
        <v>19</v>
      </c>
      <c r="I643" s="155"/>
      <c r="L643" s="152"/>
      <c r="M643" s="156"/>
      <c r="T643" s="157"/>
      <c r="AT643" s="153" t="s">
        <v>143</v>
      </c>
      <c r="AU643" s="153" t="s">
        <v>88</v>
      </c>
      <c r="AV643" s="13" t="s">
        <v>86</v>
      </c>
      <c r="AW643" s="13" t="s">
        <v>37</v>
      </c>
      <c r="AX643" s="13" t="s">
        <v>78</v>
      </c>
      <c r="AY643" s="153" t="s">
        <v>133</v>
      </c>
    </row>
    <row r="644" spans="2:51" s="14" customFormat="1" ht="12">
      <c r="B644" s="158"/>
      <c r="D644" s="145" t="s">
        <v>143</v>
      </c>
      <c r="E644" s="159" t="s">
        <v>19</v>
      </c>
      <c r="F644" s="160" t="s">
        <v>146</v>
      </c>
      <c r="H644" s="161">
        <v>134</v>
      </c>
      <c r="I644" s="162"/>
      <c r="L644" s="158"/>
      <c r="M644" s="163"/>
      <c r="T644" s="164"/>
      <c r="AT644" s="159" t="s">
        <v>143</v>
      </c>
      <c r="AU644" s="159" t="s">
        <v>88</v>
      </c>
      <c r="AV644" s="14" t="s">
        <v>140</v>
      </c>
      <c r="AW644" s="14" t="s">
        <v>37</v>
      </c>
      <c r="AX644" s="14" t="s">
        <v>86</v>
      </c>
      <c r="AY644" s="159" t="s">
        <v>133</v>
      </c>
    </row>
    <row r="645" spans="2:65" s="1" customFormat="1" ht="16.5" customHeight="1">
      <c r="B645" s="32"/>
      <c r="C645" s="127" t="s">
        <v>824</v>
      </c>
      <c r="D645" s="127" t="s">
        <v>135</v>
      </c>
      <c r="E645" s="128" t="s">
        <v>818</v>
      </c>
      <c r="F645" s="129" t="s">
        <v>819</v>
      </c>
      <c r="G645" s="130" t="s">
        <v>230</v>
      </c>
      <c r="H645" s="131">
        <v>67</v>
      </c>
      <c r="I645" s="132"/>
      <c r="J645" s="133">
        <f>ROUND(I645*H645,2)</f>
        <v>0</v>
      </c>
      <c r="K645" s="129" t="s">
        <v>139</v>
      </c>
      <c r="L645" s="32"/>
      <c r="M645" s="134" t="s">
        <v>19</v>
      </c>
      <c r="N645" s="135" t="s">
        <v>49</v>
      </c>
      <c r="P645" s="136">
        <f>O645*H645</f>
        <v>0</v>
      </c>
      <c r="Q645" s="136">
        <v>0</v>
      </c>
      <c r="R645" s="136">
        <f>Q645*H645</f>
        <v>0</v>
      </c>
      <c r="S645" s="136">
        <v>0</v>
      </c>
      <c r="T645" s="137">
        <f>S645*H645</f>
        <v>0</v>
      </c>
      <c r="AR645" s="138" t="s">
        <v>140</v>
      </c>
      <c r="AT645" s="138" t="s">
        <v>135</v>
      </c>
      <c r="AU645" s="138" t="s">
        <v>88</v>
      </c>
      <c r="AY645" s="17" t="s">
        <v>133</v>
      </c>
      <c r="BE645" s="139">
        <f>IF(N645="základní",J645,0)</f>
        <v>0</v>
      </c>
      <c r="BF645" s="139">
        <f>IF(N645="snížená",J645,0)</f>
        <v>0</v>
      </c>
      <c r="BG645" s="139">
        <f>IF(N645="zákl. přenesená",J645,0)</f>
        <v>0</v>
      </c>
      <c r="BH645" s="139">
        <f>IF(N645="sníž. přenesená",J645,0)</f>
        <v>0</v>
      </c>
      <c r="BI645" s="139">
        <f>IF(N645="nulová",J645,0)</f>
        <v>0</v>
      </c>
      <c r="BJ645" s="17" t="s">
        <v>86</v>
      </c>
      <c r="BK645" s="139">
        <f>ROUND(I645*H645,2)</f>
        <v>0</v>
      </c>
      <c r="BL645" s="17" t="s">
        <v>140</v>
      </c>
      <c r="BM645" s="138" t="s">
        <v>825</v>
      </c>
    </row>
    <row r="646" spans="2:47" s="1" customFormat="1" ht="12">
      <c r="B646" s="32"/>
      <c r="D646" s="140" t="s">
        <v>141</v>
      </c>
      <c r="F646" s="141" t="s">
        <v>821</v>
      </c>
      <c r="I646" s="142"/>
      <c r="L646" s="32"/>
      <c r="M646" s="143"/>
      <c r="T646" s="53"/>
      <c r="AT646" s="17" t="s">
        <v>141</v>
      </c>
      <c r="AU646" s="17" t="s">
        <v>88</v>
      </c>
    </row>
    <row r="647" spans="2:51" s="12" customFormat="1" ht="12">
      <c r="B647" s="144"/>
      <c r="D647" s="145" t="s">
        <v>143</v>
      </c>
      <c r="E647" s="146" t="s">
        <v>19</v>
      </c>
      <c r="F647" s="147" t="s">
        <v>523</v>
      </c>
      <c r="H647" s="148">
        <v>67</v>
      </c>
      <c r="I647" s="149"/>
      <c r="L647" s="144"/>
      <c r="M647" s="150"/>
      <c r="T647" s="151"/>
      <c r="AT647" s="146" t="s">
        <v>143</v>
      </c>
      <c r="AU647" s="146" t="s">
        <v>88</v>
      </c>
      <c r="AV647" s="12" t="s">
        <v>88</v>
      </c>
      <c r="AW647" s="12" t="s">
        <v>37</v>
      </c>
      <c r="AX647" s="12" t="s">
        <v>78</v>
      </c>
      <c r="AY647" s="146" t="s">
        <v>133</v>
      </c>
    </row>
    <row r="648" spans="2:51" s="13" customFormat="1" ht="12">
      <c r="B648" s="152"/>
      <c r="D648" s="145" t="s">
        <v>143</v>
      </c>
      <c r="E648" s="153" t="s">
        <v>19</v>
      </c>
      <c r="F648" s="154" t="s">
        <v>826</v>
      </c>
      <c r="H648" s="153" t="s">
        <v>19</v>
      </c>
      <c r="I648" s="155"/>
      <c r="L648" s="152"/>
      <c r="M648" s="156"/>
      <c r="T648" s="157"/>
      <c r="AT648" s="153" t="s">
        <v>143</v>
      </c>
      <c r="AU648" s="153" t="s">
        <v>88</v>
      </c>
      <c r="AV648" s="13" t="s">
        <v>86</v>
      </c>
      <c r="AW648" s="13" t="s">
        <v>37</v>
      </c>
      <c r="AX648" s="13" t="s">
        <v>78</v>
      </c>
      <c r="AY648" s="153" t="s">
        <v>133</v>
      </c>
    </row>
    <row r="649" spans="2:51" s="14" customFormat="1" ht="12">
      <c r="B649" s="158"/>
      <c r="D649" s="145" t="s">
        <v>143</v>
      </c>
      <c r="E649" s="159" t="s">
        <v>19</v>
      </c>
      <c r="F649" s="160" t="s">
        <v>146</v>
      </c>
      <c r="H649" s="161">
        <v>67</v>
      </c>
      <c r="I649" s="162"/>
      <c r="L649" s="158"/>
      <c r="M649" s="163"/>
      <c r="T649" s="164"/>
      <c r="AT649" s="159" t="s">
        <v>143</v>
      </c>
      <c r="AU649" s="159" t="s">
        <v>88</v>
      </c>
      <c r="AV649" s="14" t="s">
        <v>140</v>
      </c>
      <c r="AW649" s="14" t="s">
        <v>37</v>
      </c>
      <c r="AX649" s="14" t="s">
        <v>86</v>
      </c>
      <c r="AY649" s="159" t="s">
        <v>133</v>
      </c>
    </row>
    <row r="650" spans="2:65" s="1" customFormat="1" ht="24.2" customHeight="1">
      <c r="B650" s="32"/>
      <c r="C650" s="127" t="s">
        <v>469</v>
      </c>
      <c r="D650" s="127" t="s">
        <v>135</v>
      </c>
      <c r="E650" s="128" t="s">
        <v>827</v>
      </c>
      <c r="F650" s="129" t="s">
        <v>828</v>
      </c>
      <c r="G650" s="130" t="s">
        <v>230</v>
      </c>
      <c r="H650" s="131">
        <v>201</v>
      </c>
      <c r="I650" s="132"/>
      <c r="J650" s="133">
        <f>ROUND(I650*H650,2)</f>
        <v>0</v>
      </c>
      <c r="K650" s="129" t="s">
        <v>139</v>
      </c>
      <c r="L650" s="32"/>
      <c r="M650" s="134" t="s">
        <v>19</v>
      </c>
      <c r="N650" s="135" t="s">
        <v>49</v>
      </c>
      <c r="P650" s="136">
        <f>O650*H650</f>
        <v>0</v>
      </c>
      <c r="Q650" s="136">
        <v>0</v>
      </c>
      <c r="R650" s="136">
        <f>Q650*H650</f>
        <v>0</v>
      </c>
      <c r="S650" s="136">
        <v>0</v>
      </c>
      <c r="T650" s="137">
        <f>S650*H650</f>
        <v>0</v>
      </c>
      <c r="AR650" s="138" t="s">
        <v>140</v>
      </c>
      <c r="AT650" s="138" t="s">
        <v>135</v>
      </c>
      <c r="AU650" s="138" t="s">
        <v>88</v>
      </c>
      <c r="AY650" s="17" t="s">
        <v>133</v>
      </c>
      <c r="BE650" s="139">
        <f>IF(N650="základní",J650,0)</f>
        <v>0</v>
      </c>
      <c r="BF650" s="139">
        <f>IF(N650="snížená",J650,0)</f>
        <v>0</v>
      </c>
      <c r="BG650" s="139">
        <f>IF(N650="zákl. přenesená",J650,0)</f>
        <v>0</v>
      </c>
      <c r="BH650" s="139">
        <f>IF(N650="sníž. přenesená",J650,0)</f>
        <v>0</v>
      </c>
      <c r="BI650" s="139">
        <f>IF(N650="nulová",J650,0)</f>
        <v>0</v>
      </c>
      <c r="BJ650" s="17" t="s">
        <v>86</v>
      </c>
      <c r="BK650" s="139">
        <f>ROUND(I650*H650,2)</f>
        <v>0</v>
      </c>
      <c r="BL650" s="17" t="s">
        <v>140</v>
      </c>
      <c r="BM650" s="138" t="s">
        <v>829</v>
      </c>
    </row>
    <row r="651" spans="2:47" s="1" customFormat="1" ht="12">
      <c r="B651" s="32"/>
      <c r="D651" s="140" t="s">
        <v>141</v>
      </c>
      <c r="F651" s="141" t="s">
        <v>830</v>
      </c>
      <c r="I651" s="142"/>
      <c r="L651" s="32"/>
      <c r="M651" s="143"/>
      <c r="T651" s="53"/>
      <c r="AT651" s="17" t="s">
        <v>141</v>
      </c>
      <c r="AU651" s="17" t="s">
        <v>88</v>
      </c>
    </row>
    <row r="652" spans="2:51" s="12" customFormat="1" ht="12">
      <c r="B652" s="144"/>
      <c r="D652" s="145" t="s">
        <v>143</v>
      </c>
      <c r="E652" s="146" t="s">
        <v>19</v>
      </c>
      <c r="F652" s="147" t="s">
        <v>831</v>
      </c>
      <c r="H652" s="148">
        <v>201</v>
      </c>
      <c r="I652" s="149"/>
      <c r="L652" s="144"/>
      <c r="M652" s="150"/>
      <c r="T652" s="151"/>
      <c r="AT652" s="146" t="s">
        <v>143</v>
      </c>
      <c r="AU652" s="146" t="s">
        <v>88</v>
      </c>
      <c r="AV652" s="12" t="s">
        <v>88</v>
      </c>
      <c r="AW652" s="12" t="s">
        <v>37</v>
      </c>
      <c r="AX652" s="12" t="s">
        <v>78</v>
      </c>
      <c r="AY652" s="146" t="s">
        <v>133</v>
      </c>
    </row>
    <row r="653" spans="2:51" s="14" customFormat="1" ht="12">
      <c r="B653" s="158"/>
      <c r="D653" s="145" t="s">
        <v>143</v>
      </c>
      <c r="E653" s="159" t="s">
        <v>19</v>
      </c>
      <c r="F653" s="160" t="s">
        <v>146</v>
      </c>
      <c r="H653" s="161">
        <v>201</v>
      </c>
      <c r="I653" s="162"/>
      <c r="L653" s="158"/>
      <c r="M653" s="163"/>
      <c r="T653" s="164"/>
      <c r="AT653" s="159" t="s">
        <v>143</v>
      </c>
      <c r="AU653" s="159" t="s">
        <v>88</v>
      </c>
      <c r="AV653" s="14" t="s">
        <v>140</v>
      </c>
      <c r="AW653" s="14" t="s">
        <v>37</v>
      </c>
      <c r="AX653" s="14" t="s">
        <v>86</v>
      </c>
      <c r="AY653" s="159" t="s">
        <v>133</v>
      </c>
    </row>
    <row r="654" spans="2:65" s="1" customFormat="1" ht="24.2" customHeight="1">
      <c r="B654" s="32"/>
      <c r="C654" s="127" t="s">
        <v>832</v>
      </c>
      <c r="D654" s="127" t="s">
        <v>135</v>
      </c>
      <c r="E654" s="128" t="s">
        <v>833</v>
      </c>
      <c r="F654" s="129" t="s">
        <v>834</v>
      </c>
      <c r="G654" s="130" t="s">
        <v>230</v>
      </c>
      <c r="H654" s="131">
        <v>70</v>
      </c>
      <c r="I654" s="132"/>
      <c r="J654" s="133">
        <f>ROUND(I654*H654,2)</f>
        <v>0</v>
      </c>
      <c r="K654" s="129" t="s">
        <v>139</v>
      </c>
      <c r="L654" s="32"/>
      <c r="M654" s="134" t="s">
        <v>19</v>
      </c>
      <c r="N654" s="135" t="s">
        <v>49</v>
      </c>
      <c r="P654" s="136">
        <f>O654*H654</f>
        <v>0</v>
      </c>
      <c r="Q654" s="136">
        <v>0</v>
      </c>
      <c r="R654" s="136">
        <f>Q654*H654</f>
        <v>0</v>
      </c>
      <c r="S654" s="136">
        <v>0</v>
      </c>
      <c r="T654" s="137">
        <f>S654*H654</f>
        <v>0</v>
      </c>
      <c r="AR654" s="138" t="s">
        <v>140</v>
      </c>
      <c r="AT654" s="138" t="s">
        <v>135</v>
      </c>
      <c r="AU654" s="138" t="s">
        <v>88</v>
      </c>
      <c r="AY654" s="17" t="s">
        <v>133</v>
      </c>
      <c r="BE654" s="139">
        <f>IF(N654="základní",J654,0)</f>
        <v>0</v>
      </c>
      <c r="BF654" s="139">
        <f>IF(N654="snížená",J654,0)</f>
        <v>0</v>
      </c>
      <c r="BG654" s="139">
        <f>IF(N654="zákl. přenesená",J654,0)</f>
        <v>0</v>
      </c>
      <c r="BH654" s="139">
        <f>IF(N654="sníž. přenesená",J654,0)</f>
        <v>0</v>
      </c>
      <c r="BI654" s="139">
        <f>IF(N654="nulová",J654,0)</f>
        <v>0</v>
      </c>
      <c r="BJ654" s="17" t="s">
        <v>86</v>
      </c>
      <c r="BK654" s="139">
        <f>ROUND(I654*H654,2)</f>
        <v>0</v>
      </c>
      <c r="BL654" s="17" t="s">
        <v>140</v>
      </c>
      <c r="BM654" s="138" t="s">
        <v>835</v>
      </c>
    </row>
    <row r="655" spans="2:47" s="1" customFormat="1" ht="12">
      <c r="B655" s="32"/>
      <c r="D655" s="140" t="s">
        <v>141</v>
      </c>
      <c r="F655" s="141" t="s">
        <v>836</v>
      </c>
      <c r="I655" s="142"/>
      <c r="L655" s="32"/>
      <c r="M655" s="143"/>
      <c r="T655" s="53"/>
      <c r="AT655" s="17" t="s">
        <v>141</v>
      </c>
      <c r="AU655" s="17" t="s">
        <v>88</v>
      </c>
    </row>
    <row r="656" spans="2:51" s="12" customFormat="1" ht="12">
      <c r="B656" s="144"/>
      <c r="D656" s="145" t="s">
        <v>143</v>
      </c>
      <c r="E656" s="146" t="s">
        <v>19</v>
      </c>
      <c r="F656" s="147" t="s">
        <v>318</v>
      </c>
      <c r="H656" s="148">
        <v>70</v>
      </c>
      <c r="I656" s="149"/>
      <c r="L656" s="144"/>
      <c r="M656" s="150"/>
      <c r="T656" s="151"/>
      <c r="AT656" s="146" t="s">
        <v>143</v>
      </c>
      <c r="AU656" s="146" t="s">
        <v>88</v>
      </c>
      <c r="AV656" s="12" t="s">
        <v>88</v>
      </c>
      <c r="AW656" s="12" t="s">
        <v>37</v>
      </c>
      <c r="AX656" s="12" t="s">
        <v>78</v>
      </c>
      <c r="AY656" s="146" t="s">
        <v>133</v>
      </c>
    </row>
    <row r="657" spans="2:51" s="13" customFormat="1" ht="12">
      <c r="B657" s="152"/>
      <c r="D657" s="145" t="s">
        <v>143</v>
      </c>
      <c r="E657" s="153" t="s">
        <v>19</v>
      </c>
      <c r="F657" s="154" t="s">
        <v>145</v>
      </c>
      <c r="H657" s="153" t="s">
        <v>19</v>
      </c>
      <c r="I657" s="155"/>
      <c r="L657" s="152"/>
      <c r="M657" s="156"/>
      <c r="T657" s="157"/>
      <c r="AT657" s="153" t="s">
        <v>143</v>
      </c>
      <c r="AU657" s="153" t="s">
        <v>88</v>
      </c>
      <c r="AV657" s="13" t="s">
        <v>86</v>
      </c>
      <c r="AW657" s="13" t="s">
        <v>37</v>
      </c>
      <c r="AX657" s="13" t="s">
        <v>78</v>
      </c>
      <c r="AY657" s="153" t="s">
        <v>133</v>
      </c>
    </row>
    <row r="658" spans="2:51" s="14" customFormat="1" ht="12">
      <c r="B658" s="158"/>
      <c r="D658" s="145" t="s">
        <v>143</v>
      </c>
      <c r="E658" s="159" t="s">
        <v>19</v>
      </c>
      <c r="F658" s="160" t="s">
        <v>146</v>
      </c>
      <c r="H658" s="161">
        <v>70</v>
      </c>
      <c r="I658" s="162"/>
      <c r="L658" s="158"/>
      <c r="M658" s="163"/>
      <c r="T658" s="164"/>
      <c r="AT658" s="159" t="s">
        <v>143</v>
      </c>
      <c r="AU658" s="159" t="s">
        <v>88</v>
      </c>
      <c r="AV658" s="14" t="s">
        <v>140</v>
      </c>
      <c r="AW658" s="14" t="s">
        <v>37</v>
      </c>
      <c r="AX658" s="14" t="s">
        <v>86</v>
      </c>
      <c r="AY658" s="159" t="s">
        <v>133</v>
      </c>
    </row>
    <row r="659" spans="2:65" s="1" customFormat="1" ht="16.5" customHeight="1">
      <c r="B659" s="32"/>
      <c r="C659" s="165" t="s">
        <v>472</v>
      </c>
      <c r="D659" s="165" t="s">
        <v>358</v>
      </c>
      <c r="E659" s="166" t="s">
        <v>837</v>
      </c>
      <c r="F659" s="167" t="s">
        <v>838</v>
      </c>
      <c r="G659" s="168" t="s">
        <v>230</v>
      </c>
      <c r="H659" s="169">
        <v>71.4</v>
      </c>
      <c r="I659" s="170"/>
      <c r="J659" s="171">
        <f>ROUND(I659*H659,2)</f>
        <v>0</v>
      </c>
      <c r="K659" s="167" t="s">
        <v>139</v>
      </c>
      <c r="L659" s="172"/>
      <c r="M659" s="173" t="s">
        <v>19</v>
      </c>
      <c r="N659" s="174" t="s">
        <v>49</v>
      </c>
      <c r="P659" s="136">
        <f>O659*H659</f>
        <v>0</v>
      </c>
      <c r="Q659" s="136">
        <v>0</v>
      </c>
      <c r="R659" s="136">
        <f>Q659*H659</f>
        <v>0</v>
      </c>
      <c r="S659" s="136">
        <v>0</v>
      </c>
      <c r="T659" s="137">
        <f>S659*H659</f>
        <v>0</v>
      </c>
      <c r="AR659" s="138" t="s">
        <v>160</v>
      </c>
      <c r="AT659" s="138" t="s">
        <v>358</v>
      </c>
      <c r="AU659" s="138" t="s">
        <v>88</v>
      </c>
      <c r="AY659" s="17" t="s">
        <v>133</v>
      </c>
      <c r="BE659" s="139">
        <f>IF(N659="základní",J659,0)</f>
        <v>0</v>
      </c>
      <c r="BF659" s="139">
        <f>IF(N659="snížená",J659,0)</f>
        <v>0</v>
      </c>
      <c r="BG659" s="139">
        <f>IF(N659="zákl. přenesená",J659,0)</f>
        <v>0</v>
      </c>
      <c r="BH659" s="139">
        <f>IF(N659="sníž. přenesená",J659,0)</f>
        <v>0</v>
      </c>
      <c r="BI659" s="139">
        <f>IF(N659="nulová",J659,0)</f>
        <v>0</v>
      </c>
      <c r="BJ659" s="17" t="s">
        <v>86</v>
      </c>
      <c r="BK659" s="139">
        <f>ROUND(I659*H659,2)</f>
        <v>0</v>
      </c>
      <c r="BL659" s="17" t="s">
        <v>140</v>
      </c>
      <c r="BM659" s="138" t="s">
        <v>839</v>
      </c>
    </row>
    <row r="660" spans="2:51" s="12" customFormat="1" ht="12">
      <c r="B660" s="144"/>
      <c r="D660" s="145" t="s">
        <v>143</v>
      </c>
      <c r="E660" s="146" t="s">
        <v>19</v>
      </c>
      <c r="F660" s="147" t="s">
        <v>840</v>
      </c>
      <c r="H660" s="148">
        <v>71.4</v>
      </c>
      <c r="I660" s="149"/>
      <c r="L660" s="144"/>
      <c r="M660" s="150"/>
      <c r="T660" s="151"/>
      <c r="AT660" s="146" t="s">
        <v>143</v>
      </c>
      <c r="AU660" s="146" t="s">
        <v>88</v>
      </c>
      <c r="AV660" s="12" t="s">
        <v>88</v>
      </c>
      <c r="AW660" s="12" t="s">
        <v>37</v>
      </c>
      <c r="AX660" s="12" t="s">
        <v>78</v>
      </c>
      <c r="AY660" s="146" t="s">
        <v>133</v>
      </c>
    </row>
    <row r="661" spans="2:51" s="14" customFormat="1" ht="12">
      <c r="B661" s="158"/>
      <c r="D661" s="145" t="s">
        <v>143</v>
      </c>
      <c r="E661" s="159" t="s">
        <v>19</v>
      </c>
      <c r="F661" s="160" t="s">
        <v>146</v>
      </c>
      <c r="H661" s="161">
        <v>71.4</v>
      </c>
      <c r="I661" s="162"/>
      <c r="L661" s="158"/>
      <c r="M661" s="163"/>
      <c r="T661" s="164"/>
      <c r="AT661" s="159" t="s">
        <v>143</v>
      </c>
      <c r="AU661" s="159" t="s">
        <v>88</v>
      </c>
      <c r="AV661" s="14" t="s">
        <v>140</v>
      </c>
      <c r="AW661" s="14" t="s">
        <v>37</v>
      </c>
      <c r="AX661" s="14" t="s">
        <v>86</v>
      </c>
      <c r="AY661" s="159" t="s">
        <v>133</v>
      </c>
    </row>
    <row r="662" spans="2:65" s="1" customFormat="1" ht="16.5" customHeight="1">
      <c r="B662" s="32"/>
      <c r="C662" s="127" t="s">
        <v>841</v>
      </c>
      <c r="D662" s="127" t="s">
        <v>135</v>
      </c>
      <c r="E662" s="128" t="s">
        <v>842</v>
      </c>
      <c r="F662" s="129" t="s">
        <v>843</v>
      </c>
      <c r="G662" s="130" t="s">
        <v>230</v>
      </c>
      <c r="H662" s="131">
        <v>34</v>
      </c>
      <c r="I662" s="132"/>
      <c r="J662" s="133">
        <f>ROUND(I662*H662,2)</f>
        <v>0</v>
      </c>
      <c r="K662" s="129" t="s">
        <v>139</v>
      </c>
      <c r="L662" s="32"/>
      <c r="M662" s="134" t="s">
        <v>19</v>
      </c>
      <c r="N662" s="135" t="s">
        <v>49</v>
      </c>
      <c r="P662" s="136">
        <f>O662*H662</f>
        <v>0</v>
      </c>
      <c r="Q662" s="136">
        <v>0</v>
      </c>
      <c r="R662" s="136">
        <f>Q662*H662</f>
        <v>0</v>
      </c>
      <c r="S662" s="136">
        <v>0</v>
      </c>
      <c r="T662" s="137">
        <f>S662*H662</f>
        <v>0</v>
      </c>
      <c r="AR662" s="138" t="s">
        <v>140</v>
      </c>
      <c r="AT662" s="138" t="s">
        <v>135</v>
      </c>
      <c r="AU662" s="138" t="s">
        <v>88</v>
      </c>
      <c r="AY662" s="17" t="s">
        <v>133</v>
      </c>
      <c r="BE662" s="139">
        <f>IF(N662="základní",J662,0)</f>
        <v>0</v>
      </c>
      <c r="BF662" s="139">
        <f>IF(N662="snížená",J662,0)</f>
        <v>0</v>
      </c>
      <c r="BG662" s="139">
        <f>IF(N662="zákl. přenesená",J662,0)</f>
        <v>0</v>
      </c>
      <c r="BH662" s="139">
        <f>IF(N662="sníž. přenesená",J662,0)</f>
        <v>0</v>
      </c>
      <c r="BI662" s="139">
        <f>IF(N662="nulová",J662,0)</f>
        <v>0</v>
      </c>
      <c r="BJ662" s="17" t="s">
        <v>86</v>
      </c>
      <c r="BK662" s="139">
        <f>ROUND(I662*H662,2)</f>
        <v>0</v>
      </c>
      <c r="BL662" s="17" t="s">
        <v>140</v>
      </c>
      <c r="BM662" s="138" t="s">
        <v>844</v>
      </c>
    </row>
    <row r="663" spans="2:47" s="1" customFormat="1" ht="12">
      <c r="B663" s="32"/>
      <c r="D663" s="140" t="s">
        <v>141</v>
      </c>
      <c r="F663" s="141" t="s">
        <v>845</v>
      </c>
      <c r="I663" s="142"/>
      <c r="L663" s="32"/>
      <c r="M663" s="143"/>
      <c r="T663" s="53"/>
      <c r="AT663" s="17" t="s">
        <v>141</v>
      </c>
      <c r="AU663" s="17" t="s">
        <v>88</v>
      </c>
    </row>
    <row r="664" spans="2:51" s="12" customFormat="1" ht="12">
      <c r="B664" s="144"/>
      <c r="D664" s="145" t="s">
        <v>143</v>
      </c>
      <c r="E664" s="146" t="s">
        <v>19</v>
      </c>
      <c r="F664" s="147" t="s">
        <v>231</v>
      </c>
      <c r="H664" s="148">
        <v>34</v>
      </c>
      <c r="I664" s="149"/>
      <c r="L664" s="144"/>
      <c r="M664" s="150"/>
      <c r="T664" s="151"/>
      <c r="AT664" s="146" t="s">
        <v>143</v>
      </c>
      <c r="AU664" s="146" t="s">
        <v>88</v>
      </c>
      <c r="AV664" s="12" t="s">
        <v>88</v>
      </c>
      <c r="AW664" s="12" t="s">
        <v>37</v>
      </c>
      <c r="AX664" s="12" t="s">
        <v>78</v>
      </c>
      <c r="AY664" s="146" t="s">
        <v>133</v>
      </c>
    </row>
    <row r="665" spans="2:51" s="14" customFormat="1" ht="12">
      <c r="B665" s="158"/>
      <c r="D665" s="145" t="s">
        <v>143</v>
      </c>
      <c r="E665" s="159" t="s">
        <v>19</v>
      </c>
      <c r="F665" s="160" t="s">
        <v>146</v>
      </c>
      <c r="H665" s="161">
        <v>34</v>
      </c>
      <c r="I665" s="162"/>
      <c r="L665" s="158"/>
      <c r="M665" s="163"/>
      <c r="T665" s="164"/>
      <c r="AT665" s="159" t="s">
        <v>143</v>
      </c>
      <c r="AU665" s="159" t="s">
        <v>88</v>
      </c>
      <c r="AV665" s="14" t="s">
        <v>140</v>
      </c>
      <c r="AW665" s="14" t="s">
        <v>37</v>
      </c>
      <c r="AX665" s="14" t="s">
        <v>86</v>
      </c>
      <c r="AY665" s="159" t="s">
        <v>133</v>
      </c>
    </row>
    <row r="666" spans="2:65" s="1" customFormat="1" ht="16.5" customHeight="1">
      <c r="B666" s="32"/>
      <c r="C666" s="165" t="s">
        <v>478</v>
      </c>
      <c r="D666" s="165" t="s">
        <v>358</v>
      </c>
      <c r="E666" s="166" t="s">
        <v>846</v>
      </c>
      <c r="F666" s="167" t="s">
        <v>847</v>
      </c>
      <c r="G666" s="168" t="s">
        <v>230</v>
      </c>
      <c r="H666" s="169">
        <v>34</v>
      </c>
      <c r="I666" s="170"/>
      <c r="J666" s="171">
        <f>ROUND(I666*H666,2)</f>
        <v>0</v>
      </c>
      <c r="K666" s="167" t="s">
        <v>139</v>
      </c>
      <c r="L666" s="172"/>
      <c r="M666" s="173" t="s">
        <v>19</v>
      </c>
      <c r="N666" s="174" t="s">
        <v>49</v>
      </c>
      <c r="P666" s="136">
        <f>O666*H666</f>
        <v>0</v>
      </c>
      <c r="Q666" s="136">
        <v>0</v>
      </c>
      <c r="R666" s="136">
        <f>Q666*H666</f>
        <v>0</v>
      </c>
      <c r="S666" s="136">
        <v>0</v>
      </c>
      <c r="T666" s="137">
        <f>S666*H666</f>
        <v>0</v>
      </c>
      <c r="AR666" s="138" t="s">
        <v>160</v>
      </c>
      <c r="AT666" s="138" t="s">
        <v>358</v>
      </c>
      <c r="AU666" s="138" t="s">
        <v>88</v>
      </c>
      <c r="AY666" s="17" t="s">
        <v>133</v>
      </c>
      <c r="BE666" s="139">
        <f>IF(N666="základní",J666,0)</f>
        <v>0</v>
      </c>
      <c r="BF666" s="139">
        <f>IF(N666="snížená",J666,0)</f>
        <v>0</v>
      </c>
      <c r="BG666" s="139">
        <f>IF(N666="zákl. přenesená",J666,0)</f>
        <v>0</v>
      </c>
      <c r="BH666" s="139">
        <f>IF(N666="sníž. přenesená",J666,0)</f>
        <v>0</v>
      </c>
      <c r="BI666" s="139">
        <f>IF(N666="nulová",J666,0)</f>
        <v>0</v>
      </c>
      <c r="BJ666" s="17" t="s">
        <v>86</v>
      </c>
      <c r="BK666" s="139">
        <f>ROUND(I666*H666,2)</f>
        <v>0</v>
      </c>
      <c r="BL666" s="17" t="s">
        <v>140</v>
      </c>
      <c r="BM666" s="138" t="s">
        <v>848</v>
      </c>
    </row>
    <row r="667" spans="2:65" s="1" customFormat="1" ht="24.2" customHeight="1">
      <c r="B667" s="32"/>
      <c r="C667" s="127" t="s">
        <v>849</v>
      </c>
      <c r="D667" s="127" t="s">
        <v>135</v>
      </c>
      <c r="E667" s="128" t="s">
        <v>850</v>
      </c>
      <c r="F667" s="129" t="s">
        <v>851</v>
      </c>
      <c r="G667" s="130" t="s">
        <v>230</v>
      </c>
      <c r="H667" s="131">
        <v>31</v>
      </c>
      <c r="I667" s="132"/>
      <c r="J667" s="133">
        <f>ROUND(I667*H667,2)</f>
        <v>0</v>
      </c>
      <c r="K667" s="129" t="s">
        <v>139</v>
      </c>
      <c r="L667" s="32"/>
      <c r="M667" s="134" t="s">
        <v>19</v>
      </c>
      <c r="N667" s="135" t="s">
        <v>49</v>
      </c>
      <c r="P667" s="136">
        <f>O667*H667</f>
        <v>0</v>
      </c>
      <c r="Q667" s="136">
        <v>0</v>
      </c>
      <c r="R667" s="136">
        <f>Q667*H667</f>
        <v>0</v>
      </c>
      <c r="S667" s="136">
        <v>0</v>
      </c>
      <c r="T667" s="137">
        <f>S667*H667</f>
        <v>0</v>
      </c>
      <c r="AR667" s="138" t="s">
        <v>140</v>
      </c>
      <c r="AT667" s="138" t="s">
        <v>135</v>
      </c>
      <c r="AU667" s="138" t="s">
        <v>88</v>
      </c>
      <c r="AY667" s="17" t="s">
        <v>133</v>
      </c>
      <c r="BE667" s="139">
        <f>IF(N667="základní",J667,0)</f>
        <v>0</v>
      </c>
      <c r="BF667" s="139">
        <f>IF(N667="snížená",J667,0)</f>
        <v>0</v>
      </c>
      <c r="BG667" s="139">
        <f>IF(N667="zákl. přenesená",J667,0)</f>
        <v>0</v>
      </c>
      <c r="BH667" s="139">
        <f>IF(N667="sníž. přenesená",J667,0)</f>
        <v>0</v>
      </c>
      <c r="BI667" s="139">
        <f>IF(N667="nulová",J667,0)</f>
        <v>0</v>
      </c>
      <c r="BJ667" s="17" t="s">
        <v>86</v>
      </c>
      <c r="BK667" s="139">
        <f>ROUND(I667*H667,2)</f>
        <v>0</v>
      </c>
      <c r="BL667" s="17" t="s">
        <v>140</v>
      </c>
      <c r="BM667" s="138" t="s">
        <v>852</v>
      </c>
    </row>
    <row r="668" spans="2:47" s="1" customFormat="1" ht="12">
      <c r="B668" s="32"/>
      <c r="D668" s="140" t="s">
        <v>141</v>
      </c>
      <c r="F668" s="141" t="s">
        <v>853</v>
      </c>
      <c r="I668" s="142"/>
      <c r="L668" s="32"/>
      <c r="M668" s="143"/>
      <c r="T668" s="53"/>
      <c r="AT668" s="17" t="s">
        <v>141</v>
      </c>
      <c r="AU668" s="17" t="s">
        <v>88</v>
      </c>
    </row>
    <row r="669" spans="2:51" s="12" customFormat="1" ht="12">
      <c r="B669" s="144"/>
      <c r="D669" s="145" t="s">
        <v>143</v>
      </c>
      <c r="E669" s="146" t="s">
        <v>19</v>
      </c>
      <c r="F669" s="147" t="s">
        <v>335</v>
      </c>
      <c r="H669" s="148">
        <v>31</v>
      </c>
      <c r="I669" s="149"/>
      <c r="L669" s="144"/>
      <c r="M669" s="150"/>
      <c r="T669" s="151"/>
      <c r="AT669" s="146" t="s">
        <v>143</v>
      </c>
      <c r="AU669" s="146" t="s">
        <v>88</v>
      </c>
      <c r="AV669" s="12" t="s">
        <v>88</v>
      </c>
      <c r="AW669" s="12" t="s">
        <v>37</v>
      </c>
      <c r="AX669" s="12" t="s">
        <v>78</v>
      </c>
      <c r="AY669" s="146" t="s">
        <v>133</v>
      </c>
    </row>
    <row r="670" spans="2:51" s="13" customFormat="1" ht="12">
      <c r="B670" s="152"/>
      <c r="D670" s="145" t="s">
        <v>143</v>
      </c>
      <c r="E670" s="153" t="s">
        <v>19</v>
      </c>
      <c r="F670" s="154" t="s">
        <v>145</v>
      </c>
      <c r="H670" s="153" t="s">
        <v>19</v>
      </c>
      <c r="I670" s="155"/>
      <c r="L670" s="152"/>
      <c r="M670" s="156"/>
      <c r="T670" s="157"/>
      <c r="AT670" s="153" t="s">
        <v>143</v>
      </c>
      <c r="AU670" s="153" t="s">
        <v>88</v>
      </c>
      <c r="AV670" s="13" t="s">
        <v>86</v>
      </c>
      <c r="AW670" s="13" t="s">
        <v>37</v>
      </c>
      <c r="AX670" s="13" t="s">
        <v>78</v>
      </c>
      <c r="AY670" s="153" t="s">
        <v>133</v>
      </c>
    </row>
    <row r="671" spans="2:51" s="14" customFormat="1" ht="12">
      <c r="B671" s="158"/>
      <c r="D671" s="145" t="s">
        <v>143</v>
      </c>
      <c r="E671" s="159" t="s">
        <v>19</v>
      </c>
      <c r="F671" s="160" t="s">
        <v>146</v>
      </c>
      <c r="H671" s="161">
        <v>31</v>
      </c>
      <c r="I671" s="162"/>
      <c r="L671" s="158"/>
      <c r="M671" s="163"/>
      <c r="T671" s="164"/>
      <c r="AT671" s="159" t="s">
        <v>143</v>
      </c>
      <c r="AU671" s="159" t="s">
        <v>88</v>
      </c>
      <c r="AV671" s="14" t="s">
        <v>140</v>
      </c>
      <c r="AW671" s="14" t="s">
        <v>37</v>
      </c>
      <c r="AX671" s="14" t="s">
        <v>86</v>
      </c>
      <c r="AY671" s="159" t="s">
        <v>133</v>
      </c>
    </row>
    <row r="672" spans="2:65" s="1" customFormat="1" ht="16.5" customHeight="1">
      <c r="B672" s="32"/>
      <c r="C672" s="165" t="s">
        <v>482</v>
      </c>
      <c r="D672" s="165" t="s">
        <v>358</v>
      </c>
      <c r="E672" s="166" t="s">
        <v>854</v>
      </c>
      <c r="F672" s="167" t="s">
        <v>855</v>
      </c>
      <c r="G672" s="168" t="s">
        <v>230</v>
      </c>
      <c r="H672" s="169">
        <v>31.31</v>
      </c>
      <c r="I672" s="170"/>
      <c r="J672" s="171">
        <f>ROUND(I672*H672,2)</f>
        <v>0</v>
      </c>
      <c r="K672" s="167" t="s">
        <v>139</v>
      </c>
      <c r="L672" s="172"/>
      <c r="M672" s="173" t="s">
        <v>19</v>
      </c>
      <c r="N672" s="174" t="s">
        <v>49</v>
      </c>
      <c r="P672" s="136">
        <f>O672*H672</f>
        <v>0</v>
      </c>
      <c r="Q672" s="136">
        <v>0</v>
      </c>
      <c r="R672" s="136">
        <f>Q672*H672</f>
        <v>0</v>
      </c>
      <c r="S672" s="136">
        <v>0</v>
      </c>
      <c r="T672" s="137">
        <f>S672*H672</f>
        <v>0</v>
      </c>
      <c r="AR672" s="138" t="s">
        <v>160</v>
      </c>
      <c r="AT672" s="138" t="s">
        <v>358</v>
      </c>
      <c r="AU672" s="138" t="s">
        <v>88</v>
      </c>
      <c r="AY672" s="17" t="s">
        <v>133</v>
      </c>
      <c r="BE672" s="139">
        <f>IF(N672="základní",J672,0)</f>
        <v>0</v>
      </c>
      <c r="BF672" s="139">
        <f>IF(N672="snížená",J672,0)</f>
        <v>0</v>
      </c>
      <c r="BG672" s="139">
        <f>IF(N672="zákl. přenesená",J672,0)</f>
        <v>0</v>
      </c>
      <c r="BH672" s="139">
        <f>IF(N672="sníž. přenesená",J672,0)</f>
        <v>0</v>
      </c>
      <c r="BI672" s="139">
        <f>IF(N672="nulová",J672,0)</f>
        <v>0</v>
      </c>
      <c r="BJ672" s="17" t="s">
        <v>86</v>
      </c>
      <c r="BK672" s="139">
        <f>ROUND(I672*H672,2)</f>
        <v>0</v>
      </c>
      <c r="BL672" s="17" t="s">
        <v>140</v>
      </c>
      <c r="BM672" s="138" t="s">
        <v>856</v>
      </c>
    </row>
    <row r="673" spans="2:51" s="12" customFormat="1" ht="12">
      <c r="B673" s="144"/>
      <c r="D673" s="145" t="s">
        <v>143</v>
      </c>
      <c r="E673" s="146" t="s">
        <v>19</v>
      </c>
      <c r="F673" s="147" t="s">
        <v>857</v>
      </c>
      <c r="H673" s="148">
        <v>31.31</v>
      </c>
      <c r="I673" s="149"/>
      <c r="L673" s="144"/>
      <c r="M673" s="150"/>
      <c r="T673" s="151"/>
      <c r="AT673" s="146" t="s">
        <v>143</v>
      </c>
      <c r="AU673" s="146" t="s">
        <v>88</v>
      </c>
      <c r="AV673" s="12" t="s">
        <v>88</v>
      </c>
      <c r="AW673" s="12" t="s">
        <v>37</v>
      </c>
      <c r="AX673" s="12" t="s">
        <v>78</v>
      </c>
      <c r="AY673" s="146" t="s">
        <v>133</v>
      </c>
    </row>
    <row r="674" spans="2:51" s="14" customFormat="1" ht="12">
      <c r="B674" s="158"/>
      <c r="D674" s="145" t="s">
        <v>143</v>
      </c>
      <c r="E674" s="159" t="s">
        <v>19</v>
      </c>
      <c r="F674" s="160" t="s">
        <v>146</v>
      </c>
      <c r="H674" s="161">
        <v>31.31</v>
      </c>
      <c r="I674" s="162"/>
      <c r="L674" s="158"/>
      <c r="M674" s="163"/>
      <c r="T674" s="164"/>
      <c r="AT674" s="159" t="s">
        <v>143</v>
      </c>
      <c r="AU674" s="159" t="s">
        <v>88</v>
      </c>
      <c r="AV674" s="14" t="s">
        <v>140</v>
      </c>
      <c r="AW674" s="14" t="s">
        <v>37</v>
      </c>
      <c r="AX674" s="14" t="s">
        <v>86</v>
      </c>
      <c r="AY674" s="159" t="s">
        <v>133</v>
      </c>
    </row>
    <row r="675" spans="2:65" s="1" customFormat="1" ht="16.5" customHeight="1">
      <c r="B675" s="32"/>
      <c r="C675" s="127" t="s">
        <v>858</v>
      </c>
      <c r="D675" s="127" t="s">
        <v>135</v>
      </c>
      <c r="E675" s="128" t="s">
        <v>859</v>
      </c>
      <c r="F675" s="129" t="s">
        <v>860</v>
      </c>
      <c r="G675" s="130" t="s">
        <v>230</v>
      </c>
      <c r="H675" s="131">
        <v>8</v>
      </c>
      <c r="I675" s="132"/>
      <c r="J675" s="133">
        <f>ROUND(I675*H675,2)</f>
        <v>0</v>
      </c>
      <c r="K675" s="129" t="s">
        <v>19</v>
      </c>
      <c r="L675" s="32"/>
      <c r="M675" s="134" t="s">
        <v>19</v>
      </c>
      <c r="N675" s="135" t="s">
        <v>49</v>
      </c>
      <c r="P675" s="136">
        <f>O675*H675</f>
        <v>0</v>
      </c>
      <c r="Q675" s="136">
        <v>0</v>
      </c>
      <c r="R675" s="136">
        <f>Q675*H675</f>
        <v>0</v>
      </c>
      <c r="S675" s="136">
        <v>0</v>
      </c>
      <c r="T675" s="137">
        <f>S675*H675</f>
        <v>0</v>
      </c>
      <c r="AR675" s="138" t="s">
        <v>140</v>
      </c>
      <c r="AT675" s="138" t="s">
        <v>135</v>
      </c>
      <c r="AU675" s="138" t="s">
        <v>88</v>
      </c>
      <c r="AY675" s="17" t="s">
        <v>133</v>
      </c>
      <c r="BE675" s="139">
        <f>IF(N675="základní",J675,0)</f>
        <v>0</v>
      </c>
      <c r="BF675" s="139">
        <f>IF(N675="snížená",J675,0)</f>
        <v>0</v>
      </c>
      <c r="BG675" s="139">
        <f>IF(N675="zákl. přenesená",J675,0)</f>
        <v>0</v>
      </c>
      <c r="BH675" s="139">
        <f>IF(N675="sníž. přenesená",J675,0)</f>
        <v>0</v>
      </c>
      <c r="BI675" s="139">
        <f>IF(N675="nulová",J675,0)</f>
        <v>0</v>
      </c>
      <c r="BJ675" s="17" t="s">
        <v>86</v>
      </c>
      <c r="BK675" s="139">
        <f>ROUND(I675*H675,2)</f>
        <v>0</v>
      </c>
      <c r="BL675" s="17" t="s">
        <v>140</v>
      </c>
      <c r="BM675" s="138" t="s">
        <v>609</v>
      </c>
    </row>
    <row r="676" spans="2:51" s="12" customFormat="1" ht="12">
      <c r="B676" s="144"/>
      <c r="D676" s="145" t="s">
        <v>143</v>
      </c>
      <c r="E676" s="146" t="s">
        <v>19</v>
      </c>
      <c r="F676" s="147" t="s">
        <v>861</v>
      </c>
      <c r="H676" s="148">
        <v>8</v>
      </c>
      <c r="I676" s="149"/>
      <c r="L676" s="144"/>
      <c r="M676" s="150"/>
      <c r="T676" s="151"/>
      <c r="AT676" s="146" t="s">
        <v>143</v>
      </c>
      <c r="AU676" s="146" t="s">
        <v>88</v>
      </c>
      <c r="AV676" s="12" t="s">
        <v>88</v>
      </c>
      <c r="AW676" s="12" t="s">
        <v>37</v>
      </c>
      <c r="AX676" s="12" t="s">
        <v>78</v>
      </c>
      <c r="AY676" s="146" t="s">
        <v>133</v>
      </c>
    </row>
    <row r="677" spans="2:51" s="13" customFormat="1" ht="12">
      <c r="B677" s="152"/>
      <c r="D677" s="145" t="s">
        <v>143</v>
      </c>
      <c r="E677" s="153" t="s">
        <v>19</v>
      </c>
      <c r="F677" s="154" t="s">
        <v>145</v>
      </c>
      <c r="H677" s="153" t="s">
        <v>19</v>
      </c>
      <c r="I677" s="155"/>
      <c r="L677" s="152"/>
      <c r="M677" s="156"/>
      <c r="T677" s="157"/>
      <c r="AT677" s="153" t="s">
        <v>143</v>
      </c>
      <c r="AU677" s="153" t="s">
        <v>88</v>
      </c>
      <c r="AV677" s="13" t="s">
        <v>86</v>
      </c>
      <c r="AW677" s="13" t="s">
        <v>37</v>
      </c>
      <c r="AX677" s="13" t="s">
        <v>78</v>
      </c>
      <c r="AY677" s="153" t="s">
        <v>133</v>
      </c>
    </row>
    <row r="678" spans="2:51" s="14" customFormat="1" ht="12">
      <c r="B678" s="158"/>
      <c r="D678" s="145" t="s">
        <v>143</v>
      </c>
      <c r="E678" s="159" t="s">
        <v>19</v>
      </c>
      <c r="F678" s="160" t="s">
        <v>146</v>
      </c>
      <c r="H678" s="161">
        <v>8</v>
      </c>
      <c r="I678" s="162"/>
      <c r="L678" s="158"/>
      <c r="M678" s="163"/>
      <c r="T678" s="164"/>
      <c r="AT678" s="159" t="s">
        <v>143</v>
      </c>
      <c r="AU678" s="159" t="s">
        <v>88</v>
      </c>
      <c r="AV678" s="14" t="s">
        <v>140</v>
      </c>
      <c r="AW678" s="14" t="s">
        <v>37</v>
      </c>
      <c r="AX678" s="14" t="s">
        <v>86</v>
      </c>
      <c r="AY678" s="159" t="s">
        <v>133</v>
      </c>
    </row>
    <row r="679" spans="2:65" s="1" customFormat="1" ht="24.2" customHeight="1">
      <c r="B679" s="32"/>
      <c r="C679" s="127" t="s">
        <v>487</v>
      </c>
      <c r="D679" s="127" t="s">
        <v>135</v>
      </c>
      <c r="E679" s="128" t="s">
        <v>862</v>
      </c>
      <c r="F679" s="129" t="s">
        <v>863</v>
      </c>
      <c r="G679" s="130" t="s">
        <v>230</v>
      </c>
      <c r="H679" s="131">
        <v>147</v>
      </c>
      <c r="I679" s="132"/>
      <c r="J679" s="133">
        <f>ROUND(I679*H679,2)</f>
        <v>0</v>
      </c>
      <c r="K679" s="129" t="s">
        <v>139</v>
      </c>
      <c r="L679" s="32"/>
      <c r="M679" s="134" t="s">
        <v>19</v>
      </c>
      <c r="N679" s="135" t="s">
        <v>49</v>
      </c>
      <c r="P679" s="136">
        <f>O679*H679</f>
        <v>0</v>
      </c>
      <c r="Q679" s="136">
        <v>0</v>
      </c>
      <c r="R679" s="136">
        <f>Q679*H679</f>
        <v>0</v>
      </c>
      <c r="S679" s="136">
        <v>0</v>
      </c>
      <c r="T679" s="137">
        <f>S679*H679</f>
        <v>0</v>
      </c>
      <c r="AR679" s="138" t="s">
        <v>140</v>
      </c>
      <c r="AT679" s="138" t="s">
        <v>135</v>
      </c>
      <c r="AU679" s="138" t="s">
        <v>88</v>
      </c>
      <c r="AY679" s="17" t="s">
        <v>133</v>
      </c>
      <c r="BE679" s="139">
        <f>IF(N679="základní",J679,0)</f>
        <v>0</v>
      </c>
      <c r="BF679" s="139">
        <f>IF(N679="snížená",J679,0)</f>
        <v>0</v>
      </c>
      <c r="BG679" s="139">
        <f>IF(N679="zákl. přenesená",J679,0)</f>
        <v>0</v>
      </c>
      <c r="BH679" s="139">
        <f>IF(N679="sníž. přenesená",J679,0)</f>
        <v>0</v>
      </c>
      <c r="BI679" s="139">
        <f>IF(N679="nulová",J679,0)</f>
        <v>0</v>
      </c>
      <c r="BJ679" s="17" t="s">
        <v>86</v>
      </c>
      <c r="BK679" s="139">
        <f>ROUND(I679*H679,2)</f>
        <v>0</v>
      </c>
      <c r="BL679" s="17" t="s">
        <v>140</v>
      </c>
      <c r="BM679" s="138" t="s">
        <v>864</v>
      </c>
    </row>
    <row r="680" spans="2:47" s="1" customFormat="1" ht="12">
      <c r="B680" s="32"/>
      <c r="D680" s="140" t="s">
        <v>141</v>
      </c>
      <c r="F680" s="141" t="s">
        <v>865</v>
      </c>
      <c r="I680" s="142"/>
      <c r="L680" s="32"/>
      <c r="M680" s="143"/>
      <c r="T680" s="53"/>
      <c r="AT680" s="17" t="s">
        <v>141</v>
      </c>
      <c r="AU680" s="17" t="s">
        <v>88</v>
      </c>
    </row>
    <row r="681" spans="2:51" s="12" customFormat="1" ht="12">
      <c r="B681" s="144"/>
      <c r="D681" s="145" t="s">
        <v>143</v>
      </c>
      <c r="E681" s="146" t="s">
        <v>19</v>
      </c>
      <c r="F681" s="147" t="s">
        <v>184</v>
      </c>
      <c r="H681" s="148">
        <v>18</v>
      </c>
      <c r="I681" s="149"/>
      <c r="L681" s="144"/>
      <c r="M681" s="150"/>
      <c r="T681" s="151"/>
      <c r="AT681" s="146" t="s">
        <v>143</v>
      </c>
      <c r="AU681" s="146" t="s">
        <v>88</v>
      </c>
      <c r="AV681" s="12" t="s">
        <v>88</v>
      </c>
      <c r="AW681" s="12" t="s">
        <v>37</v>
      </c>
      <c r="AX681" s="12" t="s">
        <v>78</v>
      </c>
      <c r="AY681" s="146" t="s">
        <v>133</v>
      </c>
    </row>
    <row r="682" spans="2:51" s="13" customFormat="1" ht="12">
      <c r="B682" s="152"/>
      <c r="D682" s="145" t="s">
        <v>143</v>
      </c>
      <c r="E682" s="153" t="s">
        <v>19</v>
      </c>
      <c r="F682" s="154" t="s">
        <v>866</v>
      </c>
      <c r="H682" s="153" t="s">
        <v>19</v>
      </c>
      <c r="I682" s="155"/>
      <c r="L682" s="152"/>
      <c r="M682" s="156"/>
      <c r="T682" s="157"/>
      <c r="AT682" s="153" t="s">
        <v>143</v>
      </c>
      <c r="AU682" s="153" t="s">
        <v>88</v>
      </c>
      <c r="AV682" s="13" t="s">
        <v>86</v>
      </c>
      <c r="AW682" s="13" t="s">
        <v>37</v>
      </c>
      <c r="AX682" s="13" t="s">
        <v>78</v>
      </c>
      <c r="AY682" s="153" t="s">
        <v>133</v>
      </c>
    </row>
    <row r="683" spans="2:51" s="12" customFormat="1" ht="12">
      <c r="B683" s="144"/>
      <c r="D683" s="145" t="s">
        <v>143</v>
      </c>
      <c r="E683" s="146" t="s">
        <v>19</v>
      </c>
      <c r="F683" s="147" t="s">
        <v>420</v>
      </c>
      <c r="H683" s="148">
        <v>112</v>
      </c>
      <c r="I683" s="149"/>
      <c r="L683" s="144"/>
      <c r="M683" s="150"/>
      <c r="T683" s="151"/>
      <c r="AT683" s="146" t="s">
        <v>143</v>
      </c>
      <c r="AU683" s="146" t="s">
        <v>88</v>
      </c>
      <c r="AV683" s="12" t="s">
        <v>88</v>
      </c>
      <c r="AW683" s="12" t="s">
        <v>37</v>
      </c>
      <c r="AX683" s="12" t="s">
        <v>78</v>
      </c>
      <c r="AY683" s="146" t="s">
        <v>133</v>
      </c>
    </row>
    <row r="684" spans="2:51" s="13" customFormat="1" ht="12">
      <c r="B684" s="152"/>
      <c r="D684" s="145" t="s">
        <v>143</v>
      </c>
      <c r="E684" s="153" t="s">
        <v>19</v>
      </c>
      <c r="F684" s="154" t="s">
        <v>594</v>
      </c>
      <c r="H684" s="153" t="s">
        <v>19</v>
      </c>
      <c r="I684" s="155"/>
      <c r="L684" s="152"/>
      <c r="M684" s="156"/>
      <c r="T684" s="157"/>
      <c r="AT684" s="153" t="s">
        <v>143</v>
      </c>
      <c r="AU684" s="153" t="s">
        <v>88</v>
      </c>
      <c r="AV684" s="13" t="s">
        <v>86</v>
      </c>
      <c r="AW684" s="13" t="s">
        <v>37</v>
      </c>
      <c r="AX684" s="13" t="s">
        <v>78</v>
      </c>
      <c r="AY684" s="153" t="s">
        <v>133</v>
      </c>
    </row>
    <row r="685" spans="2:51" s="12" customFormat="1" ht="12">
      <c r="B685" s="144"/>
      <c r="D685" s="145" t="s">
        <v>143</v>
      </c>
      <c r="E685" s="146" t="s">
        <v>19</v>
      </c>
      <c r="F685" s="147" t="s">
        <v>140</v>
      </c>
      <c r="H685" s="148">
        <v>4</v>
      </c>
      <c r="I685" s="149"/>
      <c r="L685" s="144"/>
      <c r="M685" s="150"/>
      <c r="T685" s="151"/>
      <c r="AT685" s="146" t="s">
        <v>143</v>
      </c>
      <c r="AU685" s="146" t="s">
        <v>88</v>
      </c>
      <c r="AV685" s="12" t="s">
        <v>88</v>
      </c>
      <c r="AW685" s="12" t="s">
        <v>37</v>
      </c>
      <c r="AX685" s="12" t="s">
        <v>78</v>
      </c>
      <c r="AY685" s="146" t="s">
        <v>133</v>
      </c>
    </row>
    <row r="686" spans="2:51" s="13" customFormat="1" ht="12">
      <c r="B686" s="152"/>
      <c r="D686" s="145" t="s">
        <v>143</v>
      </c>
      <c r="E686" s="153" t="s">
        <v>19</v>
      </c>
      <c r="F686" s="154" t="s">
        <v>867</v>
      </c>
      <c r="H686" s="153" t="s">
        <v>19</v>
      </c>
      <c r="I686" s="155"/>
      <c r="L686" s="152"/>
      <c r="M686" s="156"/>
      <c r="T686" s="157"/>
      <c r="AT686" s="153" t="s">
        <v>143</v>
      </c>
      <c r="AU686" s="153" t="s">
        <v>88</v>
      </c>
      <c r="AV686" s="13" t="s">
        <v>86</v>
      </c>
      <c r="AW686" s="13" t="s">
        <v>37</v>
      </c>
      <c r="AX686" s="13" t="s">
        <v>78</v>
      </c>
      <c r="AY686" s="153" t="s">
        <v>133</v>
      </c>
    </row>
    <row r="687" spans="2:51" s="12" customFormat="1" ht="12">
      <c r="B687" s="144"/>
      <c r="D687" s="145" t="s">
        <v>143</v>
      </c>
      <c r="E687" s="146" t="s">
        <v>19</v>
      </c>
      <c r="F687" s="147" t="s">
        <v>868</v>
      </c>
      <c r="H687" s="148">
        <v>13</v>
      </c>
      <c r="I687" s="149"/>
      <c r="L687" s="144"/>
      <c r="M687" s="150"/>
      <c r="T687" s="151"/>
      <c r="AT687" s="146" t="s">
        <v>143</v>
      </c>
      <c r="AU687" s="146" t="s">
        <v>88</v>
      </c>
      <c r="AV687" s="12" t="s">
        <v>88</v>
      </c>
      <c r="AW687" s="12" t="s">
        <v>37</v>
      </c>
      <c r="AX687" s="12" t="s">
        <v>78</v>
      </c>
      <c r="AY687" s="146" t="s">
        <v>133</v>
      </c>
    </row>
    <row r="688" spans="2:51" s="13" customFormat="1" ht="12">
      <c r="B688" s="152"/>
      <c r="D688" s="145" t="s">
        <v>143</v>
      </c>
      <c r="E688" s="153" t="s">
        <v>19</v>
      </c>
      <c r="F688" s="154" t="s">
        <v>869</v>
      </c>
      <c r="H688" s="153" t="s">
        <v>19</v>
      </c>
      <c r="I688" s="155"/>
      <c r="L688" s="152"/>
      <c r="M688" s="156"/>
      <c r="T688" s="157"/>
      <c r="AT688" s="153" t="s">
        <v>143</v>
      </c>
      <c r="AU688" s="153" t="s">
        <v>88</v>
      </c>
      <c r="AV688" s="13" t="s">
        <v>86</v>
      </c>
      <c r="AW688" s="13" t="s">
        <v>37</v>
      </c>
      <c r="AX688" s="13" t="s">
        <v>78</v>
      </c>
      <c r="AY688" s="153" t="s">
        <v>133</v>
      </c>
    </row>
    <row r="689" spans="2:51" s="13" customFormat="1" ht="12">
      <c r="B689" s="152"/>
      <c r="D689" s="145" t="s">
        <v>143</v>
      </c>
      <c r="E689" s="153" t="s">
        <v>19</v>
      </c>
      <c r="F689" s="154" t="s">
        <v>145</v>
      </c>
      <c r="H689" s="153" t="s">
        <v>19</v>
      </c>
      <c r="I689" s="155"/>
      <c r="L689" s="152"/>
      <c r="M689" s="156"/>
      <c r="T689" s="157"/>
      <c r="AT689" s="153" t="s">
        <v>143</v>
      </c>
      <c r="AU689" s="153" t="s">
        <v>88</v>
      </c>
      <c r="AV689" s="13" t="s">
        <v>86</v>
      </c>
      <c r="AW689" s="13" t="s">
        <v>37</v>
      </c>
      <c r="AX689" s="13" t="s">
        <v>78</v>
      </c>
      <c r="AY689" s="153" t="s">
        <v>133</v>
      </c>
    </row>
    <row r="690" spans="2:51" s="14" customFormat="1" ht="12">
      <c r="B690" s="158"/>
      <c r="D690" s="145" t="s">
        <v>143</v>
      </c>
      <c r="E690" s="159" t="s">
        <v>19</v>
      </c>
      <c r="F690" s="160" t="s">
        <v>146</v>
      </c>
      <c r="H690" s="161">
        <v>147</v>
      </c>
      <c r="I690" s="162"/>
      <c r="L690" s="158"/>
      <c r="M690" s="163"/>
      <c r="T690" s="164"/>
      <c r="AT690" s="159" t="s">
        <v>143</v>
      </c>
      <c r="AU690" s="159" t="s">
        <v>88</v>
      </c>
      <c r="AV690" s="14" t="s">
        <v>140</v>
      </c>
      <c r="AW690" s="14" t="s">
        <v>37</v>
      </c>
      <c r="AX690" s="14" t="s">
        <v>86</v>
      </c>
      <c r="AY690" s="159" t="s">
        <v>133</v>
      </c>
    </row>
    <row r="691" spans="2:65" s="1" customFormat="1" ht="16.5" customHeight="1">
      <c r="B691" s="32"/>
      <c r="C691" s="127" t="s">
        <v>870</v>
      </c>
      <c r="D691" s="127" t="s">
        <v>135</v>
      </c>
      <c r="E691" s="128" t="s">
        <v>871</v>
      </c>
      <c r="F691" s="129" t="s">
        <v>872</v>
      </c>
      <c r="G691" s="130" t="s">
        <v>138</v>
      </c>
      <c r="H691" s="131">
        <v>45</v>
      </c>
      <c r="I691" s="132"/>
      <c r="J691" s="133">
        <f>ROUND(I691*H691,2)</f>
        <v>0</v>
      </c>
      <c r="K691" s="129" t="s">
        <v>19</v>
      </c>
      <c r="L691" s="32"/>
      <c r="M691" s="134" t="s">
        <v>19</v>
      </c>
      <c r="N691" s="135" t="s">
        <v>49</v>
      </c>
      <c r="P691" s="136">
        <f>O691*H691</f>
        <v>0</v>
      </c>
      <c r="Q691" s="136">
        <v>0</v>
      </c>
      <c r="R691" s="136">
        <f>Q691*H691</f>
        <v>0</v>
      </c>
      <c r="S691" s="136">
        <v>0</v>
      </c>
      <c r="T691" s="137">
        <f>S691*H691</f>
        <v>0</v>
      </c>
      <c r="AR691" s="138" t="s">
        <v>140</v>
      </c>
      <c r="AT691" s="138" t="s">
        <v>135</v>
      </c>
      <c r="AU691" s="138" t="s">
        <v>88</v>
      </c>
      <c r="AY691" s="17" t="s">
        <v>133</v>
      </c>
      <c r="BE691" s="139">
        <f>IF(N691="základní",J691,0)</f>
        <v>0</v>
      </c>
      <c r="BF691" s="139">
        <f>IF(N691="snížená",J691,0)</f>
        <v>0</v>
      </c>
      <c r="BG691" s="139">
        <f>IF(N691="zákl. přenesená",J691,0)</f>
        <v>0</v>
      </c>
      <c r="BH691" s="139">
        <f>IF(N691="sníž. přenesená",J691,0)</f>
        <v>0</v>
      </c>
      <c r="BI691" s="139">
        <f>IF(N691="nulová",J691,0)</f>
        <v>0</v>
      </c>
      <c r="BJ691" s="17" t="s">
        <v>86</v>
      </c>
      <c r="BK691" s="139">
        <f>ROUND(I691*H691,2)</f>
        <v>0</v>
      </c>
      <c r="BL691" s="17" t="s">
        <v>140</v>
      </c>
      <c r="BM691" s="138" t="s">
        <v>873</v>
      </c>
    </row>
    <row r="692" spans="2:51" s="12" customFormat="1" ht="12">
      <c r="B692" s="144"/>
      <c r="D692" s="145" t="s">
        <v>143</v>
      </c>
      <c r="E692" s="146" t="s">
        <v>19</v>
      </c>
      <c r="F692" s="147" t="s">
        <v>874</v>
      </c>
      <c r="H692" s="148">
        <v>45</v>
      </c>
      <c r="I692" s="149"/>
      <c r="L692" s="144"/>
      <c r="M692" s="150"/>
      <c r="T692" s="151"/>
      <c r="AT692" s="146" t="s">
        <v>143</v>
      </c>
      <c r="AU692" s="146" t="s">
        <v>88</v>
      </c>
      <c r="AV692" s="12" t="s">
        <v>88</v>
      </c>
      <c r="AW692" s="12" t="s">
        <v>37</v>
      </c>
      <c r="AX692" s="12" t="s">
        <v>78</v>
      </c>
      <c r="AY692" s="146" t="s">
        <v>133</v>
      </c>
    </row>
    <row r="693" spans="2:51" s="13" customFormat="1" ht="12">
      <c r="B693" s="152"/>
      <c r="D693" s="145" t="s">
        <v>143</v>
      </c>
      <c r="E693" s="153" t="s">
        <v>19</v>
      </c>
      <c r="F693" s="154" t="s">
        <v>145</v>
      </c>
      <c r="H693" s="153" t="s">
        <v>19</v>
      </c>
      <c r="I693" s="155"/>
      <c r="L693" s="152"/>
      <c r="M693" s="156"/>
      <c r="T693" s="157"/>
      <c r="AT693" s="153" t="s">
        <v>143</v>
      </c>
      <c r="AU693" s="153" t="s">
        <v>88</v>
      </c>
      <c r="AV693" s="13" t="s">
        <v>86</v>
      </c>
      <c r="AW693" s="13" t="s">
        <v>37</v>
      </c>
      <c r="AX693" s="13" t="s">
        <v>78</v>
      </c>
      <c r="AY693" s="153" t="s">
        <v>133</v>
      </c>
    </row>
    <row r="694" spans="2:51" s="14" customFormat="1" ht="12">
      <c r="B694" s="158"/>
      <c r="D694" s="145" t="s">
        <v>143</v>
      </c>
      <c r="E694" s="159" t="s">
        <v>19</v>
      </c>
      <c r="F694" s="160" t="s">
        <v>875</v>
      </c>
      <c r="H694" s="161">
        <v>45</v>
      </c>
      <c r="I694" s="162"/>
      <c r="L694" s="158"/>
      <c r="M694" s="163"/>
      <c r="T694" s="164"/>
      <c r="AT694" s="159" t="s">
        <v>143</v>
      </c>
      <c r="AU694" s="159" t="s">
        <v>88</v>
      </c>
      <c r="AV694" s="14" t="s">
        <v>140</v>
      </c>
      <c r="AW694" s="14" t="s">
        <v>37</v>
      </c>
      <c r="AX694" s="14" t="s">
        <v>86</v>
      </c>
      <c r="AY694" s="159" t="s">
        <v>133</v>
      </c>
    </row>
    <row r="695" spans="2:65" s="1" customFormat="1" ht="16.5" customHeight="1">
      <c r="B695" s="32"/>
      <c r="C695" s="127" t="s">
        <v>490</v>
      </c>
      <c r="D695" s="127" t="s">
        <v>135</v>
      </c>
      <c r="E695" s="128" t="s">
        <v>876</v>
      </c>
      <c r="F695" s="129" t="s">
        <v>877</v>
      </c>
      <c r="G695" s="130" t="s">
        <v>230</v>
      </c>
      <c r="H695" s="131">
        <v>31</v>
      </c>
      <c r="I695" s="132"/>
      <c r="J695" s="133">
        <f>ROUND(I695*H695,2)</f>
        <v>0</v>
      </c>
      <c r="K695" s="129" t="s">
        <v>139</v>
      </c>
      <c r="L695" s="32"/>
      <c r="M695" s="134" t="s">
        <v>19</v>
      </c>
      <c r="N695" s="135" t="s">
        <v>49</v>
      </c>
      <c r="P695" s="136">
        <f>O695*H695</f>
        <v>0</v>
      </c>
      <c r="Q695" s="136">
        <v>0</v>
      </c>
      <c r="R695" s="136">
        <f>Q695*H695</f>
        <v>0</v>
      </c>
      <c r="S695" s="136">
        <v>0</v>
      </c>
      <c r="T695" s="137">
        <f>S695*H695</f>
        <v>0</v>
      </c>
      <c r="AR695" s="138" t="s">
        <v>140</v>
      </c>
      <c r="AT695" s="138" t="s">
        <v>135</v>
      </c>
      <c r="AU695" s="138" t="s">
        <v>88</v>
      </c>
      <c r="AY695" s="17" t="s">
        <v>133</v>
      </c>
      <c r="BE695" s="139">
        <f>IF(N695="základní",J695,0)</f>
        <v>0</v>
      </c>
      <c r="BF695" s="139">
        <f>IF(N695="snížená",J695,0)</f>
        <v>0</v>
      </c>
      <c r="BG695" s="139">
        <f>IF(N695="zákl. přenesená",J695,0)</f>
        <v>0</v>
      </c>
      <c r="BH695" s="139">
        <f>IF(N695="sníž. přenesená",J695,0)</f>
        <v>0</v>
      </c>
      <c r="BI695" s="139">
        <f>IF(N695="nulová",J695,0)</f>
        <v>0</v>
      </c>
      <c r="BJ695" s="17" t="s">
        <v>86</v>
      </c>
      <c r="BK695" s="139">
        <f>ROUND(I695*H695,2)</f>
        <v>0</v>
      </c>
      <c r="BL695" s="17" t="s">
        <v>140</v>
      </c>
      <c r="BM695" s="138" t="s">
        <v>878</v>
      </c>
    </row>
    <row r="696" spans="2:47" s="1" customFormat="1" ht="12">
      <c r="B696" s="32"/>
      <c r="D696" s="140" t="s">
        <v>141</v>
      </c>
      <c r="F696" s="141" t="s">
        <v>879</v>
      </c>
      <c r="I696" s="142"/>
      <c r="L696" s="32"/>
      <c r="M696" s="143"/>
      <c r="T696" s="53"/>
      <c r="AT696" s="17" t="s">
        <v>141</v>
      </c>
      <c r="AU696" s="17" t="s">
        <v>88</v>
      </c>
    </row>
    <row r="697" spans="2:51" s="12" customFormat="1" ht="12">
      <c r="B697" s="144"/>
      <c r="D697" s="145" t="s">
        <v>143</v>
      </c>
      <c r="E697" s="146" t="s">
        <v>19</v>
      </c>
      <c r="F697" s="147" t="s">
        <v>184</v>
      </c>
      <c r="H697" s="148">
        <v>18</v>
      </c>
      <c r="I697" s="149"/>
      <c r="L697" s="144"/>
      <c r="M697" s="150"/>
      <c r="T697" s="151"/>
      <c r="AT697" s="146" t="s">
        <v>143</v>
      </c>
      <c r="AU697" s="146" t="s">
        <v>88</v>
      </c>
      <c r="AV697" s="12" t="s">
        <v>88</v>
      </c>
      <c r="AW697" s="12" t="s">
        <v>37</v>
      </c>
      <c r="AX697" s="12" t="s">
        <v>78</v>
      </c>
      <c r="AY697" s="146" t="s">
        <v>133</v>
      </c>
    </row>
    <row r="698" spans="2:51" s="13" customFormat="1" ht="12">
      <c r="B698" s="152"/>
      <c r="D698" s="145" t="s">
        <v>143</v>
      </c>
      <c r="E698" s="153" t="s">
        <v>19</v>
      </c>
      <c r="F698" s="154" t="s">
        <v>880</v>
      </c>
      <c r="H698" s="153" t="s">
        <v>19</v>
      </c>
      <c r="I698" s="155"/>
      <c r="L698" s="152"/>
      <c r="M698" s="156"/>
      <c r="T698" s="157"/>
      <c r="AT698" s="153" t="s">
        <v>143</v>
      </c>
      <c r="AU698" s="153" t="s">
        <v>88</v>
      </c>
      <c r="AV698" s="13" t="s">
        <v>86</v>
      </c>
      <c r="AW698" s="13" t="s">
        <v>37</v>
      </c>
      <c r="AX698" s="13" t="s">
        <v>78</v>
      </c>
      <c r="AY698" s="153" t="s">
        <v>133</v>
      </c>
    </row>
    <row r="699" spans="2:51" s="12" customFormat="1" ht="12">
      <c r="B699" s="144"/>
      <c r="D699" s="145" t="s">
        <v>143</v>
      </c>
      <c r="E699" s="146" t="s">
        <v>19</v>
      </c>
      <c r="F699" s="147" t="s">
        <v>868</v>
      </c>
      <c r="H699" s="148">
        <v>13</v>
      </c>
      <c r="I699" s="149"/>
      <c r="L699" s="144"/>
      <c r="M699" s="150"/>
      <c r="T699" s="151"/>
      <c r="AT699" s="146" t="s">
        <v>143</v>
      </c>
      <c r="AU699" s="146" t="s">
        <v>88</v>
      </c>
      <c r="AV699" s="12" t="s">
        <v>88</v>
      </c>
      <c r="AW699" s="12" t="s">
        <v>37</v>
      </c>
      <c r="AX699" s="12" t="s">
        <v>78</v>
      </c>
      <c r="AY699" s="146" t="s">
        <v>133</v>
      </c>
    </row>
    <row r="700" spans="2:51" s="13" customFormat="1" ht="12">
      <c r="B700" s="152"/>
      <c r="D700" s="145" t="s">
        <v>143</v>
      </c>
      <c r="E700" s="153" t="s">
        <v>19</v>
      </c>
      <c r="F700" s="154" t="s">
        <v>869</v>
      </c>
      <c r="H700" s="153" t="s">
        <v>19</v>
      </c>
      <c r="I700" s="155"/>
      <c r="L700" s="152"/>
      <c r="M700" s="156"/>
      <c r="T700" s="157"/>
      <c r="AT700" s="153" t="s">
        <v>143</v>
      </c>
      <c r="AU700" s="153" t="s">
        <v>88</v>
      </c>
      <c r="AV700" s="13" t="s">
        <v>86</v>
      </c>
      <c r="AW700" s="13" t="s">
        <v>37</v>
      </c>
      <c r="AX700" s="13" t="s">
        <v>78</v>
      </c>
      <c r="AY700" s="153" t="s">
        <v>133</v>
      </c>
    </row>
    <row r="701" spans="2:51" s="13" customFormat="1" ht="12">
      <c r="B701" s="152"/>
      <c r="D701" s="145" t="s">
        <v>143</v>
      </c>
      <c r="E701" s="153" t="s">
        <v>19</v>
      </c>
      <c r="F701" s="154" t="s">
        <v>145</v>
      </c>
      <c r="H701" s="153" t="s">
        <v>19</v>
      </c>
      <c r="I701" s="155"/>
      <c r="L701" s="152"/>
      <c r="M701" s="156"/>
      <c r="T701" s="157"/>
      <c r="AT701" s="153" t="s">
        <v>143</v>
      </c>
      <c r="AU701" s="153" t="s">
        <v>88</v>
      </c>
      <c r="AV701" s="13" t="s">
        <v>86</v>
      </c>
      <c r="AW701" s="13" t="s">
        <v>37</v>
      </c>
      <c r="AX701" s="13" t="s">
        <v>78</v>
      </c>
      <c r="AY701" s="153" t="s">
        <v>133</v>
      </c>
    </row>
    <row r="702" spans="2:51" s="14" customFormat="1" ht="12">
      <c r="B702" s="158"/>
      <c r="D702" s="145" t="s">
        <v>143</v>
      </c>
      <c r="E702" s="159" t="s">
        <v>19</v>
      </c>
      <c r="F702" s="160" t="s">
        <v>146</v>
      </c>
      <c r="H702" s="161">
        <v>31</v>
      </c>
      <c r="I702" s="162"/>
      <c r="L702" s="158"/>
      <c r="M702" s="163"/>
      <c r="T702" s="164"/>
      <c r="AT702" s="159" t="s">
        <v>143</v>
      </c>
      <c r="AU702" s="159" t="s">
        <v>88</v>
      </c>
      <c r="AV702" s="14" t="s">
        <v>140</v>
      </c>
      <c r="AW702" s="14" t="s">
        <v>37</v>
      </c>
      <c r="AX702" s="14" t="s">
        <v>86</v>
      </c>
      <c r="AY702" s="159" t="s">
        <v>133</v>
      </c>
    </row>
    <row r="703" spans="2:65" s="1" customFormat="1" ht="16.5" customHeight="1">
      <c r="B703" s="32"/>
      <c r="C703" s="127" t="s">
        <v>881</v>
      </c>
      <c r="D703" s="127" t="s">
        <v>135</v>
      </c>
      <c r="E703" s="128" t="s">
        <v>882</v>
      </c>
      <c r="F703" s="129" t="s">
        <v>883</v>
      </c>
      <c r="G703" s="130" t="s">
        <v>138</v>
      </c>
      <c r="H703" s="131">
        <v>14.7</v>
      </c>
      <c r="I703" s="132"/>
      <c r="J703" s="133">
        <f>ROUND(I703*H703,2)</f>
        <v>0</v>
      </c>
      <c r="K703" s="129" t="s">
        <v>139</v>
      </c>
      <c r="L703" s="32"/>
      <c r="M703" s="134" t="s">
        <v>19</v>
      </c>
      <c r="N703" s="135" t="s">
        <v>49</v>
      </c>
      <c r="P703" s="136">
        <f>O703*H703</f>
        <v>0</v>
      </c>
      <c r="Q703" s="136">
        <v>0</v>
      </c>
      <c r="R703" s="136">
        <f>Q703*H703</f>
        <v>0</v>
      </c>
      <c r="S703" s="136">
        <v>0</v>
      </c>
      <c r="T703" s="137">
        <f>S703*H703</f>
        <v>0</v>
      </c>
      <c r="AR703" s="138" t="s">
        <v>140</v>
      </c>
      <c r="AT703" s="138" t="s">
        <v>135</v>
      </c>
      <c r="AU703" s="138" t="s">
        <v>88</v>
      </c>
      <c r="AY703" s="17" t="s">
        <v>133</v>
      </c>
      <c r="BE703" s="139">
        <f>IF(N703="základní",J703,0)</f>
        <v>0</v>
      </c>
      <c r="BF703" s="139">
        <f>IF(N703="snížená",J703,0)</f>
        <v>0</v>
      </c>
      <c r="BG703" s="139">
        <f>IF(N703="zákl. přenesená",J703,0)</f>
        <v>0</v>
      </c>
      <c r="BH703" s="139">
        <f>IF(N703="sníž. přenesená",J703,0)</f>
        <v>0</v>
      </c>
      <c r="BI703" s="139">
        <f>IF(N703="nulová",J703,0)</f>
        <v>0</v>
      </c>
      <c r="BJ703" s="17" t="s">
        <v>86</v>
      </c>
      <c r="BK703" s="139">
        <f>ROUND(I703*H703,2)</f>
        <v>0</v>
      </c>
      <c r="BL703" s="17" t="s">
        <v>140</v>
      </c>
      <c r="BM703" s="138" t="s">
        <v>884</v>
      </c>
    </row>
    <row r="704" spans="2:47" s="1" customFormat="1" ht="12">
      <c r="B704" s="32"/>
      <c r="D704" s="140" t="s">
        <v>141</v>
      </c>
      <c r="F704" s="141" t="s">
        <v>885</v>
      </c>
      <c r="I704" s="142"/>
      <c r="L704" s="32"/>
      <c r="M704" s="143"/>
      <c r="T704" s="53"/>
      <c r="AT704" s="17" t="s">
        <v>141</v>
      </c>
      <c r="AU704" s="17" t="s">
        <v>88</v>
      </c>
    </row>
    <row r="705" spans="2:51" s="12" customFormat="1" ht="12">
      <c r="B705" s="144"/>
      <c r="D705" s="145" t="s">
        <v>143</v>
      </c>
      <c r="E705" s="146" t="s">
        <v>19</v>
      </c>
      <c r="F705" s="147" t="s">
        <v>886</v>
      </c>
      <c r="H705" s="148">
        <v>14.7</v>
      </c>
      <c r="I705" s="149"/>
      <c r="L705" s="144"/>
      <c r="M705" s="150"/>
      <c r="T705" s="151"/>
      <c r="AT705" s="146" t="s">
        <v>143</v>
      </c>
      <c r="AU705" s="146" t="s">
        <v>88</v>
      </c>
      <c r="AV705" s="12" t="s">
        <v>88</v>
      </c>
      <c r="AW705" s="12" t="s">
        <v>37</v>
      </c>
      <c r="AX705" s="12" t="s">
        <v>78</v>
      </c>
      <c r="AY705" s="146" t="s">
        <v>133</v>
      </c>
    </row>
    <row r="706" spans="2:51" s="13" customFormat="1" ht="12">
      <c r="B706" s="152"/>
      <c r="D706" s="145" t="s">
        <v>143</v>
      </c>
      <c r="E706" s="153" t="s">
        <v>19</v>
      </c>
      <c r="F706" s="154" t="s">
        <v>145</v>
      </c>
      <c r="H706" s="153" t="s">
        <v>19</v>
      </c>
      <c r="I706" s="155"/>
      <c r="L706" s="152"/>
      <c r="M706" s="156"/>
      <c r="T706" s="157"/>
      <c r="AT706" s="153" t="s">
        <v>143</v>
      </c>
      <c r="AU706" s="153" t="s">
        <v>88</v>
      </c>
      <c r="AV706" s="13" t="s">
        <v>86</v>
      </c>
      <c r="AW706" s="13" t="s">
        <v>37</v>
      </c>
      <c r="AX706" s="13" t="s">
        <v>78</v>
      </c>
      <c r="AY706" s="153" t="s">
        <v>133</v>
      </c>
    </row>
    <row r="707" spans="2:51" s="14" customFormat="1" ht="12">
      <c r="B707" s="158"/>
      <c r="D707" s="145" t="s">
        <v>143</v>
      </c>
      <c r="E707" s="159" t="s">
        <v>19</v>
      </c>
      <c r="F707" s="160" t="s">
        <v>146</v>
      </c>
      <c r="H707" s="161">
        <v>14.7</v>
      </c>
      <c r="I707" s="162"/>
      <c r="L707" s="158"/>
      <c r="M707" s="163"/>
      <c r="T707" s="164"/>
      <c r="AT707" s="159" t="s">
        <v>143</v>
      </c>
      <c r="AU707" s="159" t="s">
        <v>88</v>
      </c>
      <c r="AV707" s="14" t="s">
        <v>140</v>
      </c>
      <c r="AW707" s="14" t="s">
        <v>37</v>
      </c>
      <c r="AX707" s="14" t="s">
        <v>86</v>
      </c>
      <c r="AY707" s="159" t="s">
        <v>133</v>
      </c>
    </row>
    <row r="708" spans="2:65" s="1" customFormat="1" ht="16.5" customHeight="1">
      <c r="B708" s="32"/>
      <c r="C708" s="127" t="s">
        <v>494</v>
      </c>
      <c r="D708" s="127" t="s">
        <v>135</v>
      </c>
      <c r="E708" s="128" t="s">
        <v>887</v>
      </c>
      <c r="F708" s="129" t="s">
        <v>888</v>
      </c>
      <c r="G708" s="130" t="s">
        <v>154</v>
      </c>
      <c r="H708" s="131">
        <v>8</v>
      </c>
      <c r="I708" s="132"/>
      <c r="J708" s="133">
        <f>ROUND(I708*H708,2)</f>
        <v>0</v>
      </c>
      <c r="K708" s="129" t="s">
        <v>139</v>
      </c>
      <c r="L708" s="32"/>
      <c r="M708" s="134" t="s">
        <v>19</v>
      </c>
      <c r="N708" s="135" t="s">
        <v>49</v>
      </c>
      <c r="P708" s="136">
        <f>O708*H708</f>
        <v>0</v>
      </c>
      <c r="Q708" s="136">
        <v>0</v>
      </c>
      <c r="R708" s="136">
        <f>Q708*H708</f>
        <v>0</v>
      </c>
      <c r="S708" s="136">
        <v>0</v>
      </c>
      <c r="T708" s="137">
        <f>S708*H708</f>
        <v>0</v>
      </c>
      <c r="AR708" s="138" t="s">
        <v>140</v>
      </c>
      <c r="AT708" s="138" t="s">
        <v>135</v>
      </c>
      <c r="AU708" s="138" t="s">
        <v>88</v>
      </c>
      <c r="AY708" s="17" t="s">
        <v>133</v>
      </c>
      <c r="BE708" s="139">
        <f>IF(N708="základní",J708,0)</f>
        <v>0</v>
      </c>
      <c r="BF708" s="139">
        <f>IF(N708="snížená",J708,0)</f>
        <v>0</v>
      </c>
      <c r="BG708" s="139">
        <f>IF(N708="zákl. přenesená",J708,0)</f>
        <v>0</v>
      </c>
      <c r="BH708" s="139">
        <f>IF(N708="sníž. přenesená",J708,0)</f>
        <v>0</v>
      </c>
      <c r="BI708" s="139">
        <f>IF(N708="nulová",J708,0)</f>
        <v>0</v>
      </c>
      <c r="BJ708" s="17" t="s">
        <v>86</v>
      </c>
      <c r="BK708" s="139">
        <f>ROUND(I708*H708,2)</f>
        <v>0</v>
      </c>
      <c r="BL708" s="17" t="s">
        <v>140</v>
      </c>
      <c r="BM708" s="138" t="s">
        <v>889</v>
      </c>
    </row>
    <row r="709" spans="2:47" s="1" customFormat="1" ht="12">
      <c r="B709" s="32"/>
      <c r="D709" s="140" t="s">
        <v>141</v>
      </c>
      <c r="F709" s="141" t="s">
        <v>890</v>
      </c>
      <c r="I709" s="142"/>
      <c r="L709" s="32"/>
      <c r="M709" s="143"/>
      <c r="T709" s="53"/>
      <c r="AT709" s="17" t="s">
        <v>141</v>
      </c>
      <c r="AU709" s="17" t="s">
        <v>88</v>
      </c>
    </row>
    <row r="710" spans="2:51" s="12" customFormat="1" ht="12">
      <c r="B710" s="144"/>
      <c r="D710" s="145" t="s">
        <v>143</v>
      </c>
      <c r="E710" s="146" t="s">
        <v>19</v>
      </c>
      <c r="F710" s="147" t="s">
        <v>160</v>
      </c>
      <c r="H710" s="148">
        <v>8</v>
      </c>
      <c r="I710" s="149"/>
      <c r="L710" s="144"/>
      <c r="M710" s="150"/>
      <c r="T710" s="151"/>
      <c r="AT710" s="146" t="s">
        <v>143</v>
      </c>
      <c r="AU710" s="146" t="s">
        <v>88</v>
      </c>
      <c r="AV710" s="12" t="s">
        <v>88</v>
      </c>
      <c r="AW710" s="12" t="s">
        <v>37</v>
      </c>
      <c r="AX710" s="12" t="s">
        <v>78</v>
      </c>
      <c r="AY710" s="146" t="s">
        <v>133</v>
      </c>
    </row>
    <row r="711" spans="2:51" s="13" customFormat="1" ht="12">
      <c r="B711" s="152"/>
      <c r="D711" s="145" t="s">
        <v>143</v>
      </c>
      <c r="E711" s="153" t="s">
        <v>19</v>
      </c>
      <c r="F711" s="154" t="s">
        <v>145</v>
      </c>
      <c r="H711" s="153" t="s">
        <v>19</v>
      </c>
      <c r="I711" s="155"/>
      <c r="L711" s="152"/>
      <c r="M711" s="156"/>
      <c r="T711" s="157"/>
      <c r="AT711" s="153" t="s">
        <v>143</v>
      </c>
      <c r="AU711" s="153" t="s">
        <v>88</v>
      </c>
      <c r="AV711" s="13" t="s">
        <v>86</v>
      </c>
      <c r="AW711" s="13" t="s">
        <v>37</v>
      </c>
      <c r="AX711" s="13" t="s">
        <v>78</v>
      </c>
      <c r="AY711" s="153" t="s">
        <v>133</v>
      </c>
    </row>
    <row r="712" spans="2:51" s="14" customFormat="1" ht="12">
      <c r="B712" s="158"/>
      <c r="D712" s="145" t="s">
        <v>143</v>
      </c>
      <c r="E712" s="159" t="s">
        <v>19</v>
      </c>
      <c r="F712" s="160" t="s">
        <v>146</v>
      </c>
      <c r="H712" s="161">
        <v>8</v>
      </c>
      <c r="I712" s="162"/>
      <c r="L712" s="158"/>
      <c r="M712" s="163"/>
      <c r="T712" s="164"/>
      <c r="AT712" s="159" t="s">
        <v>143</v>
      </c>
      <c r="AU712" s="159" t="s">
        <v>88</v>
      </c>
      <c r="AV712" s="14" t="s">
        <v>140</v>
      </c>
      <c r="AW712" s="14" t="s">
        <v>37</v>
      </c>
      <c r="AX712" s="14" t="s">
        <v>86</v>
      </c>
      <c r="AY712" s="159" t="s">
        <v>133</v>
      </c>
    </row>
    <row r="713" spans="2:65" s="1" customFormat="1" ht="16.5" customHeight="1">
      <c r="B713" s="32"/>
      <c r="C713" s="165" t="s">
        <v>891</v>
      </c>
      <c r="D713" s="165" t="s">
        <v>358</v>
      </c>
      <c r="E713" s="166" t="s">
        <v>892</v>
      </c>
      <c r="F713" s="167" t="s">
        <v>893</v>
      </c>
      <c r="G713" s="168" t="s">
        <v>154</v>
      </c>
      <c r="H713" s="169">
        <v>8</v>
      </c>
      <c r="I713" s="170"/>
      <c r="J713" s="171">
        <f>ROUND(I713*H713,2)</f>
        <v>0</v>
      </c>
      <c r="K713" s="167" t="s">
        <v>19</v>
      </c>
      <c r="L713" s="172"/>
      <c r="M713" s="173" t="s">
        <v>19</v>
      </c>
      <c r="N713" s="174" t="s">
        <v>49</v>
      </c>
      <c r="P713" s="136">
        <f>O713*H713</f>
        <v>0</v>
      </c>
      <c r="Q713" s="136">
        <v>0</v>
      </c>
      <c r="R713" s="136">
        <f>Q713*H713</f>
        <v>0</v>
      </c>
      <c r="S713" s="136">
        <v>0</v>
      </c>
      <c r="T713" s="137">
        <f>S713*H713</f>
        <v>0</v>
      </c>
      <c r="AR713" s="138" t="s">
        <v>160</v>
      </c>
      <c r="AT713" s="138" t="s">
        <v>358</v>
      </c>
      <c r="AU713" s="138" t="s">
        <v>88</v>
      </c>
      <c r="AY713" s="17" t="s">
        <v>133</v>
      </c>
      <c r="BE713" s="139">
        <f>IF(N713="základní",J713,0)</f>
        <v>0</v>
      </c>
      <c r="BF713" s="139">
        <f>IF(N713="snížená",J713,0)</f>
        <v>0</v>
      </c>
      <c r="BG713" s="139">
        <f>IF(N713="zákl. přenesená",J713,0)</f>
        <v>0</v>
      </c>
      <c r="BH713" s="139">
        <f>IF(N713="sníž. přenesená",J713,0)</f>
        <v>0</v>
      </c>
      <c r="BI713" s="139">
        <f>IF(N713="nulová",J713,0)</f>
        <v>0</v>
      </c>
      <c r="BJ713" s="17" t="s">
        <v>86</v>
      </c>
      <c r="BK713" s="139">
        <f>ROUND(I713*H713,2)</f>
        <v>0</v>
      </c>
      <c r="BL713" s="17" t="s">
        <v>140</v>
      </c>
      <c r="BM713" s="138" t="s">
        <v>894</v>
      </c>
    </row>
    <row r="714" spans="2:65" s="1" customFormat="1" ht="16.5" customHeight="1">
      <c r="B714" s="32"/>
      <c r="C714" s="127" t="s">
        <v>499</v>
      </c>
      <c r="D714" s="127" t="s">
        <v>135</v>
      </c>
      <c r="E714" s="128" t="s">
        <v>895</v>
      </c>
      <c r="F714" s="129" t="s">
        <v>896</v>
      </c>
      <c r="G714" s="130" t="s">
        <v>138</v>
      </c>
      <c r="H714" s="131">
        <v>168.48</v>
      </c>
      <c r="I714" s="132"/>
      <c r="J714" s="133">
        <f>ROUND(I714*H714,2)</f>
        <v>0</v>
      </c>
      <c r="K714" s="129" t="s">
        <v>139</v>
      </c>
      <c r="L714" s="32"/>
      <c r="M714" s="134" t="s">
        <v>19</v>
      </c>
      <c r="N714" s="135" t="s">
        <v>49</v>
      </c>
      <c r="P714" s="136">
        <f>O714*H714</f>
        <v>0</v>
      </c>
      <c r="Q714" s="136">
        <v>0</v>
      </c>
      <c r="R714" s="136">
        <f>Q714*H714</f>
        <v>0</v>
      </c>
      <c r="S714" s="136">
        <v>0</v>
      </c>
      <c r="T714" s="137">
        <f>S714*H714</f>
        <v>0</v>
      </c>
      <c r="AR714" s="138" t="s">
        <v>140</v>
      </c>
      <c r="AT714" s="138" t="s">
        <v>135</v>
      </c>
      <c r="AU714" s="138" t="s">
        <v>88</v>
      </c>
      <c r="AY714" s="17" t="s">
        <v>133</v>
      </c>
      <c r="BE714" s="139">
        <f>IF(N714="základní",J714,0)</f>
        <v>0</v>
      </c>
      <c r="BF714" s="139">
        <f>IF(N714="snížená",J714,0)</f>
        <v>0</v>
      </c>
      <c r="BG714" s="139">
        <f>IF(N714="zákl. přenesená",J714,0)</f>
        <v>0</v>
      </c>
      <c r="BH714" s="139">
        <f>IF(N714="sníž. přenesená",J714,0)</f>
        <v>0</v>
      </c>
      <c r="BI714" s="139">
        <f>IF(N714="nulová",J714,0)</f>
        <v>0</v>
      </c>
      <c r="BJ714" s="17" t="s">
        <v>86</v>
      </c>
      <c r="BK714" s="139">
        <f>ROUND(I714*H714,2)</f>
        <v>0</v>
      </c>
      <c r="BL714" s="17" t="s">
        <v>140</v>
      </c>
      <c r="BM714" s="138" t="s">
        <v>897</v>
      </c>
    </row>
    <row r="715" spans="2:47" s="1" customFormat="1" ht="12">
      <c r="B715" s="32"/>
      <c r="D715" s="140" t="s">
        <v>141</v>
      </c>
      <c r="F715" s="141" t="s">
        <v>898</v>
      </c>
      <c r="I715" s="142"/>
      <c r="L715" s="32"/>
      <c r="M715" s="143"/>
      <c r="T715" s="53"/>
      <c r="AT715" s="17" t="s">
        <v>141</v>
      </c>
      <c r="AU715" s="17" t="s">
        <v>88</v>
      </c>
    </row>
    <row r="716" spans="2:51" s="12" customFormat="1" ht="12">
      <c r="B716" s="144"/>
      <c r="D716" s="145" t="s">
        <v>143</v>
      </c>
      <c r="E716" s="146" t="s">
        <v>19</v>
      </c>
      <c r="F716" s="147" t="s">
        <v>899</v>
      </c>
      <c r="H716" s="148">
        <v>168.48</v>
      </c>
      <c r="I716" s="149"/>
      <c r="L716" s="144"/>
      <c r="M716" s="150"/>
      <c r="T716" s="151"/>
      <c r="AT716" s="146" t="s">
        <v>143</v>
      </c>
      <c r="AU716" s="146" t="s">
        <v>88</v>
      </c>
      <c r="AV716" s="12" t="s">
        <v>88</v>
      </c>
      <c r="AW716" s="12" t="s">
        <v>37</v>
      </c>
      <c r="AX716" s="12" t="s">
        <v>78</v>
      </c>
      <c r="AY716" s="146" t="s">
        <v>133</v>
      </c>
    </row>
    <row r="717" spans="2:51" s="13" customFormat="1" ht="12">
      <c r="B717" s="152"/>
      <c r="D717" s="145" t="s">
        <v>143</v>
      </c>
      <c r="E717" s="153" t="s">
        <v>19</v>
      </c>
      <c r="F717" s="154" t="s">
        <v>145</v>
      </c>
      <c r="H717" s="153" t="s">
        <v>19</v>
      </c>
      <c r="I717" s="155"/>
      <c r="L717" s="152"/>
      <c r="M717" s="156"/>
      <c r="T717" s="157"/>
      <c r="AT717" s="153" t="s">
        <v>143</v>
      </c>
      <c r="AU717" s="153" t="s">
        <v>88</v>
      </c>
      <c r="AV717" s="13" t="s">
        <v>86</v>
      </c>
      <c r="AW717" s="13" t="s">
        <v>37</v>
      </c>
      <c r="AX717" s="13" t="s">
        <v>78</v>
      </c>
      <c r="AY717" s="153" t="s">
        <v>133</v>
      </c>
    </row>
    <row r="718" spans="2:51" s="14" customFormat="1" ht="12">
      <c r="B718" s="158"/>
      <c r="D718" s="145" t="s">
        <v>143</v>
      </c>
      <c r="E718" s="159" t="s">
        <v>19</v>
      </c>
      <c r="F718" s="160" t="s">
        <v>146</v>
      </c>
      <c r="H718" s="161">
        <v>168.48</v>
      </c>
      <c r="I718" s="162"/>
      <c r="L718" s="158"/>
      <c r="M718" s="163"/>
      <c r="T718" s="164"/>
      <c r="AT718" s="159" t="s">
        <v>143</v>
      </c>
      <c r="AU718" s="159" t="s">
        <v>88</v>
      </c>
      <c r="AV718" s="14" t="s">
        <v>140</v>
      </c>
      <c r="AW718" s="14" t="s">
        <v>37</v>
      </c>
      <c r="AX718" s="14" t="s">
        <v>86</v>
      </c>
      <c r="AY718" s="159" t="s">
        <v>133</v>
      </c>
    </row>
    <row r="719" spans="2:65" s="1" customFormat="1" ht="21.75" customHeight="1">
      <c r="B719" s="32"/>
      <c r="C719" s="127" t="s">
        <v>900</v>
      </c>
      <c r="D719" s="127" t="s">
        <v>135</v>
      </c>
      <c r="E719" s="128" t="s">
        <v>901</v>
      </c>
      <c r="F719" s="129" t="s">
        <v>902</v>
      </c>
      <c r="G719" s="130" t="s">
        <v>230</v>
      </c>
      <c r="H719" s="131">
        <v>40</v>
      </c>
      <c r="I719" s="132"/>
      <c r="J719" s="133">
        <f>ROUND(I719*H719,2)</f>
        <v>0</v>
      </c>
      <c r="K719" s="129" t="s">
        <v>139</v>
      </c>
      <c r="L719" s="32"/>
      <c r="M719" s="134" t="s">
        <v>19</v>
      </c>
      <c r="N719" s="135" t="s">
        <v>49</v>
      </c>
      <c r="P719" s="136">
        <f>O719*H719</f>
        <v>0</v>
      </c>
      <c r="Q719" s="136">
        <v>0</v>
      </c>
      <c r="R719" s="136">
        <f>Q719*H719</f>
        <v>0</v>
      </c>
      <c r="S719" s="136">
        <v>0</v>
      </c>
      <c r="T719" s="137">
        <f>S719*H719</f>
        <v>0</v>
      </c>
      <c r="AR719" s="138" t="s">
        <v>140</v>
      </c>
      <c r="AT719" s="138" t="s">
        <v>135</v>
      </c>
      <c r="AU719" s="138" t="s">
        <v>88</v>
      </c>
      <c r="AY719" s="17" t="s">
        <v>133</v>
      </c>
      <c r="BE719" s="139">
        <f>IF(N719="základní",J719,0)</f>
        <v>0</v>
      </c>
      <c r="BF719" s="139">
        <f>IF(N719="snížená",J719,0)</f>
        <v>0</v>
      </c>
      <c r="BG719" s="139">
        <f>IF(N719="zákl. přenesená",J719,0)</f>
        <v>0</v>
      </c>
      <c r="BH719" s="139">
        <f>IF(N719="sníž. přenesená",J719,0)</f>
        <v>0</v>
      </c>
      <c r="BI719" s="139">
        <f>IF(N719="nulová",J719,0)</f>
        <v>0</v>
      </c>
      <c r="BJ719" s="17" t="s">
        <v>86</v>
      </c>
      <c r="BK719" s="139">
        <f>ROUND(I719*H719,2)</f>
        <v>0</v>
      </c>
      <c r="BL719" s="17" t="s">
        <v>140</v>
      </c>
      <c r="BM719" s="138" t="s">
        <v>903</v>
      </c>
    </row>
    <row r="720" spans="2:47" s="1" customFormat="1" ht="12">
      <c r="B720" s="32"/>
      <c r="D720" s="140" t="s">
        <v>141</v>
      </c>
      <c r="F720" s="141" t="s">
        <v>904</v>
      </c>
      <c r="I720" s="142"/>
      <c r="L720" s="32"/>
      <c r="M720" s="143"/>
      <c r="T720" s="53"/>
      <c r="AT720" s="17" t="s">
        <v>141</v>
      </c>
      <c r="AU720" s="17" t="s">
        <v>88</v>
      </c>
    </row>
    <row r="721" spans="2:65" s="1" customFormat="1" ht="21.75" customHeight="1">
      <c r="B721" s="32"/>
      <c r="C721" s="127" t="s">
        <v>505</v>
      </c>
      <c r="D721" s="127" t="s">
        <v>135</v>
      </c>
      <c r="E721" s="128" t="s">
        <v>905</v>
      </c>
      <c r="F721" s="129" t="s">
        <v>906</v>
      </c>
      <c r="G721" s="130" t="s">
        <v>230</v>
      </c>
      <c r="H721" s="131">
        <v>2400</v>
      </c>
      <c r="I721" s="132"/>
      <c r="J721" s="133">
        <f>ROUND(I721*H721,2)</f>
        <v>0</v>
      </c>
      <c r="K721" s="129" t="s">
        <v>139</v>
      </c>
      <c r="L721" s="32"/>
      <c r="M721" s="134" t="s">
        <v>19</v>
      </c>
      <c r="N721" s="135" t="s">
        <v>49</v>
      </c>
      <c r="P721" s="136">
        <f>O721*H721</f>
        <v>0</v>
      </c>
      <c r="Q721" s="136">
        <v>0</v>
      </c>
      <c r="R721" s="136">
        <f>Q721*H721</f>
        <v>0</v>
      </c>
      <c r="S721" s="136">
        <v>0</v>
      </c>
      <c r="T721" s="137">
        <f>S721*H721</f>
        <v>0</v>
      </c>
      <c r="AR721" s="138" t="s">
        <v>140</v>
      </c>
      <c r="AT721" s="138" t="s">
        <v>135</v>
      </c>
      <c r="AU721" s="138" t="s">
        <v>88</v>
      </c>
      <c r="AY721" s="17" t="s">
        <v>133</v>
      </c>
      <c r="BE721" s="139">
        <f>IF(N721="základní",J721,0)</f>
        <v>0</v>
      </c>
      <c r="BF721" s="139">
        <f>IF(N721="snížená",J721,0)</f>
        <v>0</v>
      </c>
      <c r="BG721" s="139">
        <f>IF(N721="zákl. přenesená",J721,0)</f>
        <v>0</v>
      </c>
      <c r="BH721" s="139">
        <f>IF(N721="sníž. přenesená",J721,0)</f>
        <v>0</v>
      </c>
      <c r="BI721" s="139">
        <f>IF(N721="nulová",J721,0)</f>
        <v>0</v>
      </c>
      <c r="BJ721" s="17" t="s">
        <v>86</v>
      </c>
      <c r="BK721" s="139">
        <f>ROUND(I721*H721,2)</f>
        <v>0</v>
      </c>
      <c r="BL721" s="17" t="s">
        <v>140</v>
      </c>
      <c r="BM721" s="138" t="s">
        <v>907</v>
      </c>
    </row>
    <row r="722" spans="2:47" s="1" customFormat="1" ht="12">
      <c r="B722" s="32"/>
      <c r="D722" s="140" t="s">
        <v>141</v>
      </c>
      <c r="F722" s="141" t="s">
        <v>908</v>
      </c>
      <c r="I722" s="142"/>
      <c r="L722" s="32"/>
      <c r="M722" s="143"/>
      <c r="T722" s="53"/>
      <c r="AT722" s="17" t="s">
        <v>141</v>
      </c>
      <c r="AU722" s="17" t="s">
        <v>88</v>
      </c>
    </row>
    <row r="723" spans="2:51" s="12" customFormat="1" ht="12">
      <c r="B723" s="144"/>
      <c r="D723" s="145" t="s">
        <v>143</v>
      </c>
      <c r="E723" s="146" t="s">
        <v>19</v>
      </c>
      <c r="F723" s="147" t="s">
        <v>909</v>
      </c>
      <c r="H723" s="148">
        <v>2400</v>
      </c>
      <c r="I723" s="149"/>
      <c r="L723" s="144"/>
      <c r="M723" s="150"/>
      <c r="T723" s="151"/>
      <c r="AT723" s="146" t="s">
        <v>143</v>
      </c>
      <c r="AU723" s="146" t="s">
        <v>88</v>
      </c>
      <c r="AV723" s="12" t="s">
        <v>88</v>
      </c>
      <c r="AW723" s="12" t="s">
        <v>37</v>
      </c>
      <c r="AX723" s="12" t="s">
        <v>78</v>
      </c>
      <c r="AY723" s="146" t="s">
        <v>133</v>
      </c>
    </row>
    <row r="724" spans="2:51" s="14" customFormat="1" ht="12">
      <c r="B724" s="158"/>
      <c r="D724" s="145" t="s">
        <v>143</v>
      </c>
      <c r="E724" s="159" t="s">
        <v>19</v>
      </c>
      <c r="F724" s="160" t="s">
        <v>146</v>
      </c>
      <c r="H724" s="161">
        <v>2400</v>
      </c>
      <c r="I724" s="162"/>
      <c r="L724" s="158"/>
      <c r="M724" s="163"/>
      <c r="T724" s="164"/>
      <c r="AT724" s="159" t="s">
        <v>143</v>
      </c>
      <c r="AU724" s="159" t="s">
        <v>88</v>
      </c>
      <c r="AV724" s="14" t="s">
        <v>140</v>
      </c>
      <c r="AW724" s="14" t="s">
        <v>37</v>
      </c>
      <c r="AX724" s="14" t="s">
        <v>86</v>
      </c>
      <c r="AY724" s="159" t="s">
        <v>133</v>
      </c>
    </row>
    <row r="725" spans="2:65" s="1" customFormat="1" ht="24.2" customHeight="1">
      <c r="B725" s="32"/>
      <c r="C725" s="127" t="s">
        <v>910</v>
      </c>
      <c r="D725" s="127" t="s">
        <v>135</v>
      </c>
      <c r="E725" s="128" t="s">
        <v>911</v>
      </c>
      <c r="F725" s="129" t="s">
        <v>912</v>
      </c>
      <c r="G725" s="130" t="s">
        <v>230</v>
      </c>
      <c r="H725" s="131">
        <v>40</v>
      </c>
      <c r="I725" s="132"/>
      <c r="J725" s="133">
        <f>ROUND(I725*H725,2)</f>
        <v>0</v>
      </c>
      <c r="K725" s="129" t="s">
        <v>139</v>
      </c>
      <c r="L725" s="32"/>
      <c r="M725" s="134" t="s">
        <v>19</v>
      </c>
      <c r="N725" s="135" t="s">
        <v>49</v>
      </c>
      <c r="P725" s="136">
        <f>O725*H725</f>
        <v>0</v>
      </c>
      <c r="Q725" s="136">
        <v>0</v>
      </c>
      <c r="R725" s="136">
        <f>Q725*H725</f>
        <v>0</v>
      </c>
      <c r="S725" s="136">
        <v>0</v>
      </c>
      <c r="T725" s="137">
        <f>S725*H725</f>
        <v>0</v>
      </c>
      <c r="AR725" s="138" t="s">
        <v>140</v>
      </c>
      <c r="AT725" s="138" t="s">
        <v>135</v>
      </c>
      <c r="AU725" s="138" t="s">
        <v>88</v>
      </c>
      <c r="AY725" s="17" t="s">
        <v>133</v>
      </c>
      <c r="BE725" s="139">
        <f>IF(N725="základní",J725,0)</f>
        <v>0</v>
      </c>
      <c r="BF725" s="139">
        <f>IF(N725="snížená",J725,0)</f>
        <v>0</v>
      </c>
      <c r="BG725" s="139">
        <f>IF(N725="zákl. přenesená",J725,0)</f>
        <v>0</v>
      </c>
      <c r="BH725" s="139">
        <f>IF(N725="sníž. přenesená",J725,0)</f>
        <v>0</v>
      </c>
      <c r="BI725" s="139">
        <f>IF(N725="nulová",J725,0)</f>
        <v>0</v>
      </c>
      <c r="BJ725" s="17" t="s">
        <v>86</v>
      </c>
      <c r="BK725" s="139">
        <f>ROUND(I725*H725,2)</f>
        <v>0</v>
      </c>
      <c r="BL725" s="17" t="s">
        <v>140</v>
      </c>
      <c r="BM725" s="138" t="s">
        <v>913</v>
      </c>
    </row>
    <row r="726" spans="2:47" s="1" customFormat="1" ht="12">
      <c r="B726" s="32"/>
      <c r="D726" s="140" t="s">
        <v>141</v>
      </c>
      <c r="F726" s="141" t="s">
        <v>914</v>
      </c>
      <c r="I726" s="142"/>
      <c r="L726" s="32"/>
      <c r="M726" s="143"/>
      <c r="T726" s="53"/>
      <c r="AT726" s="17" t="s">
        <v>141</v>
      </c>
      <c r="AU726" s="17" t="s">
        <v>88</v>
      </c>
    </row>
    <row r="727" spans="2:65" s="1" customFormat="1" ht="16.5" customHeight="1">
      <c r="B727" s="32"/>
      <c r="C727" s="127" t="s">
        <v>510</v>
      </c>
      <c r="D727" s="127" t="s">
        <v>135</v>
      </c>
      <c r="E727" s="128" t="s">
        <v>915</v>
      </c>
      <c r="F727" s="129" t="s">
        <v>916</v>
      </c>
      <c r="G727" s="130" t="s">
        <v>138</v>
      </c>
      <c r="H727" s="131">
        <v>168.48</v>
      </c>
      <c r="I727" s="132"/>
      <c r="J727" s="133">
        <f>ROUND(I727*H727,2)</f>
        <v>0</v>
      </c>
      <c r="K727" s="129" t="s">
        <v>139</v>
      </c>
      <c r="L727" s="32"/>
      <c r="M727" s="134" t="s">
        <v>19</v>
      </c>
      <c r="N727" s="135" t="s">
        <v>49</v>
      </c>
      <c r="P727" s="136">
        <f>O727*H727</f>
        <v>0</v>
      </c>
      <c r="Q727" s="136">
        <v>0</v>
      </c>
      <c r="R727" s="136">
        <f>Q727*H727</f>
        <v>0</v>
      </c>
      <c r="S727" s="136">
        <v>0</v>
      </c>
      <c r="T727" s="137">
        <f>S727*H727</f>
        <v>0</v>
      </c>
      <c r="AR727" s="138" t="s">
        <v>140</v>
      </c>
      <c r="AT727" s="138" t="s">
        <v>135</v>
      </c>
      <c r="AU727" s="138" t="s">
        <v>88</v>
      </c>
      <c r="AY727" s="17" t="s">
        <v>133</v>
      </c>
      <c r="BE727" s="139">
        <f>IF(N727="základní",J727,0)</f>
        <v>0</v>
      </c>
      <c r="BF727" s="139">
        <f>IF(N727="snížená",J727,0)</f>
        <v>0</v>
      </c>
      <c r="BG727" s="139">
        <f>IF(N727="zákl. přenesená",J727,0)</f>
        <v>0</v>
      </c>
      <c r="BH727" s="139">
        <f>IF(N727="sníž. přenesená",J727,0)</f>
        <v>0</v>
      </c>
      <c r="BI727" s="139">
        <f>IF(N727="nulová",J727,0)</f>
        <v>0</v>
      </c>
      <c r="BJ727" s="17" t="s">
        <v>86</v>
      </c>
      <c r="BK727" s="139">
        <f>ROUND(I727*H727,2)</f>
        <v>0</v>
      </c>
      <c r="BL727" s="17" t="s">
        <v>140</v>
      </c>
      <c r="BM727" s="138" t="s">
        <v>917</v>
      </c>
    </row>
    <row r="728" spans="2:47" s="1" customFormat="1" ht="12">
      <c r="B728" s="32"/>
      <c r="D728" s="140" t="s">
        <v>141</v>
      </c>
      <c r="F728" s="141" t="s">
        <v>918</v>
      </c>
      <c r="I728" s="142"/>
      <c r="L728" s="32"/>
      <c r="M728" s="143"/>
      <c r="T728" s="53"/>
      <c r="AT728" s="17" t="s">
        <v>141</v>
      </c>
      <c r="AU728" s="17" t="s">
        <v>88</v>
      </c>
    </row>
    <row r="729" spans="2:51" s="12" customFormat="1" ht="12">
      <c r="B729" s="144"/>
      <c r="D729" s="145" t="s">
        <v>143</v>
      </c>
      <c r="E729" s="146" t="s">
        <v>19</v>
      </c>
      <c r="F729" s="147" t="s">
        <v>899</v>
      </c>
      <c r="H729" s="148">
        <v>168.48</v>
      </c>
      <c r="I729" s="149"/>
      <c r="L729" s="144"/>
      <c r="M729" s="150"/>
      <c r="T729" s="151"/>
      <c r="AT729" s="146" t="s">
        <v>143</v>
      </c>
      <c r="AU729" s="146" t="s">
        <v>88</v>
      </c>
      <c r="AV729" s="12" t="s">
        <v>88</v>
      </c>
      <c r="AW729" s="12" t="s">
        <v>37</v>
      </c>
      <c r="AX729" s="12" t="s">
        <v>78</v>
      </c>
      <c r="AY729" s="146" t="s">
        <v>133</v>
      </c>
    </row>
    <row r="730" spans="2:51" s="14" customFormat="1" ht="12">
      <c r="B730" s="158"/>
      <c r="D730" s="145" t="s">
        <v>143</v>
      </c>
      <c r="E730" s="159" t="s">
        <v>19</v>
      </c>
      <c r="F730" s="160" t="s">
        <v>146</v>
      </c>
      <c r="H730" s="161">
        <v>168.48</v>
      </c>
      <c r="I730" s="162"/>
      <c r="L730" s="158"/>
      <c r="M730" s="163"/>
      <c r="T730" s="164"/>
      <c r="AT730" s="159" t="s">
        <v>143</v>
      </c>
      <c r="AU730" s="159" t="s">
        <v>88</v>
      </c>
      <c r="AV730" s="14" t="s">
        <v>140</v>
      </c>
      <c r="AW730" s="14" t="s">
        <v>37</v>
      </c>
      <c r="AX730" s="14" t="s">
        <v>86</v>
      </c>
      <c r="AY730" s="159" t="s">
        <v>133</v>
      </c>
    </row>
    <row r="731" spans="2:65" s="1" customFormat="1" ht="16.5" customHeight="1">
      <c r="B731" s="32"/>
      <c r="C731" s="127" t="s">
        <v>919</v>
      </c>
      <c r="D731" s="127" t="s">
        <v>135</v>
      </c>
      <c r="E731" s="128" t="s">
        <v>920</v>
      </c>
      <c r="F731" s="129" t="s">
        <v>921</v>
      </c>
      <c r="G731" s="130" t="s">
        <v>138</v>
      </c>
      <c r="H731" s="131">
        <v>10108.8</v>
      </c>
      <c r="I731" s="132"/>
      <c r="J731" s="133">
        <f>ROUND(I731*H731,2)</f>
        <v>0</v>
      </c>
      <c r="K731" s="129" t="s">
        <v>139</v>
      </c>
      <c r="L731" s="32"/>
      <c r="M731" s="134" t="s">
        <v>19</v>
      </c>
      <c r="N731" s="135" t="s">
        <v>49</v>
      </c>
      <c r="P731" s="136">
        <f>O731*H731</f>
        <v>0</v>
      </c>
      <c r="Q731" s="136">
        <v>0</v>
      </c>
      <c r="R731" s="136">
        <f>Q731*H731</f>
        <v>0</v>
      </c>
      <c r="S731" s="136">
        <v>0</v>
      </c>
      <c r="T731" s="137">
        <f>S731*H731</f>
        <v>0</v>
      </c>
      <c r="AR731" s="138" t="s">
        <v>140</v>
      </c>
      <c r="AT731" s="138" t="s">
        <v>135</v>
      </c>
      <c r="AU731" s="138" t="s">
        <v>88</v>
      </c>
      <c r="AY731" s="17" t="s">
        <v>133</v>
      </c>
      <c r="BE731" s="139">
        <f>IF(N731="základní",J731,0)</f>
        <v>0</v>
      </c>
      <c r="BF731" s="139">
        <f>IF(N731="snížená",J731,0)</f>
        <v>0</v>
      </c>
      <c r="BG731" s="139">
        <f>IF(N731="zákl. přenesená",J731,0)</f>
        <v>0</v>
      </c>
      <c r="BH731" s="139">
        <f>IF(N731="sníž. přenesená",J731,0)</f>
        <v>0</v>
      </c>
      <c r="BI731" s="139">
        <f>IF(N731="nulová",J731,0)</f>
        <v>0</v>
      </c>
      <c r="BJ731" s="17" t="s">
        <v>86</v>
      </c>
      <c r="BK731" s="139">
        <f>ROUND(I731*H731,2)</f>
        <v>0</v>
      </c>
      <c r="BL731" s="17" t="s">
        <v>140</v>
      </c>
      <c r="BM731" s="138" t="s">
        <v>922</v>
      </c>
    </row>
    <row r="732" spans="2:47" s="1" customFormat="1" ht="12">
      <c r="B732" s="32"/>
      <c r="D732" s="140" t="s">
        <v>141</v>
      </c>
      <c r="F732" s="141" t="s">
        <v>923</v>
      </c>
      <c r="I732" s="142"/>
      <c r="L732" s="32"/>
      <c r="M732" s="143"/>
      <c r="T732" s="53"/>
      <c r="AT732" s="17" t="s">
        <v>141</v>
      </c>
      <c r="AU732" s="17" t="s">
        <v>88</v>
      </c>
    </row>
    <row r="733" spans="2:51" s="12" customFormat="1" ht="12">
      <c r="B733" s="144"/>
      <c r="D733" s="145" t="s">
        <v>143</v>
      </c>
      <c r="E733" s="146" t="s">
        <v>19</v>
      </c>
      <c r="F733" s="147" t="s">
        <v>924</v>
      </c>
      <c r="H733" s="148">
        <v>10108.8</v>
      </c>
      <c r="I733" s="149"/>
      <c r="L733" s="144"/>
      <c r="M733" s="150"/>
      <c r="T733" s="151"/>
      <c r="AT733" s="146" t="s">
        <v>143</v>
      </c>
      <c r="AU733" s="146" t="s">
        <v>88</v>
      </c>
      <c r="AV733" s="12" t="s">
        <v>88</v>
      </c>
      <c r="AW733" s="12" t="s">
        <v>37</v>
      </c>
      <c r="AX733" s="12" t="s">
        <v>78</v>
      </c>
      <c r="AY733" s="146" t="s">
        <v>133</v>
      </c>
    </row>
    <row r="734" spans="2:51" s="14" customFormat="1" ht="12">
      <c r="B734" s="158"/>
      <c r="D734" s="145" t="s">
        <v>143</v>
      </c>
      <c r="E734" s="159" t="s">
        <v>19</v>
      </c>
      <c r="F734" s="160" t="s">
        <v>146</v>
      </c>
      <c r="H734" s="161">
        <v>10108.8</v>
      </c>
      <c r="I734" s="162"/>
      <c r="L734" s="158"/>
      <c r="M734" s="163"/>
      <c r="T734" s="164"/>
      <c r="AT734" s="159" t="s">
        <v>143</v>
      </c>
      <c r="AU734" s="159" t="s">
        <v>88</v>
      </c>
      <c r="AV734" s="14" t="s">
        <v>140</v>
      </c>
      <c r="AW734" s="14" t="s">
        <v>37</v>
      </c>
      <c r="AX734" s="14" t="s">
        <v>86</v>
      </c>
      <c r="AY734" s="159" t="s">
        <v>133</v>
      </c>
    </row>
    <row r="735" spans="2:65" s="1" customFormat="1" ht="16.5" customHeight="1">
      <c r="B735" s="32"/>
      <c r="C735" s="127" t="s">
        <v>516</v>
      </c>
      <c r="D735" s="127" t="s">
        <v>135</v>
      </c>
      <c r="E735" s="128" t="s">
        <v>925</v>
      </c>
      <c r="F735" s="129" t="s">
        <v>926</v>
      </c>
      <c r="G735" s="130" t="s">
        <v>138</v>
      </c>
      <c r="H735" s="131">
        <v>168.48</v>
      </c>
      <c r="I735" s="132"/>
      <c r="J735" s="133">
        <f>ROUND(I735*H735,2)</f>
        <v>0</v>
      </c>
      <c r="K735" s="129" t="s">
        <v>139</v>
      </c>
      <c r="L735" s="32"/>
      <c r="M735" s="134" t="s">
        <v>19</v>
      </c>
      <c r="N735" s="135" t="s">
        <v>49</v>
      </c>
      <c r="P735" s="136">
        <f>O735*H735</f>
        <v>0</v>
      </c>
      <c r="Q735" s="136">
        <v>0</v>
      </c>
      <c r="R735" s="136">
        <f>Q735*H735</f>
        <v>0</v>
      </c>
      <c r="S735" s="136">
        <v>0</v>
      </c>
      <c r="T735" s="137">
        <f>S735*H735</f>
        <v>0</v>
      </c>
      <c r="AR735" s="138" t="s">
        <v>140</v>
      </c>
      <c r="AT735" s="138" t="s">
        <v>135</v>
      </c>
      <c r="AU735" s="138" t="s">
        <v>88</v>
      </c>
      <c r="AY735" s="17" t="s">
        <v>133</v>
      </c>
      <c r="BE735" s="139">
        <f>IF(N735="základní",J735,0)</f>
        <v>0</v>
      </c>
      <c r="BF735" s="139">
        <f>IF(N735="snížená",J735,0)</f>
        <v>0</v>
      </c>
      <c r="BG735" s="139">
        <f>IF(N735="zákl. přenesená",J735,0)</f>
        <v>0</v>
      </c>
      <c r="BH735" s="139">
        <f>IF(N735="sníž. přenesená",J735,0)</f>
        <v>0</v>
      </c>
      <c r="BI735" s="139">
        <f>IF(N735="nulová",J735,0)</f>
        <v>0</v>
      </c>
      <c r="BJ735" s="17" t="s">
        <v>86</v>
      </c>
      <c r="BK735" s="139">
        <f>ROUND(I735*H735,2)</f>
        <v>0</v>
      </c>
      <c r="BL735" s="17" t="s">
        <v>140</v>
      </c>
      <c r="BM735" s="138" t="s">
        <v>210</v>
      </c>
    </row>
    <row r="736" spans="2:47" s="1" customFormat="1" ht="12">
      <c r="B736" s="32"/>
      <c r="D736" s="140" t="s">
        <v>141</v>
      </c>
      <c r="F736" s="141" t="s">
        <v>927</v>
      </c>
      <c r="I736" s="142"/>
      <c r="L736" s="32"/>
      <c r="M736" s="143"/>
      <c r="T736" s="53"/>
      <c r="AT736" s="17" t="s">
        <v>141</v>
      </c>
      <c r="AU736" s="17" t="s">
        <v>88</v>
      </c>
    </row>
    <row r="737" spans="2:65" s="1" customFormat="1" ht="24.2" customHeight="1">
      <c r="B737" s="32"/>
      <c r="C737" s="127" t="s">
        <v>186</v>
      </c>
      <c r="D737" s="127" t="s">
        <v>135</v>
      </c>
      <c r="E737" s="128" t="s">
        <v>928</v>
      </c>
      <c r="F737" s="129" t="s">
        <v>929</v>
      </c>
      <c r="G737" s="130" t="s">
        <v>138</v>
      </c>
      <c r="H737" s="131">
        <v>45</v>
      </c>
      <c r="I737" s="132"/>
      <c r="J737" s="133">
        <f>ROUND(I737*H737,2)</f>
        <v>0</v>
      </c>
      <c r="K737" s="129" t="s">
        <v>139</v>
      </c>
      <c r="L737" s="32"/>
      <c r="M737" s="134" t="s">
        <v>19</v>
      </c>
      <c r="N737" s="135" t="s">
        <v>49</v>
      </c>
      <c r="P737" s="136">
        <f>O737*H737</f>
        <v>0</v>
      </c>
      <c r="Q737" s="136">
        <v>0</v>
      </c>
      <c r="R737" s="136">
        <f>Q737*H737</f>
        <v>0</v>
      </c>
      <c r="S737" s="136">
        <v>0</v>
      </c>
      <c r="T737" s="137">
        <f>S737*H737</f>
        <v>0</v>
      </c>
      <c r="AR737" s="138" t="s">
        <v>140</v>
      </c>
      <c r="AT737" s="138" t="s">
        <v>135</v>
      </c>
      <c r="AU737" s="138" t="s">
        <v>88</v>
      </c>
      <c r="AY737" s="17" t="s">
        <v>133</v>
      </c>
      <c r="BE737" s="139">
        <f>IF(N737="základní",J737,0)</f>
        <v>0</v>
      </c>
      <c r="BF737" s="139">
        <f>IF(N737="snížená",J737,0)</f>
        <v>0</v>
      </c>
      <c r="BG737" s="139">
        <f>IF(N737="zákl. přenesená",J737,0)</f>
        <v>0</v>
      </c>
      <c r="BH737" s="139">
        <f>IF(N737="sníž. přenesená",J737,0)</f>
        <v>0</v>
      </c>
      <c r="BI737" s="139">
        <f>IF(N737="nulová",J737,0)</f>
        <v>0</v>
      </c>
      <c r="BJ737" s="17" t="s">
        <v>86</v>
      </c>
      <c r="BK737" s="139">
        <f>ROUND(I737*H737,2)</f>
        <v>0</v>
      </c>
      <c r="BL737" s="17" t="s">
        <v>140</v>
      </c>
      <c r="BM737" s="138" t="s">
        <v>930</v>
      </c>
    </row>
    <row r="738" spans="2:47" s="1" customFormat="1" ht="12">
      <c r="B738" s="32"/>
      <c r="D738" s="140" t="s">
        <v>141</v>
      </c>
      <c r="F738" s="141" t="s">
        <v>931</v>
      </c>
      <c r="I738" s="142"/>
      <c r="L738" s="32"/>
      <c r="M738" s="143"/>
      <c r="T738" s="53"/>
      <c r="AT738" s="17" t="s">
        <v>141</v>
      </c>
      <c r="AU738" s="17" t="s">
        <v>88</v>
      </c>
    </row>
    <row r="739" spans="2:51" s="12" customFormat="1" ht="12">
      <c r="B739" s="144"/>
      <c r="D739" s="145" t="s">
        <v>143</v>
      </c>
      <c r="E739" s="146" t="s">
        <v>19</v>
      </c>
      <c r="F739" s="147" t="s">
        <v>932</v>
      </c>
      <c r="H739" s="148">
        <v>45</v>
      </c>
      <c r="I739" s="149"/>
      <c r="L739" s="144"/>
      <c r="M739" s="150"/>
      <c r="T739" s="151"/>
      <c r="AT739" s="146" t="s">
        <v>143</v>
      </c>
      <c r="AU739" s="146" t="s">
        <v>88</v>
      </c>
      <c r="AV739" s="12" t="s">
        <v>88</v>
      </c>
      <c r="AW739" s="12" t="s">
        <v>37</v>
      </c>
      <c r="AX739" s="12" t="s">
        <v>78</v>
      </c>
      <c r="AY739" s="146" t="s">
        <v>133</v>
      </c>
    </row>
    <row r="740" spans="2:51" s="13" customFormat="1" ht="12">
      <c r="B740" s="152"/>
      <c r="D740" s="145" t="s">
        <v>143</v>
      </c>
      <c r="E740" s="153" t="s">
        <v>19</v>
      </c>
      <c r="F740" s="154" t="s">
        <v>145</v>
      </c>
      <c r="H740" s="153" t="s">
        <v>19</v>
      </c>
      <c r="I740" s="155"/>
      <c r="L740" s="152"/>
      <c r="M740" s="156"/>
      <c r="T740" s="157"/>
      <c r="AT740" s="153" t="s">
        <v>143</v>
      </c>
      <c r="AU740" s="153" t="s">
        <v>88</v>
      </c>
      <c r="AV740" s="13" t="s">
        <v>86</v>
      </c>
      <c r="AW740" s="13" t="s">
        <v>37</v>
      </c>
      <c r="AX740" s="13" t="s">
        <v>78</v>
      </c>
      <c r="AY740" s="153" t="s">
        <v>133</v>
      </c>
    </row>
    <row r="741" spans="2:51" s="14" customFormat="1" ht="12">
      <c r="B741" s="158"/>
      <c r="D741" s="145" t="s">
        <v>143</v>
      </c>
      <c r="E741" s="159" t="s">
        <v>19</v>
      </c>
      <c r="F741" s="160" t="s">
        <v>146</v>
      </c>
      <c r="H741" s="161">
        <v>45</v>
      </c>
      <c r="I741" s="162"/>
      <c r="L741" s="158"/>
      <c r="M741" s="163"/>
      <c r="T741" s="164"/>
      <c r="AT741" s="159" t="s">
        <v>143</v>
      </c>
      <c r="AU741" s="159" t="s">
        <v>88</v>
      </c>
      <c r="AV741" s="14" t="s">
        <v>140</v>
      </c>
      <c r="AW741" s="14" t="s">
        <v>37</v>
      </c>
      <c r="AX741" s="14" t="s">
        <v>86</v>
      </c>
      <c r="AY741" s="159" t="s">
        <v>133</v>
      </c>
    </row>
    <row r="742" spans="2:65" s="1" customFormat="1" ht="24.2" customHeight="1">
      <c r="B742" s="32"/>
      <c r="C742" s="127" t="s">
        <v>520</v>
      </c>
      <c r="D742" s="127" t="s">
        <v>135</v>
      </c>
      <c r="E742" s="128" t="s">
        <v>933</v>
      </c>
      <c r="F742" s="129" t="s">
        <v>934</v>
      </c>
      <c r="G742" s="130" t="s">
        <v>138</v>
      </c>
      <c r="H742" s="131">
        <v>2700</v>
      </c>
      <c r="I742" s="132"/>
      <c r="J742" s="133">
        <f>ROUND(I742*H742,2)</f>
        <v>0</v>
      </c>
      <c r="K742" s="129" t="s">
        <v>139</v>
      </c>
      <c r="L742" s="32"/>
      <c r="M742" s="134" t="s">
        <v>19</v>
      </c>
      <c r="N742" s="135" t="s">
        <v>49</v>
      </c>
      <c r="P742" s="136">
        <f>O742*H742</f>
        <v>0</v>
      </c>
      <c r="Q742" s="136">
        <v>0</v>
      </c>
      <c r="R742" s="136">
        <f>Q742*H742</f>
        <v>0</v>
      </c>
      <c r="S742" s="136">
        <v>0</v>
      </c>
      <c r="T742" s="137">
        <f>S742*H742</f>
        <v>0</v>
      </c>
      <c r="AR742" s="138" t="s">
        <v>140</v>
      </c>
      <c r="AT742" s="138" t="s">
        <v>135</v>
      </c>
      <c r="AU742" s="138" t="s">
        <v>88</v>
      </c>
      <c r="AY742" s="17" t="s">
        <v>133</v>
      </c>
      <c r="BE742" s="139">
        <f>IF(N742="základní",J742,0)</f>
        <v>0</v>
      </c>
      <c r="BF742" s="139">
        <f>IF(N742="snížená",J742,0)</f>
        <v>0</v>
      </c>
      <c r="BG742" s="139">
        <f>IF(N742="zákl. přenesená",J742,0)</f>
        <v>0</v>
      </c>
      <c r="BH742" s="139">
        <f>IF(N742="sníž. přenesená",J742,0)</f>
        <v>0</v>
      </c>
      <c r="BI742" s="139">
        <f>IF(N742="nulová",J742,0)</f>
        <v>0</v>
      </c>
      <c r="BJ742" s="17" t="s">
        <v>86</v>
      </c>
      <c r="BK742" s="139">
        <f>ROUND(I742*H742,2)</f>
        <v>0</v>
      </c>
      <c r="BL742" s="17" t="s">
        <v>140</v>
      </c>
      <c r="BM742" s="138" t="s">
        <v>935</v>
      </c>
    </row>
    <row r="743" spans="2:47" s="1" customFormat="1" ht="12">
      <c r="B743" s="32"/>
      <c r="D743" s="140" t="s">
        <v>141</v>
      </c>
      <c r="F743" s="141" t="s">
        <v>936</v>
      </c>
      <c r="I743" s="142"/>
      <c r="L743" s="32"/>
      <c r="M743" s="143"/>
      <c r="T743" s="53"/>
      <c r="AT743" s="17" t="s">
        <v>141</v>
      </c>
      <c r="AU743" s="17" t="s">
        <v>88</v>
      </c>
    </row>
    <row r="744" spans="2:51" s="12" customFormat="1" ht="12">
      <c r="B744" s="144"/>
      <c r="D744" s="145" t="s">
        <v>143</v>
      </c>
      <c r="E744" s="146" t="s">
        <v>19</v>
      </c>
      <c r="F744" s="147" t="s">
        <v>937</v>
      </c>
      <c r="H744" s="148">
        <v>2700</v>
      </c>
      <c r="I744" s="149"/>
      <c r="L744" s="144"/>
      <c r="M744" s="150"/>
      <c r="T744" s="151"/>
      <c r="AT744" s="146" t="s">
        <v>143</v>
      </c>
      <c r="AU744" s="146" t="s">
        <v>88</v>
      </c>
      <c r="AV744" s="12" t="s">
        <v>88</v>
      </c>
      <c r="AW744" s="12" t="s">
        <v>37</v>
      </c>
      <c r="AX744" s="12" t="s">
        <v>78</v>
      </c>
      <c r="AY744" s="146" t="s">
        <v>133</v>
      </c>
    </row>
    <row r="745" spans="2:51" s="14" customFormat="1" ht="12">
      <c r="B745" s="158"/>
      <c r="D745" s="145" t="s">
        <v>143</v>
      </c>
      <c r="E745" s="159" t="s">
        <v>19</v>
      </c>
      <c r="F745" s="160" t="s">
        <v>146</v>
      </c>
      <c r="H745" s="161">
        <v>2700</v>
      </c>
      <c r="I745" s="162"/>
      <c r="L745" s="158"/>
      <c r="M745" s="163"/>
      <c r="T745" s="164"/>
      <c r="AT745" s="159" t="s">
        <v>143</v>
      </c>
      <c r="AU745" s="159" t="s">
        <v>88</v>
      </c>
      <c r="AV745" s="14" t="s">
        <v>140</v>
      </c>
      <c r="AW745" s="14" t="s">
        <v>37</v>
      </c>
      <c r="AX745" s="14" t="s">
        <v>86</v>
      </c>
      <c r="AY745" s="159" t="s">
        <v>133</v>
      </c>
    </row>
    <row r="746" spans="2:65" s="1" customFormat="1" ht="24.2" customHeight="1">
      <c r="B746" s="32"/>
      <c r="C746" s="127" t="s">
        <v>938</v>
      </c>
      <c r="D746" s="127" t="s">
        <v>135</v>
      </c>
      <c r="E746" s="128" t="s">
        <v>939</v>
      </c>
      <c r="F746" s="129" t="s">
        <v>940</v>
      </c>
      <c r="G746" s="130" t="s">
        <v>138</v>
      </c>
      <c r="H746" s="131">
        <v>45</v>
      </c>
      <c r="I746" s="132"/>
      <c r="J746" s="133">
        <f>ROUND(I746*H746,2)</f>
        <v>0</v>
      </c>
      <c r="K746" s="129" t="s">
        <v>139</v>
      </c>
      <c r="L746" s="32"/>
      <c r="M746" s="134" t="s">
        <v>19</v>
      </c>
      <c r="N746" s="135" t="s">
        <v>49</v>
      </c>
      <c r="P746" s="136">
        <f>O746*H746</f>
        <v>0</v>
      </c>
      <c r="Q746" s="136">
        <v>0</v>
      </c>
      <c r="R746" s="136">
        <f>Q746*H746</f>
        <v>0</v>
      </c>
      <c r="S746" s="136">
        <v>0</v>
      </c>
      <c r="T746" s="137">
        <f>S746*H746</f>
        <v>0</v>
      </c>
      <c r="AR746" s="138" t="s">
        <v>140</v>
      </c>
      <c r="AT746" s="138" t="s">
        <v>135</v>
      </c>
      <c r="AU746" s="138" t="s">
        <v>88</v>
      </c>
      <c r="AY746" s="17" t="s">
        <v>133</v>
      </c>
      <c r="BE746" s="139">
        <f>IF(N746="základní",J746,0)</f>
        <v>0</v>
      </c>
      <c r="BF746" s="139">
        <f>IF(N746="snížená",J746,0)</f>
        <v>0</v>
      </c>
      <c r="BG746" s="139">
        <f>IF(N746="zákl. přenesená",J746,0)</f>
        <v>0</v>
      </c>
      <c r="BH746" s="139">
        <f>IF(N746="sníž. přenesená",J746,0)</f>
        <v>0</v>
      </c>
      <c r="BI746" s="139">
        <f>IF(N746="nulová",J746,0)</f>
        <v>0</v>
      </c>
      <c r="BJ746" s="17" t="s">
        <v>86</v>
      </c>
      <c r="BK746" s="139">
        <f>ROUND(I746*H746,2)</f>
        <v>0</v>
      </c>
      <c r="BL746" s="17" t="s">
        <v>140</v>
      </c>
      <c r="BM746" s="138" t="s">
        <v>941</v>
      </c>
    </row>
    <row r="747" spans="2:47" s="1" customFormat="1" ht="12">
      <c r="B747" s="32"/>
      <c r="D747" s="140" t="s">
        <v>141</v>
      </c>
      <c r="F747" s="141" t="s">
        <v>942</v>
      </c>
      <c r="I747" s="142"/>
      <c r="L747" s="32"/>
      <c r="M747" s="143"/>
      <c r="T747" s="53"/>
      <c r="AT747" s="17" t="s">
        <v>141</v>
      </c>
      <c r="AU747" s="17" t="s">
        <v>88</v>
      </c>
    </row>
    <row r="748" spans="2:65" s="1" customFormat="1" ht="16.5" customHeight="1">
      <c r="B748" s="32"/>
      <c r="C748" s="127" t="s">
        <v>526</v>
      </c>
      <c r="D748" s="127" t="s">
        <v>135</v>
      </c>
      <c r="E748" s="128" t="s">
        <v>943</v>
      </c>
      <c r="F748" s="129" t="s">
        <v>944</v>
      </c>
      <c r="G748" s="130" t="s">
        <v>263</v>
      </c>
      <c r="H748" s="131">
        <v>97.8</v>
      </c>
      <c r="I748" s="132"/>
      <c r="J748" s="133">
        <f>ROUND(I748*H748,2)</f>
        <v>0</v>
      </c>
      <c r="K748" s="129" t="s">
        <v>139</v>
      </c>
      <c r="L748" s="32"/>
      <c r="M748" s="134" t="s">
        <v>19</v>
      </c>
      <c r="N748" s="135" t="s">
        <v>49</v>
      </c>
      <c r="P748" s="136">
        <f>O748*H748</f>
        <v>0</v>
      </c>
      <c r="Q748" s="136">
        <v>0</v>
      </c>
      <c r="R748" s="136">
        <f>Q748*H748</f>
        <v>0</v>
      </c>
      <c r="S748" s="136">
        <v>0</v>
      </c>
      <c r="T748" s="137">
        <f>S748*H748</f>
        <v>0</v>
      </c>
      <c r="AR748" s="138" t="s">
        <v>140</v>
      </c>
      <c r="AT748" s="138" t="s">
        <v>135</v>
      </c>
      <c r="AU748" s="138" t="s">
        <v>88</v>
      </c>
      <c r="AY748" s="17" t="s">
        <v>133</v>
      </c>
      <c r="BE748" s="139">
        <f>IF(N748="základní",J748,0)</f>
        <v>0</v>
      </c>
      <c r="BF748" s="139">
        <f>IF(N748="snížená",J748,0)</f>
        <v>0</v>
      </c>
      <c r="BG748" s="139">
        <f>IF(N748="zákl. přenesená",J748,0)</f>
        <v>0</v>
      </c>
      <c r="BH748" s="139">
        <f>IF(N748="sníž. přenesená",J748,0)</f>
        <v>0</v>
      </c>
      <c r="BI748" s="139">
        <f>IF(N748="nulová",J748,0)</f>
        <v>0</v>
      </c>
      <c r="BJ748" s="17" t="s">
        <v>86</v>
      </c>
      <c r="BK748" s="139">
        <f>ROUND(I748*H748,2)</f>
        <v>0</v>
      </c>
      <c r="BL748" s="17" t="s">
        <v>140</v>
      </c>
      <c r="BM748" s="138" t="s">
        <v>945</v>
      </c>
    </row>
    <row r="749" spans="2:47" s="1" customFormat="1" ht="12">
      <c r="B749" s="32"/>
      <c r="D749" s="140" t="s">
        <v>141</v>
      </c>
      <c r="F749" s="141" t="s">
        <v>946</v>
      </c>
      <c r="I749" s="142"/>
      <c r="L749" s="32"/>
      <c r="M749" s="143"/>
      <c r="T749" s="53"/>
      <c r="AT749" s="17" t="s">
        <v>141</v>
      </c>
      <c r="AU749" s="17" t="s">
        <v>88</v>
      </c>
    </row>
    <row r="750" spans="2:51" s="13" customFormat="1" ht="12">
      <c r="B750" s="152"/>
      <c r="D750" s="145" t="s">
        <v>143</v>
      </c>
      <c r="E750" s="153" t="s">
        <v>19</v>
      </c>
      <c r="F750" s="154" t="s">
        <v>947</v>
      </c>
      <c r="H750" s="153" t="s">
        <v>19</v>
      </c>
      <c r="I750" s="155"/>
      <c r="L750" s="152"/>
      <c r="M750" s="156"/>
      <c r="T750" s="157"/>
      <c r="AT750" s="153" t="s">
        <v>143</v>
      </c>
      <c r="AU750" s="153" t="s">
        <v>88</v>
      </c>
      <c r="AV750" s="13" t="s">
        <v>86</v>
      </c>
      <c r="AW750" s="13" t="s">
        <v>37</v>
      </c>
      <c r="AX750" s="13" t="s">
        <v>78</v>
      </c>
      <c r="AY750" s="153" t="s">
        <v>133</v>
      </c>
    </row>
    <row r="751" spans="2:51" s="12" customFormat="1" ht="12">
      <c r="B751" s="144"/>
      <c r="D751" s="145" t="s">
        <v>143</v>
      </c>
      <c r="E751" s="146" t="s">
        <v>19</v>
      </c>
      <c r="F751" s="147" t="s">
        <v>948</v>
      </c>
      <c r="H751" s="148">
        <v>67</v>
      </c>
      <c r="I751" s="149"/>
      <c r="L751" s="144"/>
      <c r="M751" s="150"/>
      <c r="T751" s="151"/>
      <c r="AT751" s="146" t="s">
        <v>143</v>
      </c>
      <c r="AU751" s="146" t="s">
        <v>88</v>
      </c>
      <c r="AV751" s="12" t="s">
        <v>88</v>
      </c>
      <c r="AW751" s="12" t="s">
        <v>37</v>
      </c>
      <c r="AX751" s="12" t="s">
        <v>78</v>
      </c>
      <c r="AY751" s="146" t="s">
        <v>133</v>
      </c>
    </row>
    <row r="752" spans="2:51" s="13" customFormat="1" ht="12">
      <c r="B752" s="152"/>
      <c r="D752" s="145" t="s">
        <v>143</v>
      </c>
      <c r="E752" s="153" t="s">
        <v>19</v>
      </c>
      <c r="F752" s="154" t="s">
        <v>949</v>
      </c>
      <c r="H752" s="153" t="s">
        <v>19</v>
      </c>
      <c r="I752" s="155"/>
      <c r="L752" s="152"/>
      <c r="M752" s="156"/>
      <c r="T752" s="157"/>
      <c r="AT752" s="153" t="s">
        <v>143</v>
      </c>
      <c r="AU752" s="153" t="s">
        <v>88</v>
      </c>
      <c r="AV752" s="13" t="s">
        <v>86</v>
      </c>
      <c r="AW752" s="13" t="s">
        <v>37</v>
      </c>
      <c r="AX752" s="13" t="s">
        <v>78</v>
      </c>
      <c r="AY752" s="153" t="s">
        <v>133</v>
      </c>
    </row>
    <row r="753" spans="2:51" s="12" customFormat="1" ht="12">
      <c r="B753" s="144"/>
      <c r="D753" s="145" t="s">
        <v>143</v>
      </c>
      <c r="E753" s="146" t="s">
        <v>19</v>
      </c>
      <c r="F753" s="147" t="s">
        <v>950</v>
      </c>
      <c r="H753" s="148">
        <v>30.8</v>
      </c>
      <c r="I753" s="149"/>
      <c r="L753" s="144"/>
      <c r="M753" s="150"/>
      <c r="T753" s="151"/>
      <c r="AT753" s="146" t="s">
        <v>143</v>
      </c>
      <c r="AU753" s="146" t="s">
        <v>88</v>
      </c>
      <c r="AV753" s="12" t="s">
        <v>88</v>
      </c>
      <c r="AW753" s="12" t="s">
        <v>37</v>
      </c>
      <c r="AX753" s="12" t="s">
        <v>78</v>
      </c>
      <c r="AY753" s="146" t="s">
        <v>133</v>
      </c>
    </row>
    <row r="754" spans="2:51" s="13" customFormat="1" ht="12">
      <c r="B754" s="152"/>
      <c r="D754" s="145" t="s">
        <v>143</v>
      </c>
      <c r="E754" s="153" t="s">
        <v>19</v>
      </c>
      <c r="F754" s="154" t="s">
        <v>145</v>
      </c>
      <c r="H754" s="153" t="s">
        <v>19</v>
      </c>
      <c r="I754" s="155"/>
      <c r="L754" s="152"/>
      <c r="M754" s="156"/>
      <c r="T754" s="157"/>
      <c r="AT754" s="153" t="s">
        <v>143</v>
      </c>
      <c r="AU754" s="153" t="s">
        <v>88</v>
      </c>
      <c r="AV754" s="13" t="s">
        <v>86</v>
      </c>
      <c r="AW754" s="13" t="s">
        <v>37</v>
      </c>
      <c r="AX754" s="13" t="s">
        <v>78</v>
      </c>
      <c r="AY754" s="153" t="s">
        <v>133</v>
      </c>
    </row>
    <row r="755" spans="2:51" s="14" customFormat="1" ht="12">
      <c r="B755" s="158"/>
      <c r="D755" s="145" t="s">
        <v>143</v>
      </c>
      <c r="E755" s="159" t="s">
        <v>19</v>
      </c>
      <c r="F755" s="160" t="s">
        <v>146</v>
      </c>
      <c r="H755" s="161">
        <v>97.8</v>
      </c>
      <c r="I755" s="162"/>
      <c r="L755" s="158"/>
      <c r="M755" s="163"/>
      <c r="T755" s="164"/>
      <c r="AT755" s="159" t="s">
        <v>143</v>
      </c>
      <c r="AU755" s="159" t="s">
        <v>88</v>
      </c>
      <c r="AV755" s="14" t="s">
        <v>140</v>
      </c>
      <c r="AW755" s="14" t="s">
        <v>37</v>
      </c>
      <c r="AX755" s="14" t="s">
        <v>86</v>
      </c>
      <c r="AY755" s="159" t="s">
        <v>133</v>
      </c>
    </row>
    <row r="756" spans="2:65" s="1" customFormat="1" ht="16.5" customHeight="1">
      <c r="B756" s="32"/>
      <c r="C756" s="127" t="s">
        <v>951</v>
      </c>
      <c r="D756" s="127" t="s">
        <v>135</v>
      </c>
      <c r="E756" s="128" t="s">
        <v>952</v>
      </c>
      <c r="F756" s="129" t="s">
        <v>953</v>
      </c>
      <c r="G756" s="130" t="s">
        <v>263</v>
      </c>
      <c r="H756" s="131">
        <v>94.6</v>
      </c>
      <c r="I756" s="132"/>
      <c r="J756" s="133">
        <f>ROUND(I756*H756,2)</f>
        <v>0</v>
      </c>
      <c r="K756" s="129" t="s">
        <v>139</v>
      </c>
      <c r="L756" s="32"/>
      <c r="M756" s="134" t="s">
        <v>19</v>
      </c>
      <c r="N756" s="135" t="s">
        <v>49</v>
      </c>
      <c r="P756" s="136">
        <f>O756*H756</f>
        <v>0</v>
      </c>
      <c r="Q756" s="136">
        <v>0</v>
      </c>
      <c r="R756" s="136">
        <f>Q756*H756</f>
        <v>0</v>
      </c>
      <c r="S756" s="136">
        <v>0</v>
      </c>
      <c r="T756" s="137">
        <f>S756*H756</f>
        <v>0</v>
      </c>
      <c r="AR756" s="138" t="s">
        <v>140</v>
      </c>
      <c r="AT756" s="138" t="s">
        <v>135</v>
      </c>
      <c r="AU756" s="138" t="s">
        <v>88</v>
      </c>
      <c r="AY756" s="17" t="s">
        <v>133</v>
      </c>
      <c r="BE756" s="139">
        <f>IF(N756="základní",J756,0)</f>
        <v>0</v>
      </c>
      <c r="BF756" s="139">
        <f>IF(N756="snížená",J756,0)</f>
        <v>0</v>
      </c>
      <c r="BG756" s="139">
        <f>IF(N756="zákl. přenesená",J756,0)</f>
        <v>0</v>
      </c>
      <c r="BH756" s="139">
        <f>IF(N756="sníž. přenesená",J756,0)</f>
        <v>0</v>
      </c>
      <c r="BI756" s="139">
        <f>IF(N756="nulová",J756,0)</f>
        <v>0</v>
      </c>
      <c r="BJ756" s="17" t="s">
        <v>86</v>
      </c>
      <c r="BK756" s="139">
        <f>ROUND(I756*H756,2)</f>
        <v>0</v>
      </c>
      <c r="BL756" s="17" t="s">
        <v>140</v>
      </c>
      <c r="BM756" s="138" t="s">
        <v>954</v>
      </c>
    </row>
    <row r="757" spans="2:47" s="1" customFormat="1" ht="12">
      <c r="B757" s="32"/>
      <c r="D757" s="140" t="s">
        <v>141</v>
      </c>
      <c r="F757" s="141" t="s">
        <v>955</v>
      </c>
      <c r="I757" s="142"/>
      <c r="L757" s="32"/>
      <c r="M757" s="143"/>
      <c r="T757" s="53"/>
      <c r="AT757" s="17" t="s">
        <v>141</v>
      </c>
      <c r="AU757" s="17" t="s">
        <v>88</v>
      </c>
    </row>
    <row r="758" spans="2:51" s="13" customFormat="1" ht="12">
      <c r="B758" s="152"/>
      <c r="D758" s="145" t="s">
        <v>143</v>
      </c>
      <c r="E758" s="153" t="s">
        <v>19</v>
      </c>
      <c r="F758" s="154" t="s">
        <v>956</v>
      </c>
      <c r="H758" s="153" t="s">
        <v>19</v>
      </c>
      <c r="I758" s="155"/>
      <c r="L758" s="152"/>
      <c r="M758" s="156"/>
      <c r="T758" s="157"/>
      <c r="AT758" s="153" t="s">
        <v>143</v>
      </c>
      <c r="AU758" s="153" t="s">
        <v>88</v>
      </c>
      <c r="AV758" s="13" t="s">
        <v>86</v>
      </c>
      <c r="AW758" s="13" t="s">
        <v>37</v>
      </c>
      <c r="AX758" s="13" t="s">
        <v>78</v>
      </c>
      <c r="AY758" s="153" t="s">
        <v>133</v>
      </c>
    </row>
    <row r="759" spans="2:51" s="12" customFormat="1" ht="12">
      <c r="B759" s="144"/>
      <c r="D759" s="145" t="s">
        <v>143</v>
      </c>
      <c r="E759" s="146" t="s">
        <v>19</v>
      </c>
      <c r="F759" s="147" t="s">
        <v>957</v>
      </c>
      <c r="H759" s="148">
        <v>61.6</v>
      </c>
      <c r="I759" s="149"/>
      <c r="L759" s="144"/>
      <c r="M759" s="150"/>
      <c r="T759" s="151"/>
      <c r="AT759" s="146" t="s">
        <v>143</v>
      </c>
      <c r="AU759" s="146" t="s">
        <v>88</v>
      </c>
      <c r="AV759" s="12" t="s">
        <v>88</v>
      </c>
      <c r="AW759" s="12" t="s">
        <v>37</v>
      </c>
      <c r="AX759" s="12" t="s">
        <v>78</v>
      </c>
      <c r="AY759" s="146" t="s">
        <v>133</v>
      </c>
    </row>
    <row r="760" spans="2:51" s="13" customFormat="1" ht="12">
      <c r="B760" s="152"/>
      <c r="D760" s="145" t="s">
        <v>143</v>
      </c>
      <c r="E760" s="153" t="s">
        <v>19</v>
      </c>
      <c r="F760" s="154" t="s">
        <v>958</v>
      </c>
      <c r="H760" s="153" t="s">
        <v>19</v>
      </c>
      <c r="I760" s="155"/>
      <c r="L760" s="152"/>
      <c r="M760" s="156"/>
      <c r="T760" s="157"/>
      <c r="AT760" s="153" t="s">
        <v>143</v>
      </c>
      <c r="AU760" s="153" t="s">
        <v>88</v>
      </c>
      <c r="AV760" s="13" t="s">
        <v>86</v>
      </c>
      <c r="AW760" s="13" t="s">
        <v>37</v>
      </c>
      <c r="AX760" s="13" t="s">
        <v>78</v>
      </c>
      <c r="AY760" s="153" t="s">
        <v>133</v>
      </c>
    </row>
    <row r="761" spans="2:51" s="12" customFormat="1" ht="12">
      <c r="B761" s="144"/>
      <c r="D761" s="145" t="s">
        <v>143</v>
      </c>
      <c r="E761" s="146" t="s">
        <v>19</v>
      </c>
      <c r="F761" s="147" t="s">
        <v>959</v>
      </c>
      <c r="H761" s="148">
        <v>33</v>
      </c>
      <c r="I761" s="149"/>
      <c r="L761" s="144"/>
      <c r="M761" s="150"/>
      <c r="T761" s="151"/>
      <c r="AT761" s="146" t="s">
        <v>143</v>
      </c>
      <c r="AU761" s="146" t="s">
        <v>88</v>
      </c>
      <c r="AV761" s="12" t="s">
        <v>88</v>
      </c>
      <c r="AW761" s="12" t="s">
        <v>37</v>
      </c>
      <c r="AX761" s="12" t="s">
        <v>78</v>
      </c>
      <c r="AY761" s="146" t="s">
        <v>133</v>
      </c>
    </row>
    <row r="762" spans="2:51" s="13" customFormat="1" ht="12">
      <c r="B762" s="152"/>
      <c r="D762" s="145" t="s">
        <v>143</v>
      </c>
      <c r="E762" s="153" t="s">
        <v>19</v>
      </c>
      <c r="F762" s="154" t="s">
        <v>145</v>
      </c>
      <c r="H762" s="153" t="s">
        <v>19</v>
      </c>
      <c r="I762" s="155"/>
      <c r="L762" s="152"/>
      <c r="M762" s="156"/>
      <c r="T762" s="157"/>
      <c r="AT762" s="153" t="s">
        <v>143</v>
      </c>
      <c r="AU762" s="153" t="s">
        <v>88</v>
      </c>
      <c r="AV762" s="13" t="s">
        <v>86</v>
      </c>
      <c r="AW762" s="13" t="s">
        <v>37</v>
      </c>
      <c r="AX762" s="13" t="s">
        <v>78</v>
      </c>
      <c r="AY762" s="153" t="s">
        <v>133</v>
      </c>
    </row>
    <row r="763" spans="2:51" s="14" customFormat="1" ht="12">
      <c r="B763" s="158"/>
      <c r="D763" s="145" t="s">
        <v>143</v>
      </c>
      <c r="E763" s="159" t="s">
        <v>19</v>
      </c>
      <c r="F763" s="160" t="s">
        <v>146</v>
      </c>
      <c r="H763" s="161">
        <v>94.6</v>
      </c>
      <c r="I763" s="162"/>
      <c r="L763" s="158"/>
      <c r="M763" s="163"/>
      <c r="T763" s="164"/>
      <c r="AT763" s="159" t="s">
        <v>143</v>
      </c>
      <c r="AU763" s="159" t="s">
        <v>88</v>
      </c>
      <c r="AV763" s="14" t="s">
        <v>140</v>
      </c>
      <c r="AW763" s="14" t="s">
        <v>37</v>
      </c>
      <c r="AX763" s="14" t="s">
        <v>86</v>
      </c>
      <c r="AY763" s="159" t="s">
        <v>133</v>
      </c>
    </row>
    <row r="764" spans="2:65" s="1" customFormat="1" ht="16.5" customHeight="1">
      <c r="B764" s="32"/>
      <c r="C764" s="127" t="s">
        <v>531</v>
      </c>
      <c r="D764" s="127" t="s">
        <v>135</v>
      </c>
      <c r="E764" s="128" t="s">
        <v>960</v>
      </c>
      <c r="F764" s="129" t="s">
        <v>961</v>
      </c>
      <c r="G764" s="130" t="s">
        <v>263</v>
      </c>
      <c r="H764" s="131">
        <v>43.15</v>
      </c>
      <c r="I764" s="132"/>
      <c r="J764" s="133">
        <f>ROUND(I764*H764,2)</f>
        <v>0</v>
      </c>
      <c r="K764" s="129" t="s">
        <v>139</v>
      </c>
      <c r="L764" s="32"/>
      <c r="M764" s="134" t="s">
        <v>19</v>
      </c>
      <c r="N764" s="135" t="s">
        <v>49</v>
      </c>
      <c r="P764" s="136">
        <f>O764*H764</f>
        <v>0</v>
      </c>
      <c r="Q764" s="136">
        <v>0</v>
      </c>
      <c r="R764" s="136">
        <f>Q764*H764</f>
        <v>0</v>
      </c>
      <c r="S764" s="136">
        <v>0</v>
      </c>
      <c r="T764" s="137">
        <f>S764*H764</f>
        <v>0</v>
      </c>
      <c r="AR764" s="138" t="s">
        <v>140</v>
      </c>
      <c r="AT764" s="138" t="s">
        <v>135</v>
      </c>
      <c r="AU764" s="138" t="s">
        <v>88</v>
      </c>
      <c r="AY764" s="17" t="s">
        <v>133</v>
      </c>
      <c r="BE764" s="139">
        <f>IF(N764="základní",J764,0)</f>
        <v>0</v>
      </c>
      <c r="BF764" s="139">
        <f>IF(N764="snížená",J764,0)</f>
        <v>0</v>
      </c>
      <c r="BG764" s="139">
        <f>IF(N764="zákl. přenesená",J764,0)</f>
        <v>0</v>
      </c>
      <c r="BH764" s="139">
        <f>IF(N764="sníž. přenesená",J764,0)</f>
        <v>0</v>
      </c>
      <c r="BI764" s="139">
        <f>IF(N764="nulová",J764,0)</f>
        <v>0</v>
      </c>
      <c r="BJ764" s="17" t="s">
        <v>86</v>
      </c>
      <c r="BK764" s="139">
        <f>ROUND(I764*H764,2)</f>
        <v>0</v>
      </c>
      <c r="BL764" s="17" t="s">
        <v>140</v>
      </c>
      <c r="BM764" s="138" t="s">
        <v>962</v>
      </c>
    </row>
    <row r="765" spans="2:47" s="1" customFormat="1" ht="12">
      <c r="B765" s="32"/>
      <c r="D765" s="140" t="s">
        <v>141</v>
      </c>
      <c r="F765" s="141" t="s">
        <v>963</v>
      </c>
      <c r="I765" s="142"/>
      <c r="L765" s="32"/>
      <c r="M765" s="143"/>
      <c r="T765" s="53"/>
      <c r="AT765" s="17" t="s">
        <v>141</v>
      </c>
      <c r="AU765" s="17" t="s">
        <v>88</v>
      </c>
    </row>
    <row r="766" spans="2:65" s="1" customFormat="1" ht="16.5" customHeight="1">
      <c r="B766" s="32"/>
      <c r="C766" s="127" t="s">
        <v>964</v>
      </c>
      <c r="D766" s="127" t="s">
        <v>135</v>
      </c>
      <c r="E766" s="128" t="s">
        <v>965</v>
      </c>
      <c r="F766" s="129" t="s">
        <v>966</v>
      </c>
      <c r="G766" s="130" t="s">
        <v>263</v>
      </c>
      <c r="H766" s="131">
        <v>40.8</v>
      </c>
      <c r="I766" s="132"/>
      <c r="J766" s="133">
        <f>ROUND(I766*H766,2)</f>
        <v>0</v>
      </c>
      <c r="K766" s="129" t="s">
        <v>139</v>
      </c>
      <c r="L766" s="32"/>
      <c r="M766" s="134" t="s">
        <v>19</v>
      </c>
      <c r="N766" s="135" t="s">
        <v>49</v>
      </c>
      <c r="P766" s="136">
        <f>O766*H766</f>
        <v>0</v>
      </c>
      <c r="Q766" s="136">
        <v>0</v>
      </c>
      <c r="R766" s="136">
        <f>Q766*H766</f>
        <v>0</v>
      </c>
      <c r="S766" s="136">
        <v>0</v>
      </c>
      <c r="T766" s="137">
        <f>S766*H766</f>
        <v>0</v>
      </c>
      <c r="AR766" s="138" t="s">
        <v>140</v>
      </c>
      <c r="AT766" s="138" t="s">
        <v>135</v>
      </c>
      <c r="AU766" s="138" t="s">
        <v>88</v>
      </c>
      <c r="AY766" s="17" t="s">
        <v>133</v>
      </c>
      <c r="BE766" s="139">
        <f>IF(N766="základní",J766,0)</f>
        <v>0</v>
      </c>
      <c r="BF766" s="139">
        <f>IF(N766="snížená",J766,0)</f>
        <v>0</v>
      </c>
      <c r="BG766" s="139">
        <f>IF(N766="zákl. přenesená",J766,0)</f>
        <v>0</v>
      </c>
      <c r="BH766" s="139">
        <f>IF(N766="sníž. přenesená",J766,0)</f>
        <v>0</v>
      </c>
      <c r="BI766" s="139">
        <f>IF(N766="nulová",J766,0)</f>
        <v>0</v>
      </c>
      <c r="BJ766" s="17" t="s">
        <v>86</v>
      </c>
      <c r="BK766" s="139">
        <f>ROUND(I766*H766,2)</f>
        <v>0</v>
      </c>
      <c r="BL766" s="17" t="s">
        <v>140</v>
      </c>
      <c r="BM766" s="138" t="s">
        <v>967</v>
      </c>
    </row>
    <row r="767" spans="2:47" s="1" customFormat="1" ht="12">
      <c r="B767" s="32"/>
      <c r="D767" s="140" t="s">
        <v>141</v>
      </c>
      <c r="F767" s="141" t="s">
        <v>968</v>
      </c>
      <c r="I767" s="142"/>
      <c r="L767" s="32"/>
      <c r="M767" s="143"/>
      <c r="T767" s="53"/>
      <c r="AT767" s="17" t="s">
        <v>141</v>
      </c>
      <c r="AU767" s="17" t="s">
        <v>88</v>
      </c>
    </row>
    <row r="768" spans="2:51" s="12" customFormat="1" ht="12">
      <c r="B768" s="144"/>
      <c r="D768" s="145" t="s">
        <v>143</v>
      </c>
      <c r="E768" s="146" t="s">
        <v>19</v>
      </c>
      <c r="F768" s="147" t="s">
        <v>969</v>
      </c>
      <c r="H768" s="148">
        <v>40.8</v>
      </c>
      <c r="I768" s="149"/>
      <c r="L768" s="144"/>
      <c r="M768" s="150"/>
      <c r="T768" s="151"/>
      <c r="AT768" s="146" t="s">
        <v>143</v>
      </c>
      <c r="AU768" s="146" t="s">
        <v>88</v>
      </c>
      <c r="AV768" s="12" t="s">
        <v>88</v>
      </c>
      <c r="AW768" s="12" t="s">
        <v>37</v>
      </c>
      <c r="AX768" s="12" t="s">
        <v>78</v>
      </c>
      <c r="AY768" s="146" t="s">
        <v>133</v>
      </c>
    </row>
    <row r="769" spans="2:51" s="13" customFormat="1" ht="12">
      <c r="B769" s="152"/>
      <c r="D769" s="145" t="s">
        <v>143</v>
      </c>
      <c r="E769" s="153" t="s">
        <v>19</v>
      </c>
      <c r="F769" s="154" t="s">
        <v>970</v>
      </c>
      <c r="H769" s="153" t="s">
        <v>19</v>
      </c>
      <c r="I769" s="155"/>
      <c r="L769" s="152"/>
      <c r="M769" s="156"/>
      <c r="T769" s="157"/>
      <c r="AT769" s="153" t="s">
        <v>143</v>
      </c>
      <c r="AU769" s="153" t="s">
        <v>88</v>
      </c>
      <c r="AV769" s="13" t="s">
        <v>86</v>
      </c>
      <c r="AW769" s="13" t="s">
        <v>37</v>
      </c>
      <c r="AX769" s="13" t="s">
        <v>78</v>
      </c>
      <c r="AY769" s="153" t="s">
        <v>133</v>
      </c>
    </row>
    <row r="770" spans="2:51" s="14" customFormat="1" ht="12">
      <c r="B770" s="158"/>
      <c r="D770" s="145" t="s">
        <v>143</v>
      </c>
      <c r="E770" s="159" t="s">
        <v>19</v>
      </c>
      <c r="F770" s="160" t="s">
        <v>146</v>
      </c>
      <c r="H770" s="161">
        <v>40.8</v>
      </c>
      <c r="I770" s="162"/>
      <c r="L770" s="158"/>
      <c r="M770" s="163"/>
      <c r="T770" s="164"/>
      <c r="AT770" s="159" t="s">
        <v>143</v>
      </c>
      <c r="AU770" s="159" t="s">
        <v>88</v>
      </c>
      <c r="AV770" s="14" t="s">
        <v>140</v>
      </c>
      <c r="AW770" s="14" t="s">
        <v>37</v>
      </c>
      <c r="AX770" s="14" t="s">
        <v>86</v>
      </c>
      <c r="AY770" s="159" t="s">
        <v>133</v>
      </c>
    </row>
    <row r="771" spans="2:65" s="1" customFormat="1" ht="16.5" customHeight="1">
      <c r="B771" s="32"/>
      <c r="C771" s="127" t="s">
        <v>536</v>
      </c>
      <c r="D771" s="127" t="s">
        <v>135</v>
      </c>
      <c r="E771" s="128" t="s">
        <v>971</v>
      </c>
      <c r="F771" s="129" t="s">
        <v>972</v>
      </c>
      <c r="G771" s="130" t="s">
        <v>154</v>
      </c>
      <c r="H771" s="131">
        <v>36</v>
      </c>
      <c r="I771" s="132"/>
      <c r="J771" s="133">
        <f>ROUND(I771*H771,2)</f>
        <v>0</v>
      </c>
      <c r="K771" s="129" t="s">
        <v>139</v>
      </c>
      <c r="L771" s="32"/>
      <c r="M771" s="134" t="s">
        <v>19</v>
      </c>
      <c r="N771" s="135" t="s">
        <v>49</v>
      </c>
      <c r="P771" s="136">
        <f>O771*H771</f>
        <v>0</v>
      </c>
      <c r="Q771" s="136">
        <v>0</v>
      </c>
      <c r="R771" s="136">
        <f>Q771*H771</f>
        <v>0</v>
      </c>
      <c r="S771" s="136">
        <v>0</v>
      </c>
      <c r="T771" s="137">
        <f>S771*H771</f>
        <v>0</v>
      </c>
      <c r="AR771" s="138" t="s">
        <v>140</v>
      </c>
      <c r="AT771" s="138" t="s">
        <v>135</v>
      </c>
      <c r="AU771" s="138" t="s">
        <v>88</v>
      </c>
      <c r="AY771" s="17" t="s">
        <v>133</v>
      </c>
      <c r="BE771" s="139">
        <f>IF(N771="základní",J771,0)</f>
        <v>0</v>
      </c>
      <c r="BF771" s="139">
        <f>IF(N771="snížená",J771,0)</f>
        <v>0</v>
      </c>
      <c r="BG771" s="139">
        <f>IF(N771="zákl. přenesená",J771,0)</f>
        <v>0</v>
      </c>
      <c r="BH771" s="139">
        <f>IF(N771="sníž. přenesená",J771,0)</f>
        <v>0</v>
      </c>
      <c r="BI771" s="139">
        <f>IF(N771="nulová",J771,0)</f>
        <v>0</v>
      </c>
      <c r="BJ771" s="17" t="s">
        <v>86</v>
      </c>
      <c r="BK771" s="139">
        <f>ROUND(I771*H771,2)</f>
        <v>0</v>
      </c>
      <c r="BL771" s="17" t="s">
        <v>140</v>
      </c>
      <c r="BM771" s="138" t="s">
        <v>973</v>
      </c>
    </row>
    <row r="772" spans="2:47" s="1" customFormat="1" ht="12">
      <c r="B772" s="32"/>
      <c r="D772" s="140" t="s">
        <v>141</v>
      </c>
      <c r="F772" s="141" t="s">
        <v>974</v>
      </c>
      <c r="I772" s="142"/>
      <c r="L772" s="32"/>
      <c r="M772" s="143"/>
      <c r="T772" s="53"/>
      <c r="AT772" s="17" t="s">
        <v>141</v>
      </c>
      <c r="AU772" s="17" t="s">
        <v>88</v>
      </c>
    </row>
    <row r="773" spans="2:51" s="12" customFormat="1" ht="12">
      <c r="B773" s="144"/>
      <c r="D773" s="145" t="s">
        <v>143</v>
      </c>
      <c r="E773" s="146" t="s">
        <v>19</v>
      </c>
      <c r="F773" s="147" t="s">
        <v>237</v>
      </c>
      <c r="H773" s="148">
        <v>36</v>
      </c>
      <c r="I773" s="149"/>
      <c r="L773" s="144"/>
      <c r="M773" s="150"/>
      <c r="T773" s="151"/>
      <c r="AT773" s="146" t="s">
        <v>143</v>
      </c>
      <c r="AU773" s="146" t="s">
        <v>88</v>
      </c>
      <c r="AV773" s="12" t="s">
        <v>88</v>
      </c>
      <c r="AW773" s="12" t="s">
        <v>37</v>
      </c>
      <c r="AX773" s="12" t="s">
        <v>78</v>
      </c>
      <c r="AY773" s="146" t="s">
        <v>133</v>
      </c>
    </row>
    <row r="774" spans="2:51" s="14" customFormat="1" ht="12">
      <c r="B774" s="158"/>
      <c r="D774" s="145" t="s">
        <v>143</v>
      </c>
      <c r="E774" s="159" t="s">
        <v>19</v>
      </c>
      <c r="F774" s="160" t="s">
        <v>146</v>
      </c>
      <c r="H774" s="161">
        <v>36</v>
      </c>
      <c r="I774" s="162"/>
      <c r="L774" s="158"/>
      <c r="M774" s="163"/>
      <c r="T774" s="164"/>
      <c r="AT774" s="159" t="s">
        <v>143</v>
      </c>
      <c r="AU774" s="159" t="s">
        <v>88</v>
      </c>
      <c r="AV774" s="14" t="s">
        <v>140</v>
      </c>
      <c r="AW774" s="14" t="s">
        <v>37</v>
      </c>
      <c r="AX774" s="14" t="s">
        <v>86</v>
      </c>
      <c r="AY774" s="159" t="s">
        <v>133</v>
      </c>
    </row>
    <row r="775" spans="2:65" s="1" customFormat="1" ht="16.5" customHeight="1">
      <c r="B775" s="32"/>
      <c r="C775" s="127" t="s">
        <v>975</v>
      </c>
      <c r="D775" s="127" t="s">
        <v>135</v>
      </c>
      <c r="E775" s="128" t="s">
        <v>976</v>
      </c>
      <c r="F775" s="129" t="s">
        <v>977</v>
      </c>
      <c r="G775" s="130" t="s">
        <v>230</v>
      </c>
      <c r="H775" s="131">
        <v>16</v>
      </c>
      <c r="I775" s="132"/>
      <c r="J775" s="133">
        <f>ROUND(I775*H775,2)</f>
        <v>0</v>
      </c>
      <c r="K775" s="129" t="s">
        <v>19</v>
      </c>
      <c r="L775" s="32"/>
      <c r="M775" s="134" t="s">
        <v>19</v>
      </c>
      <c r="N775" s="135" t="s">
        <v>49</v>
      </c>
      <c r="P775" s="136">
        <f>O775*H775</f>
        <v>0</v>
      </c>
      <c r="Q775" s="136">
        <v>0</v>
      </c>
      <c r="R775" s="136">
        <f>Q775*H775</f>
        <v>0</v>
      </c>
      <c r="S775" s="136">
        <v>0</v>
      </c>
      <c r="T775" s="137">
        <f>S775*H775</f>
        <v>0</v>
      </c>
      <c r="AR775" s="138" t="s">
        <v>140</v>
      </c>
      <c r="AT775" s="138" t="s">
        <v>135</v>
      </c>
      <c r="AU775" s="138" t="s">
        <v>88</v>
      </c>
      <c r="AY775" s="17" t="s">
        <v>133</v>
      </c>
      <c r="BE775" s="139">
        <f>IF(N775="základní",J775,0)</f>
        <v>0</v>
      </c>
      <c r="BF775" s="139">
        <f>IF(N775="snížená",J775,0)</f>
        <v>0</v>
      </c>
      <c r="BG775" s="139">
        <f>IF(N775="zákl. přenesená",J775,0)</f>
        <v>0</v>
      </c>
      <c r="BH775" s="139">
        <f>IF(N775="sníž. přenesená",J775,0)</f>
        <v>0</v>
      </c>
      <c r="BI775" s="139">
        <f>IF(N775="nulová",J775,0)</f>
        <v>0</v>
      </c>
      <c r="BJ775" s="17" t="s">
        <v>86</v>
      </c>
      <c r="BK775" s="139">
        <f>ROUND(I775*H775,2)</f>
        <v>0</v>
      </c>
      <c r="BL775" s="17" t="s">
        <v>140</v>
      </c>
      <c r="BM775" s="138" t="s">
        <v>978</v>
      </c>
    </row>
    <row r="776" spans="2:51" s="12" customFormat="1" ht="12">
      <c r="B776" s="144"/>
      <c r="D776" s="145" t="s">
        <v>143</v>
      </c>
      <c r="E776" s="146" t="s">
        <v>19</v>
      </c>
      <c r="F776" s="147" t="s">
        <v>179</v>
      </c>
      <c r="H776" s="148">
        <v>16</v>
      </c>
      <c r="I776" s="149"/>
      <c r="L776" s="144"/>
      <c r="M776" s="150"/>
      <c r="T776" s="151"/>
      <c r="AT776" s="146" t="s">
        <v>143</v>
      </c>
      <c r="AU776" s="146" t="s">
        <v>88</v>
      </c>
      <c r="AV776" s="12" t="s">
        <v>88</v>
      </c>
      <c r="AW776" s="12" t="s">
        <v>37</v>
      </c>
      <c r="AX776" s="12" t="s">
        <v>78</v>
      </c>
      <c r="AY776" s="146" t="s">
        <v>133</v>
      </c>
    </row>
    <row r="777" spans="2:51" s="13" customFormat="1" ht="12">
      <c r="B777" s="152"/>
      <c r="D777" s="145" t="s">
        <v>143</v>
      </c>
      <c r="E777" s="153" t="s">
        <v>19</v>
      </c>
      <c r="F777" s="154" t="s">
        <v>145</v>
      </c>
      <c r="H777" s="153" t="s">
        <v>19</v>
      </c>
      <c r="I777" s="155"/>
      <c r="L777" s="152"/>
      <c r="M777" s="156"/>
      <c r="T777" s="157"/>
      <c r="AT777" s="153" t="s">
        <v>143</v>
      </c>
      <c r="AU777" s="153" t="s">
        <v>88</v>
      </c>
      <c r="AV777" s="13" t="s">
        <v>86</v>
      </c>
      <c r="AW777" s="13" t="s">
        <v>37</v>
      </c>
      <c r="AX777" s="13" t="s">
        <v>78</v>
      </c>
      <c r="AY777" s="153" t="s">
        <v>133</v>
      </c>
    </row>
    <row r="778" spans="2:51" s="14" customFormat="1" ht="12">
      <c r="B778" s="158"/>
      <c r="D778" s="145" t="s">
        <v>143</v>
      </c>
      <c r="E778" s="159" t="s">
        <v>19</v>
      </c>
      <c r="F778" s="160" t="s">
        <v>146</v>
      </c>
      <c r="H778" s="161">
        <v>16</v>
      </c>
      <c r="I778" s="162"/>
      <c r="L778" s="158"/>
      <c r="M778" s="163"/>
      <c r="T778" s="164"/>
      <c r="AT778" s="159" t="s">
        <v>143</v>
      </c>
      <c r="AU778" s="159" t="s">
        <v>88</v>
      </c>
      <c r="AV778" s="14" t="s">
        <v>140</v>
      </c>
      <c r="AW778" s="14" t="s">
        <v>37</v>
      </c>
      <c r="AX778" s="14" t="s">
        <v>86</v>
      </c>
      <c r="AY778" s="159" t="s">
        <v>133</v>
      </c>
    </row>
    <row r="779" spans="2:65" s="1" customFormat="1" ht="16.5" customHeight="1">
      <c r="B779" s="32"/>
      <c r="C779" s="127" t="s">
        <v>539</v>
      </c>
      <c r="D779" s="127" t="s">
        <v>135</v>
      </c>
      <c r="E779" s="128" t="s">
        <v>979</v>
      </c>
      <c r="F779" s="129" t="s">
        <v>980</v>
      </c>
      <c r="G779" s="130" t="s">
        <v>138</v>
      </c>
      <c r="H779" s="131">
        <v>246.18</v>
      </c>
      <c r="I779" s="132"/>
      <c r="J779" s="133">
        <f>ROUND(I779*H779,2)</f>
        <v>0</v>
      </c>
      <c r="K779" s="129" t="s">
        <v>139</v>
      </c>
      <c r="L779" s="32"/>
      <c r="M779" s="134" t="s">
        <v>19</v>
      </c>
      <c r="N779" s="135" t="s">
        <v>49</v>
      </c>
      <c r="P779" s="136">
        <f>O779*H779</f>
        <v>0</v>
      </c>
      <c r="Q779" s="136">
        <v>0</v>
      </c>
      <c r="R779" s="136">
        <f>Q779*H779</f>
        <v>0</v>
      </c>
      <c r="S779" s="136">
        <v>0</v>
      </c>
      <c r="T779" s="137">
        <f>S779*H779</f>
        <v>0</v>
      </c>
      <c r="AR779" s="138" t="s">
        <v>140</v>
      </c>
      <c r="AT779" s="138" t="s">
        <v>135</v>
      </c>
      <c r="AU779" s="138" t="s">
        <v>88</v>
      </c>
      <c r="AY779" s="17" t="s">
        <v>133</v>
      </c>
      <c r="BE779" s="139">
        <f>IF(N779="základní",J779,0)</f>
        <v>0</v>
      </c>
      <c r="BF779" s="139">
        <f>IF(N779="snížená",J779,0)</f>
        <v>0</v>
      </c>
      <c r="BG779" s="139">
        <f>IF(N779="zákl. přenesená",J779,0)</f>
        <v>0</v>
      </c>
      <c r="BH779" s="139">
        <f>IF(N779="sníž. přenesená",J779,0)</f>
        <v>0</v>
      </c>
      <c r="BI779" s="139">
        <f>IF(N779="nulová",J779,0)</f>
        <v>0</v>
      </c>
      <c r="BJ779" s="17" t="s">
        <v>86</v>
      </c>
      <c r="BK779" s="139">
        <f>ROUND(I779*H779,2)</f>
        <v>0</v>
      </c>
      <c r="BL779" s="17" t="s">
        <v>140</v>
      </c>
      <c r="BM779" s="138" t="s">
        <v>981</v>
      </c>
    </row>
    <row r="780" spans="2:47" s="1" customFormat="1" ht="12">
      <c r="B780" s="32"/>
      <c r="D780" s="140" t="s">
        <v>141</v>
      </c>
      <c r="F780" s="141" t="s">
        <v>982</v>
      </c>
      <c r="I780" s="142"/>
      <c r="L780" s="32"/>
      <c r="M780" s="143"/>
      <c r="T780" s="53"/>
      <c r="AT780" s="17" t="s">
        <v>141</v>
      </c>
      <c r="AU780" s="17" t="s">
        <v>88</v>
      </c>
    </row>
    <row r="781" spans="2:51" s="13" customFormat="1" ht="12">
      <c r="B781" s="152"/>
      <c r="D781" s="145" t="s">
        <v>143</v>
      </c>
      <c r="E781" s="153" t="s">
        <v>19</v>
      </c>
      <c r="F781" s="154" t="s">
        <v>983</v>
      </c>
      <c r="H781" s="153" t="s">
        <v>19</v>
      </c>
      <c r="I781" s="155"/>
      <c r="L781" s="152"/>
      <c r="M781" s="156"/>
      <c r="T781" s="157"/>
      <c r="AT781" s="153" t="s">
        <v>143</v>
      </c>
      <c r="AU781" s="153" t="s">
        <v>88</v>
      </c>
      <c r="AV781" s="13" t="s">
        <v>86</v>
      </c>
      <c r="AW781" s="13" t="s">
        <v>37</v>
      </c>
      <c r="AX781" s="13" t="s">
        <v>78</v>
      </c>
      <c r="AY781" s="153" t="s">
        <v>133</v>
      </c>
    </row>
    <row r="782" spans="2:51" s="12" customFormat="1" ht="12">
      <c r="B782" s="144"/>
      <c r="D782" s="145" t="s">
        <v>143</v>
      </c>
      <c r="E782" s="146" t="s">
        <v>19</v>
      </c>
      <c r="F782" s="147" t="s">
        <v>984</v>
      </c>
      <c r="H782" s="148">
        <v>185.64</v>
      </c>
      <c r="I782" s="149"/>
      <c r="L782" s="144"/>
      <c r="M782" s="150"/>
      <c r="T782" s="151"/>
      <c r="AT782" s="146" t="s">
        <v>143</v>
      </c>
      <c r="AU782" s="146" t="s">
        <v>88</v>
      </c>
      <c r="AV782" s="12" t="s">
        <v>88</v>
      </c>
      <c r="AW782" s="12" t="s">
        <v>37</v>
      </c>
      <c r="AX782" s="12" t="s">
        <v>78</v>
      </c>
      <c r="AY782" s="146" t="s">
        <v>133</v>
      </c>
    </row>
    <row r="783" spans="2:51" s="12" customFormat="1" ht="12">
      <c r="B783" s="144"/>
      <c r="D783" s="145" t="s">
        <v>143</v>
      </c>
      <c r="E783" s="146" t="s">
        <v>19</v>
      </c>
      <c r="F783" s="147" t="s">
        <v>985</v>
      </c>
      <c r="H783" s="148">
        <v>23.1</v>
      </c>
      <c r="I783" s="149"/>
      <c r="L783" s="144"/>
      <c r="M783" s="150"/>
      <c r="T783" s="151"/>
      <c r="AT783" s="146" t="s">
        <v>143</v>
      </c>
      <c r="AU783" s="146" t="s">
        <v>88</v>
      </c>
      <c r="AV783" s="12" t="s">
        <v>88</v>
      </c>
      <c r="AW783" s="12" t="s">
        <v>37</v>
      </c>
      <c r="AX783" s="12" t="s">
        <v>78</v>
      </c>
      <c r="AY783" s="146" t="s">
        <v>133</v>
      </c>
    </row>
    <row r="784" spans="2:51" s="12" customFormat="1" ht="12">
      <c r="B784" s="144"/>
      <c r="D784" s="145" t="s">
        <v>143</v>
      </c>
      <c r="E784" s="146" t="s">
        <v>19</v>
      </c>
      <c r="F784" s="147" t="s">
        <v>986</v>
      </c>
      <c r="H784" s="148">
        <v>37.44</v>
      </c>
      <c r="I784" s="149"/>
      <c r="L784" s="144"/>
      <c r="M784" s="150"/>
      <c r="T784" s="151"/>
      <c r="AT784" s="146" t="s">
        <v>143</v>
      </c>
      <c r="AU784" s="146" t="s">
        <v>88</v>
      </c>
      <c r="AV784" s="12" t="s">
        <v>88</v>
      </c>
      <c r="AW784" s="12" t="s">
        <v>37</v>
      </c>
      <c r="AX784" s="12" t="s">
        <v>78</v>
      </c>
      <c r="AY784" s="146" t="s">
        <v>133</v>
      </c>
    </row>
    <row r="785" spans="2:51" s="13" customFormat="1" ht="12">
      <c r="B785" s="152"/>
      <c r="D785" s="145" t="s">
        <v>143</v>
      </c>
      <c r="E785" s="153" t="s">
        <v>19</v>
      </c>
      <c r="F785" s="154" t="s">
        <v>267</v>
      </c>
      <c r="H785" s="153" t="s">
        <v>19</v>
      </c>
      <c r="I785" s="155"/>
      <c r="L785" s="152"/>
      <c r="M785" s="156"/>
      <c r="T785" s="157"/>
      <c r="AT785" s="153" t="s">
        <v>143</v>
      </c>
      <c r="AU785" s="153" t="s">
        <v>88</v>
      </c>
      <c r="AV785" s="13" t="s">
        <v>86</v>
      </c>
      <c r="AW785" s="13" t="s">
        <v>37</v>
      </c>
      <c r="AX785" s="13" t="s">
        <v>78</v>
      </c>
      <c r="AY785" s="153" t="s">
        <v>133</v>
      </c>
    </row>
    <row r="786" spans="2:51" s="14" customFormat="1" ht="12">
      <c r="B786" s="158"/>
      <c r="D786" s="145" t="s">
        <v>143</v>
      </c>
      <c r="E786" s="159" t="s">
        <v>19</v>
      </c>
      <c r="F786" s="160" t="s">
        <v>146</v>
      </c>
      <c r="H786" s="161">
        <v>246.17999999999998</v>
      </c>
      <c r="I786" s="162"/>
      <c r="L786" s="158"/>
      <c r="M786" s="163"/>
      <c r="T786" s="164"/>
      <c r="AT786" s="159" t="s">
        <v>143</v>
      </c>
      <c r="AU786" s="159" t="s">
        <v>88</v>
      </c>
      <c r="AV786" s="14" t="s">
        <v>140</v>
      </c>
      <c r="AW786" s="14" t="s">
        <v>37</v>
      </c>
      <c r="AX786" s="14" t="s">
        <v>86</v>
      </c>
      <c r="AY786" s="159" t="s">
        <v>133</v>
      </c>
    </row>
    <row r="787" spans="2:63" s="11" customFormat="1" ht="22.9" customHeight="1">
      <c r="B787" s="115"/>
      <c r="D787" s="116" t="s">
        <v>77</v>
      </c>
      <c r="E787" s="125" t="s">
        <v>987</v>
      </c>
      <c r="F787" s="125" t="s">
        <v>988</v>
      </c>
      <c r="I787" s="118"/>
      <c r="J787" s="126">
        <f>BK787</f>
        <v>0</v>
      </c>
      <c r="L787" s="115"/>
      <c r="M787" s="120"/>
      <c r="P787" s="121">
        <f>SUM(P788:P882)</f>
        <v>0</v>
      </c>
      <c r="R787" s="121">
        <f>SUM(R788:R882)</f>
        <v>0</v>
      </c>
      <c r="T787" s="122">
        <f>SUM(T788:T882)</f>
        <v>0</v>
      </c>
      <c r="AR787" s="116" t="s">
        <v>86</v>
      </c>
      <c r="AT787" s="123" t="s">
        <v>77</v>
      </c>
      <c r="AU787" s="123" t="s">
        <v>86</v>
      </c>
      <c r="AY787" s="116" t="s">
        <v>133</v>
      </c>
      <c r="BK787" s="124">
        <f>SUM(BK788:BK882)</f>
        <v>0</v>
      </c>
    </row>
    <row r="788" spans="2:65" s="1" customFormat="1" ht="24.2" customHeight="1">
      <c r="B788" s="32"/>
      <c r="C788" s="127" t="s">
        <v>989</v>
      </c>
      <c r="D788" s="127" t="s">
        <v>135</v>
      </c>
      <c r="E788" s="128" t="s">
        <v>990</v>
      </c>
      <c r="F788" s="129" t="s">
        <v>991</v>
      </c>
      <c r="G788" s="130" t="s">
        <v>338</v>
      </c>
      <c r="H788" s="131">
        <v>12.8</v>
      </c>
      <c r="I788" s="132"/>
      <c r="J788" s="133">
        <f>ROUND(I788*H788,2)</f>
        <v>0</v>
      </c>
      <c r="K788" s="129" t="s">
        <v>139</v>
      </c>
      <c r="L788" s="32"/>
      <c r="M788" s="134" t="s">
        <v>19</v>
      </c>
      <c r="N788" s="135" t="s">
        <v>49</v>
      </c>
      <c r="P788" s="136">
        <f>O788*H788</f>
        <v>0</v>
      </c>
      <c r="Q788" s="136">
        <v>0</v>
      </c>
      <c r="R788" s="136">
        <f>Q788*H788</f>
        <v>0</v>
      </c>
      <c r="S788" s="136">
        <v>0</v>
      </c>
      <c r="T788" s="137">
        <f>S788*H788</f>
        <v>0</v>
      </c>
      <c r="AR788" s="138" t="s">
        <v>140</v>
      </c>
      <c r="AT788" s="138" t="s">
        <v>135</v>
      </c>
      <c r="AU788" s="138" t="s">
        <v>88</v>
      </c>
      <c r="AY788" s="17" t="s">
        <v>133</v>
      </c>
      <c r="BE788" s="139">
        <f>IF(N788="základní",J788,0)</f>
        <v>0</v>
      </c>
      <c r="BF788" s="139">
        <f>IF(N788="snížená",J788,0)</f>
        <v>0</v>
      </c>
      <c r="BG788" s="139">
        <f>IF(N788="zákl. přenesená",J788,0)</f>
        <v>0</v>
      </c>
      <c r="BH788" s="139">
        <f>IF(N788="sníž. přenesená",J788,0)</f>
        <v>0</v>
      </c>
      <c r="BI788" s="139">
        <f>IF(N788="nulová",J788,0)</f>
        <v>0</v>
      </c>
      <c r="BJ788" s="17" t="s">
        <v>86</v>
      </c>
      <c r="BK788" s="139">
        <f>ROUND(I788*H788,2)</f>
        <v>0</v>
      </c>
      <c r="BL788" s="17" t="s">
        <v>140</v>
      </c>
      <c r="BM788" s="138" t="s">
        <v>992</v>
      </c>
    </row>
    <row r="789" spans="2:47" s="1" customFormat="1" ht="12">
      <c r="B789" s="32"/>
      <c r="D789" s="140" t="s">
        <v>141</v>
      </c>
      <c r="F789" s="141" t="s">
        <v>993</v>
      </c>
      <c r="I789" s="142"/>
      <c r="L789" s="32"/>
      <c r="M789" s="143"/>
      <c r="T789" s="53"/>
      <c r="AT789" s="17" t="s">
        <v>141</v>
      </c>
      <c r="AU789" s="17" t="s">
        <v>88</v>
      </c>
    </row>
    <row r="790" spans="2:51" s="13" customFormat="1" ht="12">
      <c r="B790" s="152"/>
      <c r="D790" s="145" t="s">
        <v>143</v>
      </c>
      <c r="E790" s="153" t="s">
        <v>19</v>
      </c>
      <c r="F790" s="154" t="s">
        <v>994</v>
      </c>
      <c r="H790" s="153" t="s">
        <v>19</v>
      </c>
      <c r="I790" s="155"/>
      <c r="L790" s="152"/>
      <c r="M790" s="156"/>
      <c r="T790" s="157"/>
      <c r="AT790" s="153" t="s">
        <v>143</v>
      </c>
      <c r="AU790" s="153" t="s">
        <v>88</v>
      </c>
      <c r="AV790" s="13" t="s">
        <v>86</v>
      </c>
      <c r="AW790" s="13" t="s">
        <v>37</v>
      </c>
      <c r="AX790" s="13" t="s">
        <v>78</v>
      </c>
      <c r="AY790" s="153" t="s">
        <v>133</v>
      </c>
    </row>
    <row r="791" spans="2:51" s="12" customFormat="1" ht="12">
      <c r="B791" s="144"/>
      <c r="D791" s="145" t="s">
        <v>143</v>
      </c>
      <c r="E791" s="146" t="s">
        <v>19</v>
      </c>
      <c r="F791" s="147" t="s">
        <v>995</v>
      </c>
      <c r="H791" s="148">
        <v>12.8</v>
      </c>
      <c r="I791" s="149"/>
      <c r="L791" s="144"/>
      <c r="M791" s="150"/>
      <c r="T791" s="151"/>
      <c r="AT791" s="146" t="s">
        <v>143</v>
      </c>
      <c r="AU791" s="146" t="s">
        <v>88</v>
      </c>
      <c r="AV791" s="12" t="s">
        <v>88</v>
      </c>
      <c r="AW791" s="12" t="s">
        <v>37</v>
      </c>
      <c r="AX791" s="12" t="s">
        <v>78</v>
      </c>
      <c r="AY791" s="146" t="s">
        <v>133</v>
      </c>
    </row>
    <row r="792" spans="2:51" s="14" customFormat="1" ht="12">
      <c r="B792" s="158"/>
      <c r="D792" s="145" t="s">
        <v>143</v>
      </c>
      <c r="E792" s="159" t="s">
        <v>19</v>
      </c>
      <c r="F792" s="160" t="s">
        <v>146</v>
      </c>
      <c r="H792" s="161">
        <v>12.8</v>
      </c>
      <c r="I792" s="162"/>
      <c r="L792" s="158"/>
      <c r="M792" s="163"/>
      <c r="T792" s="164"/>
      <c r="AT792" s="159" t="s">
        <v>143</v>
      </c>
      <c r="AU792" s="159" t="s">
        <v>88</v>
      </c>
      <c r="AV792" s="14" t="s">
        <v>140</v>
      </c>
      <c r="AW792" s="14" t="s">
        <v>37</v>
      </c>
      <c r="AX792" s="14" t="s">
        <v>86</v>
      </c>
      <c r="AY792" s="159" t="s">
        <v>133</v>
      </c>
    </row>
    <row r="793" spans="2:65" s="1" customFormat="1" ht="24.2" customHeight="1">
      <c r="B793" s="32"/>
      <c r="C793" s="127" t="s">
        <v>545</v>
      </c>
      <c r="D793" s="127" t="s">
        <v>135</v>
      </c>
      <c r="E793" s="128" t="s">
        <v>996</v>
      </c>
      <c r="F793" s="129" t="s">
        <v>997</v>
      </c>
      <c r="G793" s="130" t="s">
        <v>338</v>
      </c>
      <c r="H793" s="131">
        <v>0.72</v>
      </c>
      <c r="I793" s="132"/>
      <c r="J793" s="133">
        <f>ROUND(I793*H793,2)</f>
        <v>0</v>
      </c>
      <c r="K793" s="129" t="s">
        <v>139</v>
      </c>
      <c r="L793" s="32"/>
      <c r="M793" s="134" t="s">
        <v>19</v>
      </c>
      <c r="N793" s="135" t="s">
        <v>49</v>
      </c>
      <c r="P793" s="136">
        <f>O793*H793</f>
        <v>0</v>
      </c>
      <c r="Q793" s="136">
        <v>0</v>
      </c>
      <c r="R793" s="136">
        <f>Q793*H793</f>
        <v>0</v>
      </c>
      <c r="S793" s="136">
        <v>0</v>
      </c>
      <c r="T793" s="137">
        <f>S793*H793</f>
        <v>0</v>
      </c>
      <c r="AR793" s="138" t="s">
        <v>140</v>
      </c>
      <c r="AT793" s="138" t="s">
        <v>135</v>
      </c>
      <c r="AU793" s="138" t="s">
        <v>88</v>
      </c>
      <c r="AY793" s="17" t="s">
        <v>133</v>
      </c>
      <c r="BE793" s="139">
        <f>IF(N793="základní",J793,0)</f>
        <v>0</v>
      </c>
      <c r="BF793" s="139">
        <f>IF(N793="snížená",J793,0)</f>
        <v>0</v>
      </c>
      <c r="BG793" s="139">
        <f>IF(N793="zákl. přenesená",J793,0)</f>
        <v>0</v>
      </c>
      <c r="BH793" s="139">
        <f>IF(N793="sníž. přenesená",J793,0)</f>
        <v>0</v>
      </c>
      <c r="BI793" s="139">
        <f>IF(N793="nulová",J793,0)</f>
        <v>0</v>
      </c>
      <c r="BJ793" s="17" t="s">
        <v>86</v>
      </c>
      <c r="BK793" s="139">
        <f>ROUND(I793*H793,2)</f>
        <v>0</v>
      </c>
      <c r="BL793" s="17" t="s">
        <v>140</v>
      </c>
      <c r="BM793" s="138" t="s">
        <v>998</v>
      </c>
    </row>
    <row r="794" spans="2:47" s="1" customFormat="1" ht="12">
      <c r="B794" s="32"/>
      <c r="D794" s="140" t="s">
        <v>141</v>
      </c>
      <c r="F794" s="141" t="s">
        <v>999</v>
      </c>
      <c r="I794" s="142"/>
      <c r="L794" s="32"/>
      <c r="M794" s="143"/>
      <c r="T794" s="53"/>
      <c r="AT794" s="17" t="s">
        <v>141</v>
      </c>
      <c r="AU794" s="17" t="s">
        <v>88</v>
      </c>
    </row>
    <row r="795" spans="2:51" s="12" customFormat="1" ht="12">
      <c r="B795" s="144"/>
      <c r="D795" s="145" t="s">
        <v>143</v>
      </c>
      <c r="E795" s="146" t="s">
        <v>19</v>
      </c>
      <c r="F795" s="147" t="s">
        <v>1000</v>
      </c>
      <c r="H795" s="148">
        <v>0.72</v>
      </c>
      <c r="I795" s="149"/>
      <c r="L795" s="144"/>
      <c r="M795" s="150"/>
      <c r="T795" s="151"/>
      <c r="AT795" s="146" t="s">
        <v>143</v>
      </c>
      <c r="AU795" s="146" t="s">
        <v>88</v>
      </c>
      <c r="AV795" s="12" t="s">
        <v>88</v>
      </c>
      <c r="AW795" s="12" t="s">
        <v>37</v>
      </c>
      <c r="AX795" s="12" t="s">
        <v>78</v>
      </c>
      <c r="AY795" s="146" t="s">
        <v>133</v>
      </c>
    </row>
    <row r="796" spans="2:51" s="14" customFormat="1" ht="12">
      <c r="B796" s="158"/>
      <c r="D796" s="145" t="s">
        <v>143</v>
      </c>
      <c r="E796" s="159" t="s">
        <v>19</v>
      </c>
      <c r="F796" s="160" t="s">
        <v>146</v>
      </c>
      <c r="H796" s="161">
        <v>0.72</v>
      </c>
      <c r="I796" s="162"/>
      <c r="L796" s="158"/>
      <c r="M796" s="163"/>
      <c r="T796" s="164"/>
      <c r="AT796" s="159" t="s">
        <v>143</v>
      </c>
      <c r="AU796" s="159" t="s">
        <v>88</v>
      </c>
      <c r="AV796" s="14" t="s">
        <v>140</v>
      </c>
      <c r="AW796" s="14" t="s">
        <v>37</v>
      </c>
      <c r="AX796" s="14" t="s">
        <v>86</v>
      </c>
      <c r="AY796" s="159" t="s">
        <v>133</v>
      </c>
    </row>
    <row r="797" spans="2:65" s="1" customFormat="1" ht="24.2" customHeight="1">
      <c r="B797" s="32"/>
      <c r="C797" s="127" t="s">
        <v>1001</v>
      </c>
      <c r="D797" s="127" t="s">
        <v>135</v>
      </c>
      <c r="E797" s="128" t="s">
        <v>1002</v>
      </c>
      <c r="F797" s="129" t="s">
        <v>1003</v>
      </c>
      <c r="G797" s="130" t="s">
        <v>338</v>
      </c>
      <c r="H797" s="131">
        <v>640.47</v>
      </c>
      <c r="I797" s="132"/>
      <c r="J797" s="133">
        <f>ROUND(I797*H797,2)</f>
        <v>0</v>
      </c>
      <c r="K797" s="129" t="s">
        <v>139</v>
      </c>
      <c r="L797" s="32"/>
      <c r="M797" s="134" t="s">
        <v>19</v>
      </c>
      <c r="N797" s="135" t="s">
        <v>49</v>
      </c>
      <c r="P797" s="136">
        <f>O797*H797</f>
        <v>0</v>
      </c>
      <c r="Q797" s="136">
        <v>0</v>
      </c>
      <c r="R797" s="136">
        <f>Q797*H797</f>
        <v>0</v>
      </c>
      <c r="S797" s="136">
        <v>0</v>
      </c>
      <c r="T797" s="137">
        <f>S797*H797</f>
        <v>0</v>
      </c>
      <c r="AR797" s="138" t="s">
        <v>140</v>
      </c>
      <c r="AT797" s="138" t="s">
        <v>135</v>
      </c>
      <c r="AU797" s="138" t="s">
        <v>88</v>
      </c>
      <c r="AY797" s="17" t="s">
        <v>133</v>
      </c>
      <c r="BE797" s="139">
        <f>IF(N797="základní",J797,0)</f>
        <v>0</v>
      </c>
      <c r="BF797" s="139">
        <f>IF(N797="snížená",J797,0)</f>
        <v>0</v>
      </c>
      <c r="BG797" s="139">
        <f>IF(N797="zákl. přenesená",J797,0)</f>
        <v>0</v>
      </c>
      <c r="BH797" s="139">
        <f>IF(N797="sníž. přenesená",J797,0)</f>
        <v>0</v>
      </c>
      <c r="BI797" s="139">
        <f>IF(N797="nulová",J797,0)</f>
        <v>0</v>
      </c>
      <c r="BJ797" s="17" t="s">
        <v>86</v>
      </c>
      <c r="BK797" s="139">
        <f>ROUND(I797*H797,2)</f>
        <v>0</v>
      </c>
      <c r="BL797" s="17" t="s">
        <v>140</v>
      </c>
      <c r="BM797" s="138" t="s">
        <v>1004</v>
      </c>
    </row>
    <row r="798" spans="2:47" s="1" customFormat="1" ht="12">
      <c r="B798" s="32"/>
      <c r="D798" s="140" t="s">
        <v>141</v>
      </c>
      <c r="F798" s="141" t="s">
        <v>1005</v>
      </c>
      <c r="I798" s="142"/>
      <c r="L798" s="32"/>
      <c r="M798" s="143"/>
      <c r="T798" s="53"/>
      <c r="AT798" s="17" t="s">
        <v>141</v>
      </c>
      <c r="AU798" s="17" t="s">
        <v>88</v>
      </c>
    </row>
    <row r="799" spans="2:51" s="12" customFormat="1" ht="12">
      <c r="B799" s="144"/>
      <c r="D799" s="145" t="s">
        <v>143</v>
      </c>
      <c r="E799" s="146" t="s">
        <v>19</v>
      </c>
      <c r="F799" s="147" t="s">
        <v>1006</v>
      </c>
      <c r="H799" s="148">
        <v>1339.11</v>
      </c>
      <c r="I799" s="149"/>
      <c r="L799" s="144"/>
      <c r="M799" s="150"/>
      <c r="T799" s="151"/>
      <c r="AT799" s="146" t="s">
        <v>143</v>
      </c>
      <c r="AU799" s="146" t="s">
        <v>88</v>
      </c>
      <c r="AV799" s="12" t="s">
        <v>88</v>
      </c>
      <c r="AW799" s="12" t="s">
        <v>37</v>
      </c>
      <c r="AX799" s="12" t="s">
        <v>78</v>
      </c>
      <c r="AY799" s="146" t="s">
        <v>133</v>
      </c>
    </row>
    <row r="800" spans="2:51" s="12" customFormat="1" ht="12">
      <c r="B800" s="144"/>
      <c r="D800" s="145" t="s">
        <v>143</v>
      </c>
      <c r="E800" s="146" t="s">
        <v>19</v>
      </c>
      <c r="F800" s="147" t="s">
        <v>1007</v>
      </c>
      <c r="H800" s="148">
        <v>-270.94</v>
      </c>
      <c r="I800" s="149"/>
      <c r="L800" s="144"/>
      <c r="M800" s="150"/>
      <c r="T800" s="151"/>
      <c r="AT800" s="146" t="s">
        <v>143</v>
      </c>
      <c r="AU800" s="146" t="s">
        <v>88</v>
      </c>
      <c r="AV800" s="12" t="s">
        <v>88</v>
      </c>
      <c r="AW800" s="12" t="s">
        <v>37</v>
      </c>
      <c r="AX800" s="12" t="s">
        <v>78</v>
      </c>
      <c r="AY800" s="146" t="s">
        <v>133</v>
      </c>
    </row>
    <row r="801" spans="2:51" s="12" customFormat="1" ht="12">
      <c r="B801" s="144"/>
      <c r="D801" s="145" t="s">
        <v>143</v>
      </c>
      <c r="E801" s="146" t="s">
        <v>19</v>
      </c>
      <c r="F801" s="147" t="s">
        <v>1008</v>
      </c>
      <c r="H801" s="148">
        <v>-354.83</v>
      </c>
      <c r="I801" s="149"/>
      <c r="L801" s="144"/>
      <c r="M801" s="150"/>
      <c r="T801" s="151"/>
      <c r="AT801" s="146" t="s">
        <v>143</v>
      </c>
      <c r="AU801" s="146" t="s">
        <v>88</v>
      </c>
      <c r="AV801" s="12" t="s">
        <v>88</v>
      </c>
      <c r="AW801" s="12" t="s">
        <v>37</v>
      </c>
      <c r="AX801" s="12" t="s">
        <v>78</v>
      </c>
      <c r="AY801" s="146" t="s">
        <v>133</v>
      </c>
    </row>
    <row r="802" spans="2:51" s="12" customFormat="1" ht="12">
      <c r="B802" s="144"/>
      <c r="D802" s="145" t="s">
        <v>143</v>
      </c>
      <c r="E802" s="146" t="s">
        <v>19</v>
      </c>
      <c r="F802" s="147" t="s">
        <v>1009</v>
      </c>
      <c r="H802" s="148">
        <v>-72.87</v>
      </c>
      <c r="I802" s="149"/>
      <c r="L802" s="144"/>
      <c r="M802" s="150"/>
      <c r="T802" s="151"/>
      <c r="AT802" s="146" t="s">
        <v>143</v>
      </c>
      <c r="AU802" s="146" t="s">
        <v>88</v>
      </c>
      <c r="AV802" s="12" t="s">
        <v>88</v>
      </c>
      <c r="AW802" s="12" t="s">
        <v>37</v>
      </c>
      <c r="AX802" s="12" t="s">
        <v>78</v>
      </c>
      <c r="AY802" s="146" t="s">
        <v>133</v>
      </c>
    </row>
    <row r="803" spans="2:51" s="14" customFormat="1" ht="12">
      <c r="B803" s="158"/>
      <c r="D803" s="145" t="s">
        <v>143</v>
      </c>
      <c r="E803" s="159" t="s">
        <v>19</v>
      </c>
      <c r="F803" s="160" t="s">
        <v>146</v>
      </c>
      <c r="H803" s="161">
        <v>640.4699999999999</v>
      </c>
      <c r="I803" s="162"/>
      <c r="L803" s="158"/>
      <c r="M803" s="163"/>
      <c r="T803" s="164"/>
      <c r="AT803" s="159" t="s">
        <v>143</v>
      </c>
      <c r="AU803" s="159" t="s">
        <v>88</v>
      </c>
      <c r="AV803" s="14" t="s">
        <v>140</v>
      </c>
      <c r="AW803" s="14" t="s">
        <v>37</v>
      </c>
      <c r="AX803" s="14" t="s">
        <v>86</v>
      </c>
      <c r="AY803" s="159" t="s">
        <v>133</v>
      </c>
    </row>
    <row r="804" spans="2:65" s="1" customFormat="1" ht="37.9" customHeight="1">
      <c r="B804" s="32"/>
      <c r="C804" s="127" t="s">
        <v>549</v>
      </c>
      <c r="D804" s="127" t="s">
        <v>135</v>
      </c>
      <c r="E804" s="128" t="s">
        <v>1010</v>
      </c>
      <c r="F804" s="129" t="s">
        <v>1011</v>
      </c>
      <c r="G804" s="130" t="s">
        <v>338</v>
      </c>
      <c r="H804" s="131">
        <v>8966.58</v>
      </c>
      <c r="I804" s="132"/>
      <c r="J804" s="133">
        <f>ROUND(I804*H804,2)</f>
        <v>0</v>
      </c>
      <c r="K804" s="129" t="s">
        <v>139</v>
      </c>
      <c r="L804" s="32"/>
      <c r="M804" s="134" t="s">
        <v>19</v>
      </c>
      <c r="N804" s="135" t="s">
        <v>49</v>
      </c>
      <c r="P804" s="136">
        <f>O804*H804</f>
        <v>0</v>
      </c>
      <c r="Q804" s="136">
        <v>0</v>
      </c>
      <c r="R804" s="136">
        <f>Q804*H804</f>
        <v>0</v>
      </c>
      <c r="S804" s="136">
        <v>0</v>
      </c>
      <c r="T804" s="137">
        <f>S804*H804</f>
        <v>0</v>
      </c>
      <c r="AR804" s="138" t="s">
        <v>140</v>
      </c>
      <c r="AT804" s="138" t="s">
        <v>135</v>
      </c>
      <c r="AU804" s="138" t="s">
        <v>88</v>
      </c>
      <c r="AY804" s="17" t="s">
        <v>133</v>
      </c>
      <c r="BE804" s="139">
        <f>IF(N804="základní",J804,0)</f>
        <v>0</v>
      </c>
      <c r="BF804" s="139">
        <f>IF(N804="snížená",J804,0)</f>
        <v>0</v>
      </c>
      <c r="BG804" s="139">
        <f>IF(N804="zákl. přenesená",J804,0)</f>
        <v>0</v>
      </c>
      <c r="BH804" s="139">
        <f>IF(N804="sníž. přenesená",J804,0)</f>
        <v>0</v>
      </c>
      <c r="BI804" s="139">
        <f>IF(N804="nulová",J804,0)</f>
        <v>0</v>
      </c>
      <c r="BJ804" s="17" t="s">
        <v>86</v>
      </c>
      <c r="BK804" s="139">
        <f>ROUND(I804*H804,2)</f>
        <v>0</v>
      </c>
      <c r="BL804" s="17" t="s">
        <v>140</v>
      </c>
      <c r="BM804" s="138" t="s">
        <v>1012</v>
      </c>
    </row>
    <row r="805" spans="2:47" s="1" customFormat="1" ht="12">
      <c r="B805" s="32"/>
      <c r="D805" s="140" t="s">
        <v>141</v>
      </c>
      <c r="F805" s="141" t="s">
        <v>1013</v>
      </c>
      <c r="I805" s="142"/>
      <c r="L805" s="32"/>
      <c r="M805" s="143"/>
      <c r="T805" s="53"/>
      <c r="AT805" s="17" t="s">
        <v>141</v>
      </c>
      <c r="AU805" s="17" t="s">
        <v>88</v>
      </c>
    </row>
    <row r="806" spans="2:51" s="12" customFormat="1" ht="12">
      <c r="B806" s="144"/>
      <c r="D806" s="145" t="s">
        <v>143</v>
      </c>
      <c r="E806" s="146" t="s">
        <v>19</v>
      </c>
      <c r="F806" s="147" t="s">
        <v>1014</v>
      </c>
      <c r="H806" s="148">
        <v>8966.58</v>
      </c>
      <c r="I806" s="149"/>
      <c r="L806" s="144"/>
      <c r="M806" s="150"/>
      <c r="T806" s="151"/>
      <c r="AT806" s="146" t="s">
        <v>143</v>
      </c>
      <c r="AU806" s="146" t="s">
        <v>88</v>
      </c>
      <c r="AV806" s="12" t="s">
        <v>88</v>
      </c>
      <c r="AW806" s="12" t="s">
        <v>37</v>
      </c>
      <c r="AX806" s="12" t="s">
        <v>78</v>
      </c>
      <c r="AY806" s="146" t="s">
        <v>133</v>
      </c>
    </row>
    <row r="807" spans="2:51" s="14" customFormat="1" ht="12">
      <c r="B807" s="158"/>
      <c r="D807" s="145" t="s">
        <v>143</v>
      </c>
      <c r="E807" s="159" t="s">
        <v>19</v>
      </c>
      <c r="F807" s="160" t="s">
        <v>146</v>
      </c>
      <c r="H807" s="161">
        <v>8966.58</v>
      </c>
      <c r="I807" s="162"/>
      <c r="L807" s="158"/>
      <c r="M807" s="163"/>
      <c r="T807" s="164"/>
      <c r="AT807" s="159" t="s">
        <v>143</v>
      </c>
      <c r="AU807" s="159" t="s">
        <v>88</v>
      </c>
      <c r="AV807" s="14" t="s">
        <v>140</v>
      </c>
      <c r="AW807" s="14" t="s">
        <v>37</v>
      </c>
      <c r="AX807" s="14" t="s">
        <v>86</v>
      </c>
      <c r="AY807" s="159" t="s">
        <v>133</v>
      </c>
    </row>
    <row r="808" spans="2:65" s="1" customFormat="1" ht="21.75" customHeight="1">
      <c r="B808" s="32"/>
      <c r="C808" s="127" t="s">
        <v>1015</v>
      </c>
      <c r="D808" s="127" t="s">
        <v>135</v>
      </c>
      <c r="E808" s="128" t="s">
        <v>1016</v>
      </c>
      <c r="F808" s="129" t="s">
        <v>1017</v>
      </c>
      <c r="G808" s="130" t="s">
        <v>338</v>
      </c>
      <c r="H808" s="131">
        <v>640.47</v>
      </c>
      <c r="I808" s="132"/>
      <c r="J808" s="133">
        <f>ROUND(I808*H808,2)</f>
        <v>0</v>
      </c>
      <c r="K808" s="129" t="s">
        <v>139</v>
      </c>
      <c r="L808" s="32"/>
      <c r="M808" s="134" t="s">
        <v>19</v>
      </c>
      <c r="N808" s="135" t="s">
        <v>49</v>
      </c>
      <c r="P808" s="136">
        <f>O808*H808</f>
        <v>0</v>
      </c>
      <c r="Q808" s="136">
        <v>0</v>
      </c>
      <c r="R808" s="136">
        <f>Q808*H808</f>
        <v>0</v>
      </c>
      <c r="S808" s="136">
        <v>0</v>
      </c>
      <c r="T808" s="137">
        <f>S808*H808</f>
        <v>0</v>
      </c>
      <c r="AR808" s="138" t="s">
        <v>140</v>
      </c>
      <c r="AT808" s="138" t="s">
        <v>135</v>
      </c>
      <c r="AU808" s="138" t="s">
        <v>88</v>
      </c>
      <c r="AY808" s="17" t="s">
        <v>133</v>
      </c>
      <c r="BE808" s="139">
        <f>IF(N808="základní",J808,0)</f>
        <v>0</v>
      </c>
      <c r="BF808" s="139">
        <f>IF(N808="snížená",J808,0)</f>
        <v>0</v>
      </c>
      <c r="BG808" s="139">
        <f>IF(N808="zákl. přenesená",J808,0)</f>
        <v>0</v>
      </c>
      <c r="BH808" s="139">
        <f>IF(N808="sníž. přenesená",J808,0)</f>
        <v>0</v>
      </c>
      <c r="BI808" s="139">
        <f>IF(N808="nulová",J808,0)</f>
        <v>0</v>
      </c>
      <c r="BJ808" s="17" t="s">
        <v>86</v>
      </c>
      <c r="BK808" s="139">
        <f>ROUND(I808*H808,2)</f>
        <v>0</v>
      </c>
      <c r="BL808" s="17" t="s">
        <v>140</v>
      </c>
      <c r="BM808" s="138" t="s">
        <v>1018</v>
      </c>
    </row>
    <row r="809" spans="2:47" s="1" customFormat="1" ht="12">
      <c r="B809" s="32"/>
      <c r="D809" s="140" t="s">
        <v>141</v>
      </c>
      <c r="F809" s="141" t="s">
        <v>1019</v>
      </c>
      <c r="I809" s="142"/>
      <c r="L809" s="32"/>
      <c r="M809" s="143"/>
      <c r="T809" s="53"/>
      <c r="AT809" s="17" t="s">
        <v>141</v>
      </c>
      <c r="AU809" s="17" t="s">
        <v>88</v>
      </c>
    </row>
    <row r="810" spans="2:51" s="12" customFormat="1" ht="12">
      <c r="B810" s="144"/>
      <c r="D810" s="145" t="s">
        <v>143</v>
      </c>
      <c r="E810" s="146" t="s">
        <v>19</v>
      </c>
      <c r="F810" s="147" t="s">
        <v>1020</v>
      </c>
      <c r="H810" s="148">
        <v>640.47</v>
      </c>
      <c r="I810" s="149"/>
      <c r="L810" s="144"/>
      <c r="M810" s="150"/>
      <c r="T810" s="151"/>
      <c r="AT810" s="146" t="s">
        <v>143</v>
      </c>
      <c r="AU810" s="146" t="s">
        <v>88</v>
      </c>
      <c r="AV810" s="12" t="s">
        <v>88</v>
      </c>
      <c r="AW810" s="12" t="s">
        <v>37</v>
      </c>
      <c r="AX810" s="12" t="s">
        <v>78</v>
      </c>
      <c r="AY810" s="146" t="s">
        <v>133</v>
      </c>
    </row>
    <row r="811" spans="2:51" s="14" customFormat="1" ht="12">
      <c r="B811" s="158"/>
      <c r="D811" s="145" t="s">
        <v>143</v>
      </c>
      <c r="E811" s="159" t="s">
        <v>19</v>
      </c>
      <c r="F811" s="160" t="s">
        <v>146</v>
      </c>
      <c r="H811" s="161">
        <v>640.47</v>
      </c>
      <c r="I811" s="162"/>
      <c r="L811" s="158"/>
      <c r="M811" s="163"/>
      <c r="T811" s="164"/>
      <c r="AT811" s="159" t="s">
        <v>143</v>
      </c>
      <c r="AU811" s="159" t="s">
        <v>88</v>
      </c>
      <c r="AV811" s="14" t="s">
        <v>140</v>
      </c>
      <c r="AW811" s="14" t="s">
        <v>37</v>
      </c>
      <c r="AX811" s="14" t="s">
        <v>86</v>
      </c>
      <c r="AY811" s="159" t="s">
        <v>133</v>
      </c>
    </row>
    <row r="812" spans="2:65" s="1" customFormat="1" ht="24.2" customHeight="1">
      <c r="B812" s="32"/>
      <c r="C812" s="127" t="s">
        <v>447</v>
      </c>
      <c r="D812" s="127" t="s">
        <v>135</v>
      </c>
      <c r="E812" s="128" t="s">
        <v>1021</v>
      </c>
      <c r="F812" s="129" t="s">
        <v>1022</v>
      </c>
      <c r="G812" s="130" t="s">
        <v>338</v>
      </c>
      <c r="H812" s="131">
        <v>270.94</v>
      </c>
      <c r="I812" s="132"/>
      <c r="J812" s="133">
        <f>ROUND(I812*H812,2)</f>
        <v>0</v>
      </c>
      <c r="K812" s="129" t="s">
        <v>139</v>
      </c>
      <c r="L812" s="32"/>
      <c r="M812" s="134" t="s">
        <v>19</v>
      </c>
      <c r="N812" s="135" t="s">
        <v>49</v>
      </c>
      <c r="P812" s="136">
        <f>O812*H812</f>
        <v>0</v>
      </c>
      <c r="Q812" s="136">
        <v>0</v>
      </c>
      <c r="R812" s="136">
        <f>Q812*H812</f>
        <v>0</v>
      </c>
      <c r="S812" s="136">
        <v>0</v>
      </c>
      <c r="T812" s="137">
        <f>S812*H812</f>
        <v>0</v>
      </c>
      <c r="AR812" s="138" t="s">
        <v>140</v>
      </c>
      <c r="AT812" s="138" t="s">
        <v>135</v>
      </c>
      <c r="AU812" s="138" t="s">
        <v>88</v>
      </c>
      <c r="AY812" s="17" t="s">
        <v>133</v>
      </c>
      <c r="BE812" s="139">
        <f>IF(N812="základní",J812,0)</f>
        <v>0</v>
      </c>
      <c r="BF812" s="139">
        <f>IF(N812="snížená",J812,0)</f>
        <v>0</v>
      </c>
      <c r="BG812" s="139">
        <f>IF(N812="zákl. přenesená",J812,0)</f>
        <v>0</v>
      </c>
      <c r="BH812" s="139">
        <f>IF(N812="sníž. přenesená",J812,0)</f>
        <v>0</v>
      </c>
      <c r="BI812" s="139">
        <f>IF(N812="nulová",J812,0)</f>
        <v>0</v>
      </c>
      <c r="BJ812" s="17" t="s">
        <v>86</v>
      </c>
      <c r="BK812" s="139">
        <f>ROUND(I812*H812,2)</f>
        <v>0</v>
      </c>
      <c r="BL812" s="17" t="s">
        <v>140</v>
      </c>
      <c r="BM812" s="138" t="s">
        <v>1023</v>
      </c>
    </row>
    <row r="813" spans="2:47" s="1" customFormat="1" ht="12">
      <c r="B813" s="32"/>
      <c r="D813" s="140" t="s">
        <v>141</v>
      </c>
      <c r="F813" s="141" t="s">
        <v>1024</v>
      </c>
      <c r="I813" s="142"/>
      <c r="L813" s="32"/>
      <c r="M813" s="143"/>
      <c r="T813" s="53"/>
      <c r="AT813" s="17" t="s">
        <v>141</v>
      </c>
      <c r="AU813" s="17" t="s">
        <v>88</v>
      </c>
    </row>
    <row r="814" spans="2:51" s="13" customFormat="1" ht="12">
      <c r="B814" s="152"/>
      <c r="D814" s="145" t="s">
        <v>143</v>
      </c>
      <c r="E814" s="153" t="s">
        <v>19</v>
      </c>
      <c r="F814" s="154" t="s">
        <v>1025</v>
      </c>
      <c r="H814" s="153" t="s">
        <v>19</v>
      </c>
      <c r="I814" s="155"/>
      <c r="L814" s="152"/>
      <c r="M814" s="156"/>
      <c r="T814" s="157"/>
      <c r="AT814" s="153" t="s">
        <v>143</v>
      </c>
      <c r="AU814" s="153" t="s">
        <v>88</v>
      </c>
      <c r="AV814" s="13" t="s">
        <v>86</v>
      </c>
      <c r="AW814" s="13" t="s">
        <v>37</v>
      </c>
      <c r="AX814" s="13" t="s">
        <v>78</v>
      </c>
      <c r="AY814" s="153" t="s">
        <v>133</v>
      </c>
    </row>
    <row r="815" spans="2:51" s="12" customFormat="1" ht="12">
      <c r="B815" s="144"/>
      <c r="D815" s="145" t="s">
        <v>143</v>
      </c>
      <c r="E815" s="146" t="s">
        <v>19</v>
      </c>
      <c r="F815" s="147" t="s">
        <v>1026</v>
      </c>
      <c r="H815" s="148">
        <v>270.94</v>
      </c>
      <c r="I815" s="149"/>
      <c r="L815" s="144"/>
      <c r="M815" s="150"/>
      <c r="T815" s="151"/>
      <c r="AT815" s="146" t="s">
        <v>143</v>
      </c>
      <c r="AU815" s="146" t="s">
        <v>88</v>
      </c>
      <c r="AV815" s="12" t="s">
        <v>88</v>
      </c>
      <c r="AW815" s="12" t="s">
        <v>37</v>
      </c>
      <c r="AX815" s="12" t="s">
        <v>78</v>
      </c>
      <c r="AY815" s="146" t="s">
        <v>133</v>
      </c>
    </row>
    <row r="816" spans="2:51" s="14" customFormat="1" ht="12">
      <c r="B816" s="158"/>
      <c r="D816" s="145" t="s">
        <v>143</v>
      </c>
      <c r="E816" s="159" t="s">
        <v>19</v>
      </c>
      <c r="F816" s="160" t="s">
        <v>146</v>
      </c>
      <c r="H816" s="161">
        <v>270.94</v>
      </c>
      <c r="I816" s="162"/>
      <c r="L816" s="158"/>
      <c r="M816" s="163"/>
      <c r="T816" s="164"/>
      <c r="AT816" s="159" t="s">
        <v>143</v>
      </c>
      <c r="AU816" s="159" t="s">
        <v>88</v>
      </c>
      <c r="AV816" s="14" t="s">
        <v>140</v>
      </c>
      <c r="AW816" s="14" t="s">
        <v>37</v>
      </c>
      <c r="AX816" s="14" t="s">
        <v>86</v>
      </c>
      <c r="AY816" s="159" t="s">
        <v>133</v>
      </c>
    </row>
    <row r="817" spans="2:65" s="1" customFormat="1" ht="24.2" customHeight="1">
      <c r="B817" s="32"/>
      <c r="C817" s="127" t="s">
        <v>1027</v>
      </c>
      <c r="D817" s="127" t="s">
        <v>135</v>
      </c>
      <c r="E817" s="128" t="s">
        <v>1021</v>
      </c>
      <c r="F817" s="129" t="s">
        <v>1022</v>
      </c>
      <c r="G817" s="130" t="s">
        <v>338</v>
      </c>
      <c r="H817" s="131">
        <v>333.49</v>
      </c>
      <c r="I817" s="132"/>
      <c r="J817" s="133">
        <f>ROUND(I817*H817,2)</f>
        <v>0</v>
      </c>
      <c r="K817" s="129" t="s">
        <v>139</v>
      </c>
      <c r="L817" s="32"/>
      <c r="M817" s="134" t="s">
        <v>19</v>
      </c>
      <c r="N817" s="135" t="s">
        <v>49</v>
      </c>
      <c r="P817" s="136">
        <f>O817*H817</f>
        <v>0</v>
      </c>
      <c r="Q817" s="136">
        <v>0</v>
      </c>
      <c r="R817" s="136">
        <f>Q817*H817</f>
        <v>0</v>
      </c>
      <c r="S817" s="136">
        <v>0</v>
      </c>
      <c r="T817" s="137">
        <f>S817*H817</f>
        <v>0</v>
      </c>
      <c r="AR817" s="138" t="s">
        <v>140</v>
      </c>
      <c r="AT817" s="138" t="s">
        <v>135</v>
      </c>
      <c r="AU817" s="138" t="s">
        <v>88</v>
      </c>
      <c r="AY817" s="17" t="s">
        <v>133</v>
      </c>
      <c r="BE817" s="139">
        <f>IF(N817="základní",J817,0)</f>
        <v>0</v>
      </c>
      <c r="BF817" s="139">
        <f>IF(N817="snížená",J817,0)</f>
        <v>0</v>
      </c>
      <c r="BG817" s="139">
        <f>IF(N817="zákl. přenesená",J817,0)</f>
        <v>0</v>
      </c>
      <c r="BH817" s="139">
        <f>IF(N817="sníž. přenesená",J817,0)</f>
        <v>0</v>
      </c>
      <c r="BI817" s="139">
        <f>IF(N817="nulová",J817,0)</f>
        <v>0</v>
      </c>
      <c r="BJ817" s="17" t="s">
        <v>86</v>
      </c>
      <c r="BK817" s="139">
        <f>ROUND(I817*H817,2)</f>
        <v>0</v>
      </c>
      <c r="BL817" s="17" t="s">
        <v>140</v>
      </c>
      <c r="BM817" s="138" t="s">
        <v>1028</v>
      </c>
    </row>
    <row r="818" spans="2:47" s="1" customFormat="1" ht="12">
      <c r="B818" s="32"/>
      <c r="D818" s="140" t="s">
        <v>141</v>
      </c>
      <c r="F818" s="141" t="s">
        <v>1024</v>
      </c>
      <c r="I818" s="142"/>
      <c r="L818" s="32"/>
      <c r="M818" s="143"/>
      <c r="T818" s="53"/>
      <c r="AT818" s="17" t="s">
        <v>141</v>
      </c>
      <c r="AU818" s="17" t="s">
        <v>88</v>
      </c>
    </row>
    <row r="819" spans="2:51" s="13" customFormat="1" ht="12">
      <c r="B819" s="152"/>
      <c r="D819" s="145" t="s">
        <v>143</v>
      </c>
      <c r="E819" s="153" t="s">
        <v>19</v>
      </c>
      <c r="F819" s="154" t="s">
        <v>1029</v>
      </c>
      <c r="H819" s="153" t="s">
        <v>19</v>
      </c>
      <c r="I819" s="155"/>
      <c r="L819" s="152"/>
      <c r="M819" s="156"/>
      <c r="T819" s="157"/>
      <c r="AT819" s="153" t="s">
        <v>143</v>
      </c>
      <c r="AU819" s="153" t="s">
        <v>88</v>
      </c>
      <c r="AV819" s="13" t="s">
        <v>86</v>
      </c>
      <c r="AW819" s="13" t="s">
        <v>37</v>
      </c>
      <c r="AX819" s="13" t="s">
        <v>78</v>
      </c>
      <c r="AY819" s="153" t="s">
        <v>133</v>
      </c>
    </row>
    <row r="820" spans="2:51" s="12" customFormat="1" ht="12">
      <c r="B820" s="144"/>
      <c r="D820" s="145" t="s">
        <v>143</v>
      </c>
      <c r="E820" s="146" t="s">
        <v>19</v>
      </c>
      <c r="F820" s="147" t="s">
        <v>1030</v>
      </c>
      <c r="H820" s="148">
        <v>72.5</v>
      </c>
      <c r="I820" s="149"/>
      <c r="L820" s="144"/>
      <c r="M820" s="150"/>
      <c r="T820" s="151"/>
      <c r="AT820" s="146" t="s">
        <v>143</v>
      </c>
      <c r="AU820" s="146" t="s">
        <v>88</v>
      </c>
      <c r="AV820" s="12" t="s">
        <v>88</v>
      </c>
      <c r="AW820" s="12" t="s">
        <v>37</v>
      </c>
      <c r="AX820" s="12" t="s">
        <v>78</v>
      </c>
      <c r="AY820" s="146" t="s">
        <v>133</v>
      </c>
    </row>
    <row r="821" spans="2:51" s="12" customFormat="1" ht="12">
      <c r="B821" s="144"/>
      <c r="D821" s="145" t="s">
        <v>143</v>
      </c>
      <c r="E821" s="146" t="s">
        <v>19</v>
      </c>
      <c r="F821" s="147" t="s">
        <v>1031</v>
      </c>
      <c r="H821" s="148">
        <v>244.5</v>
      </c>
      <c r="I821" s="149"/>
      <c r="L821" s="144"/>
      <c r="M821" s="150"/>
      <c r="T821" s="151"/>
      <c r="AT821" s="146" t="s">
        <v>143</v>
      </c>
      <c r="AU821" s="146" t="s">
        <v>88</v>
      </c>
      <c r="AV821" s="12" t="s">
        <v>88</v>
      </c>
      <c r="AW821" s="12" t="s">
        <v>37</v>
      </c>
      <c r="AX821" s="12" t="s">
        <v>78</v>
      </c>
      <c r="AY821" s="146" t="s">
        <v>133</v>
      </c>
    </row>
    <row r="822" spans="2:51" s="12" customFormat="1" ht="12">
      <c r="B822" s="144"/>
      <c r="D822" s="145" t="s">
        <v>143</v>
      </c>
      <c r="E822" s="146" t="s">
        <v>19</v>
      </c>
      <c r="F822" s="147" t="s">
        <v>1032</v>
      </c>
      <c r="H822" s="148">
        <v>16.49</v>
      </c>
      <c r="I822" s="149"/>
      <c r="L822" s="144"/>
      <c r="M822" s="150"/>
      <c r="T822" s="151"/>
      <c r="AT822" s="146" t="s">
        <v>143</v>
      </c>
      <c r="AU822" s="146" t="s">
        <v>88</v>
      </c>
      <c r="AV822" s="12" t="s">
        <v>88</v>
      </c>
      <c r="AW822" s="12" t="s">
        <v>37</v>
      </c>
      <c r="AX822" s="12" t="s">
        <v>78</v>
      </c>
      <c r="AY822" s="146" t="s">
        <v>133</v>
      </c>
    </row>
    <row r="823" spans="2:51" s="14" customFormat="1" ht="12">
      <c r="B823" s="158"/>
      <c r="D823" s="145" t="s">
        <v>143</v>
      </c>
      <c r="E823" s="159" t="s">
        <v>19</v>
      </c>
      <c r="F823" s="160" t="s">
        <v>146</v>
      </c>
      <c r="H823" s="161">
        <v>333.49</v>
      </c>
      <c r="I823" s="162"/>
      <c r="L823" s="158"/>
      <c r="M823" s="163"/>
      <c r="T823" s="164"/>
      <c r="AT823" s="159" t="s">
        <v>143</v>
      </c>
      <c r="AU823" s="159" t="s">
        <v>88</v>
      </c>
      <c r="AV823" s="14" t="s">
        <v>140</v>
      </c>
      <c r="AW823" s="14" t="s">
        <v>37</v>
      </c>
      <c r="AX823" s="14" t="s">
        <v>86</v>
      </c>
      <c r="AY823" s="159" t="s">
        <v>133</v>
      </c>
    </row>
    <row r="824" spans="2:65" s="1" customFormat="1" ht="24.2" customHeight="1">
      <c r="B824" s="32"/>
      <c r="C824" s="127" t="s">
        <v>558</v>
      </c>
      <c r="D824" s="127" t="s">
        <v>135</v>
      </c>
      <c r="E824" s="128" t="s">
        <v>1021</v>
      </c>
      <c r="F824" s="129" t="s">
        <v>1022</v>
      </c>
      <c r="G824" s="130" t="s">
        <v>338</v>
      </c>
      <c r="H824" s="131">
        <v>21.34</v>
      </c>
      <c r="I824" s="132"/>
      <c r="J824" s="133">
        <f>ROUND(I824*H824,2)</f>
        <v>0</v>
      </c>
      <c r="K824" s="129" t="s">
        <v>139</v>
      </c>
      <c r="L824" s="32"/>
      <c r="M824" s="134" t="s">
        <v>19</v>
      </c>
      <c r="N824" s="135" t="s">
        <v>49</v>
      </c>
      <c r="P824" s="136">
        <f>O824*H824</f>
        <v>0</v>
      </c>
      <c r="Q824" s="136">
        <v>0</v>
      </c>
      <c r="R824" s="136">
        <f>Q824*H824</f>
        <v>0</v>
      </c>
      <c r="S824" s="136">
        <v>0</v>
      </c>
      <c r="T824" s="137">
        <f>S824*H824</f>
        <v>0</v>
      </c>
      <c r="AR824" s="138" t="s">
        <v>140</v>
      </c>
      <c r="AT824" s="138" t="s">
        <v>135</v>
      </c>
      <c r="AU824" s="138" t="s">
        <v>88</v>
      </c>
      <c r="AY824" s="17" t="s">
        <v>133</v>
      </c>
      <c r="BE824" s="139">
        <f>IF(N824="základní",J824,0)</f>
        <v>0</v>
      </c>
      <c r="BF824" s="139">
        <f>IF(N824="snížená",J824,0)</f>
        <v>0</v>
      </c>
      <c r="BG824" s="139">
        <f>IF(N824="zákl. přenesená",J824,0)</f>
        <v>0</v>
      </c>
      <c r="BH824" s="139">
        <f>IF(N824="sníž. přenesená",J824,0)</f>
        <v>0</v>
      </c>
      <c r="BI824" s="139">
        <f>IF(N824="nulová",J824,0)</f>
        <v>0</v>
      </c>
      <c r="BJ824" s="17" t="s">
        <v>86</v>
      </c>
      <c r="BK824" s="139">
        <f>ROUND(I824*H824,2)</f>
        <v>0</v>
      </c>
      <c r="BL824" s="17" t="s">
        <v>140</v>
      </c>
      <c r="BM824" s="138" t="s">
        <v>1033</v>
      </c>
    </row>
    <row r="825" spans="2:47" s="1" customFormat="1" ht="12">
      <c r="B825" s="32"/>
      <c r="D825" s="140" t="s">
        <v>141</v>
      </c>
      <c r="F825" s="141" t="s">
        <v>1024</v>
      </c>
      <c r="I825" s="142"/>
      <c r="L825" s="32"/>
      <c r="M825" s="143"/>
      <c r="T825" s="53"/>
      <c r="AT825" s="17" t="s">
        <v>141</v>
      </c>
      <c r="AU825" s="17" t="s">
        <v>88</v>
      </c>
    </row>
    <row r="826" spans="2:51" s="12" customFormat="1" ht="12">
      <c r="B826" s="144"/>
      <c r="D826" s="145" t="s">
        <v>143</v>
      </c>
      <c r="E826" s="146" t="s">
        <v>19</v>
      </c>
      <c r="F826" s="147" t="s">
        <v>1034</v>
      </c>
      <c r="H826" s="148">
        <v>21.34</v>
      </c>
      <c r="I826" s="149"/>
      <c r="L826" s="144"/>
      <c r="M826" s="150"/>
      <c r="T826" s="151"/>
      <c r="AT826" s="146" t="s">
        <v>143</v>
      </c>
      <c r="AU826" s="146" t="s">
        <v>88</v>
      </c>
      <c r="AV826" s="12" t="s">
        <v>88</v>
      </c>
      <c r="AW826" s="12" t="s">
        <v>37</v>
      </c>
      <c r="AX826" s="12" t="s">
        <v>78</v>
      </c>
      <c r="AY826" s="146" t="s">
        <v>133</v>
      </c>
    </row>
    <row r="827" spans="2:51" s="13" customFormat="1" ht="12">
      <c r="B827" s="152"/>
      <c r="D827" s="145" t="s">
        <v>143</v>
      </c>
      <c r="E827" s="153" t="s">
        <v>19</v>
      </c>
      <c r="F827" s="154" t="s">
        <v>1035</v>
      </c>
      <c r="H827" s="153" t="s">
        <v>19</v>
      </c>
      <c r="I827" s="155"/>
      <c r="L827" s="152"/>
      <c r="M827" s="156"/>
      <c r="T827" s="157"/>
      <c r="AT827" s="153" t="s">
        <v>143</v>
      </c>
      <c r="AU827" s="153" t="s">
        <v>88</v>
      </c>
      <c r="AV827" s="13" t="s">
        <v>86</v>
      </c>
      <c r="AW827" s="13" t="s">
        <v>37</v>
      </c>
      <c r="AX827" s="13" t="s">
        <v>78</v>
      </c>
      <c r="AY827" s="153" t="s">
        <v>133</v>
      </c>
    </row>
    <row r="828" spans="2:51" s="14" customFormat="1" ht="12">
      <c r="B828" s="158"/>
      <c r="D828" s="145" t="s">
        <v>143</v>
      </c>
      <c r="E828" s="159" t="s">
        <v>19</v>
      </c>
      <c r="F828" s="160" t="s">
        <v>146</v>
      </c>
      <c r="H828" s="161">
        <v>21.34</v>
      </c>
      <c r="I828" s="162"/>
      <c r="L828" s="158"/>
      <c r="M828" s="163"/>
      <c r="T828" s="164"/>
      <c r="AT828" s="159" t="s">
        <v>143</v>
      </c>
      <c r="AU828" s="159" t="s">
        <v>88</v>
      </c>
      <c r="AV828" s="14" t="s">
        <v>140</v>
      </c>
      <c r="AW828" s="14" t="s">
        <v>37</v>
      </c>
      <c r="AX828" s="14" t="s">
        <v>86</v>
      </c>
      <c r="AY828" s="159" t="s">
        <v>133</v>
      </c>
    </row>
    <row r="829" spans="2:65" s="1" customFormat="1" ht="24.2" customHeight="1">
      <c r="B829" s="32"/>
      <c r="C829" s="127" t="s">
        <v>1036</v>
      </c>
      <c r="D829" s="127" t="s">
        <v>135</v>
      </c>
      <c r="E829" s="128" t="s">
        <v>1037</v>
      </c>
      <c r="F829" s="129" t="s">
        <v>1038</v>
      </c>
      <c r="G829" s="130" t="s">
        <v>338</v>
      </c>
      <c r="H829" s="131">
        <v>3793.16</v>
      </c>
      <c r="I829" s="132"/>
      <c r="J829" s="133">
        <f>ROUND(I829*H829,2)</f>
        <v>0</v>
      </c>
      <c r="K829" s="129" t="s">
        <v>139</v>
      </c>
      <c r="L829" s="32"/>
      <c r="M829" s="134" t="s">
        <v>19</v>
      </c>
      <c r="N829" s="135" t="s">
        <v>49</v>
      </c>
      <c r="P829" s="136">
        <f>O829*H829</f>
        <v>0</v>
      </c>
      <c r="Q829" s="136">
        <v>0</v>
      </c>
      <c r="R829" s="136">
        <f>Q829*H829</f>
        <v>0</v>
      </c>
      <c r="S829" s="136">
        <v>0</v>
      </c>
      <c r="T829" s="137">
        <f>S829*H829</f>
        <v>0</v>
      </c>
      <c r="AR829" s="138" t="s">
        <v>140</v>
      </c>
      <c r="AT829" s="138" t="s">
        <v>135</v>
      </c>
      <c r="AU829" s="138" t="s">
        <v>88</v>
      </c>
      <c r="AY829" s="17" t="s">
        <v>133</v>
      </c>
      <c r="BE829" s="139">
        <f>IF(N829="základní",J829,0)</f>
        <v>0</v>
      </c>
      <c r="BF829" s="139">
        <f>IF(N829="snížená",J829,0)</f>
        <v>0</v>
      </c>
      <c r="BG829" s="139">
        <f>IF(N829="zákl. přenesená",J829,0)</f>
        <v>0</v>
      </c>
      <c r="BH829" s="139">
        <f>IF(N829="sníž. přenesená",J829,0)</f>
        <v>0</v>
      </c>
      <c r="BI829" s="139">
        <f>IF(N829="nulová",J829,0)</f>
        <v>0</v>
      </c>
      <c r="BJ829" s="17" t="s">
        <v>86</v>
      </c>
      <c r="BK829" s="139">
        <f>ROUND(I829*H829,2)</f>
        <v>0</v>
      </c>
      <c r="BL829" s="17" t="s">
        <v>140</v>
      </c>
      <c r="BM829" s="138" t="s">
        <v>1039</v>
      </c>
    </row>
    <row r="830" spans="2:47" s="1" customFormat="1" ht="12">
      <c r="B830" s="32"/>
      <c r="D830" s="140" t="s">
        <v>141</v>
      </c>
      <c r="F830" s="141" t="s">
        <v>1040</v>
      </c>
      <c r="I830" s="142"/>
      <c r="L830" s="32"/>
      <c r="M830" s="143"/>
      <c r="T830" s="53"/>
      <c r="AT830" s="17" t="s">
        <v>141</v>
      </c>
      <c r="AU830" s="17" t="s">
        <v>88</v>
      </c>
    </row>
    <row r="831" spans="2:51" s="12" customFormat="1" ht="12">
      <c r="B831" s="144"/>
      <c r="D831" s="145" t="s">
        <v>143</v>
      </c>
      <c r="E831" s="146" t="s">
        <v>19</v>
      </c>
      <c r="F831" s="147" t="s">
        <v>1041</v>
      </c>
      <c r="H831" s="148">
        <v>3793.16</v>
      </c>
      <c r="I831" s="149"/>
      <c r="L831" s="144"/>
      <c r="M831" s="150"/>
      <c r="T831" s="151"/>
      <c r="AT831" s="146" t="s">
        <v>143</v>
      </c>
      <c r="AU831" s="146" t="s">
        <v>88</v>
      </c>
      <c r="AV831" s="12" t="s">
        <v>88</v>
      </c>
      <c r="AW831" s="12" t="s">
        <v>37</v>
      </c>
      <c r="AX831" s="12" t="s">
        <v>78</v>
      </c>
      <c r="AY831" s="146" t="s">
        <v>133</v>
      </c>
    </row>
    <row r="832" spans="2:51" s="13" customFormat="1" ht="12">
      <c r="B832" s="152"/>
      <c r="D832" s="145" t="s">
        <v>143</v>
      </c>
      <c r="E832" s="153" t="s">
        <v>19</v>
      </c>
      <c r="F832" s="154" t="s">
        <v>1042</v>
      </c>
      <c r="H832" s="153" t="s">
        <v>19</v>
      </c>
      <c r="I832" s="155"/>
      <c r="L832" s="152"/>
      <c r="M832" s="156"/>
      <c r="T832" s="157"/>
      <c r="AT832" s="153" t="s">
        <v>143</v>
      </c>
      <c r="AU832" s="153" t="s">
        <v>88</v>
      </c>
      <c r="AV832" s="13" t="s">
        <v>86</v>
      </c>
      <c r="AW832" s="13" t="s">
        <v>37</v>
      </c>
      <c r="AX832" s="13" t="s">
        <v>78</v>
      </c>
      <c r="AY832" s="153" t="s">
        <v>133</v>
      </c>
    </row>
    <row r="833" spans="2:51" s="14" customFormat="1" ht="12">
      <c r="B833" s="158"/>
      <c r="D833" s="145" t="s">
        <v>143</v>
      </c>
      <c r="E833" s="159" t="s">
        <v>19</v>
      </c>
      <c r="F833" s="160" t="s">
        <v>146</v>
      </c>
      <c r="H833" s="161">
        <v>3793.16</v>
      </c>
      <c r="I833" s="162"/>
      <c r="L833" s="158"/>
      <c r="M833" s="163"/>
      <c r="T833" s="164"/>
      <c r="AT833" s="159" t="s">
        <v>143</v>
      </c>
      <c r="AU833" s="159" t="s">
        <v>88</v>
      </c>
      <c r="AV833" s="14" t="s">
        <v>140</v>
      </c>
      <c r="AW833" s="14" t="s">
        <v>37</v>
      </c>
      <c r="AX833" s="14" t="s">
        <v>86</v>
      </c>
      <c r="AY833" s="159" t="s">
        <v>133</v>
      </c>
    </row>
    <row r="834" spans="2:65" s="1" customFormat="1" ht="24.2" customHeight="1">
      <c r="B834" s="32"/>
      <c r="C834" s="127" t="s">
        <v>564</v>
      </c>
      <c r="D834" s="127" t="s">
        <v>135</v>
      </c>
      <c r="E834" s="128" t="s">
        <v>1037</v>
      </c>
      <c r="F834" s="129" t="s">
        <v>1038</v>
      </c>
      <c r="G834" s="130" t="s">
        <v>338</v>
      </c>
      <c r="H834" s="131">
        <v>4668.86</v>
      </c>
      <c r="I834" s="132"/>
      <c r="J834" s="133">
        <f>ROUND(I834*H834,2)</f>
        <v>0</v>
      </c>
      <c r="K834" s="129" t="s">
        <v>139</v>
      </c>
      <c r="L834" s="32"/>
      <c r="M834" s="134" t="s">
        <v>19</v>
      </c>
      <c r="N834" s="135" t="s">
        <v>49</v>
      </c>
      <c r="P834" s="136">
        <f>O834*H834</f>
        <v>0</v>
      </c>
      <c r="Q834" s="136">
        <v>0</v>
      </c>
      <c r="R834" s="136">
        <f>Q834*H834</f>
        <v>0</v>
      </c>
      <c r="S834" s="136">
        <v>0</v>
      </c>
      <c r="T834" s="137">
        <f>S834*H834</f>
        <v>0</v>
      </c>
      <c r="AR834" s="138" t="s">
        <v>140</v>
      </c>
      <c r="AT834" s="138" t="s">
        <v>135</v>
      </c>
      <c r="AU834" s="138" t="s">
        <v>88</v>
      </c>
      <c r="AY834" s="17" t="s">
        <v>133</v>
      </c>
      <c r="BE834" s="139">
        <f>IF(N834="základní",J834,0)</f>
        <v>0</v>
      </c>
      <c r="BF834" s="139">
        <f>IF(N834="snížená",J834,0)</f>
        <v>0</v>
      </c>
      <c r="BG834" s="139">
        <f>IF(N834="zákl. přenesená",J834,0)</f>
        <v>0</v>
      </c>
      <c r="BH834" s="139">
        <f>IF(N834="sníž. přenesená",J834,0)</f>
        <v>0</v>
      </c>
      <c r="BI834" s="139">
        <f>IF(N834="nulová",J834,0)</f>
        <v>0</v>
      </c>
      <c r="BJ834" s="17" t="s">
        <v>86</v>
      </c>
      <c r="BK834" s="139">
        <f>ROUND(I834*H834,2)</f>
        <v>0</v>
      </c>
      <c r="BL834" s="17" t="s">
        <v>140</v>
      </c>
      <c r="BM834" s="138" t="s">
        <v>1043</v>
      </c>
    </row>
    <row r="835" spans="2:47" s="1" customFormat="1" ht="12">
      <c r="B835" s="32"/>
      <c r="D835" s="140" t="s">
        <v>141</v>
      </c>
      <c r="F835" s="141" t="s">
        <v>1040</v>
      </c>
      <c r="I835" s="142"/>
      <c r="L835" s="32"/>
      <c r="M835" s="143"/>
      <c r="T835" s="53"/>
      <c r="AT835" s="17" t="s">
        <v>141</v>
      </c>
      <c r="AU835" s="17" t="s">
        <v>88</v>
      </c>
    </row>
    <row r="836" spans="2:51" s="12" customFormat="1" ht="12">
      <c r="B836" s="144"/>
      <c r="D836" s="145" t="s">
        <v>143</v>
      </c>
      <c r="E836" s="146" t="s">
        <v>19</v>
      </c>
      <c r="F836" s="147" t="s">
        <v>1044</v>
      </c>
      <c r="H836" s="148">
        <v>4668.86</v>
      </c>
      <c r="I836" s="149"/>
      <c r="L836" s="144"/>
      <c r="M836" s="150"/>
      <c r="T836" s="151"/>
      <c r="AT836" s="146" t="s">
        <v>143</v>
      </c>
      <c r="AU836" s="146" t="s">
        <v>88</v>
      </c>
      <c r="AV836" s="12" t="s">
        <v>88</v>
      </c>
      <c r="AW836" s="12" t="s">
        <v>37</v>
      </c>
      <c r="AX836" s="12" t="s">
        <v>78</v>
      </c>
      <c r="AY836" s="146" t="s">
        <v>133</v>
      </c>
    </row>
    <row r="837" spans="2:51" s="14" customFormat="1" ht="12">
      <c r="B837" s="158"/>
      <c r="D837" s="145" t="s">
        <v>143</v>
      </c>
      <c r="E837" s="159" t="s">
        <v>19</v>
      </c>
      <c r="F837" s="160" t="s">
        <v>146</v>
      </c>
      <c r="H837" s="161">
        <v>4668.86</v>
      </c>
      <c r="I837" s="162"/>
      <c r="L837" s="158"/>
      <c r="M837" s="163"/>
      <c r="T837" s="164"/>
      <c r="AT837" s="159" t="s">
        <v>143</v>
      </c>
      <c r="AU837" s="159" t="s">
        <v>88</v>
      </c>
      <c r="AV837" s="14" t="s">
        <v>140</v>
      </c>
      <c r="AW837" s="14" t="s">
        <v>37</v>
      </c>
      <c r="AX837" s="14" t="s">
        <v>86</v>
      </c>
      <c r="AY837" s="159" t="s">
        <v>133</v>
      </c>
    </row>
    <row r="838" spans="2:65" s="1" customFormat="1" ht="24.2" customHeight="1">
      <c r="B838" s="32"/>
      <c r="C838" s="127" t="s">
        <v>1045</v>
      </c>
      <c r="D838" s="127" t="s">
        <v>135</v>
      </c>
      <c r="E838" s="128" t="s">
        <v>1037</v>
      </c>
      <c r="F838" s="129" t="s">
        <v>1038</v>
      </c>
      <c r="G838" s="130" t="s">
        <v>338</v>
      </c>
      <c r="H838" s="131">
        <v>298.76</v>
      </c>
      <c r="I838" s="132"/>
      <c r="J838" s="133">
        <f>ROUND(I838*H838,2)</f>
        <v>0</v>
      </c>
      <c r="K838" s="129" t="s">
        <v>139</v>
      </c>
      <c r="L838" s="32"/>
      <c r="M838" s="134" t="s">
        <v>19</v>
      </c>
      <c r="N838" s="135" t="s">
        <v>49</v>
      </c>
      <c r="P838" s="136">
        <f>O838*H838</f>
        <v>0</v>
      </c>
      <c r="Q838" s="136">
        <v>0</v>
      </c>
      <c r="R838" s="136">
        <f>Q838*H838</f>
        <v>0</v>
      </c>
      <c r="S838" s="136">
        <v>0</v>
      </c>
      <c r="T838" s="137">
        <f>S838*H838</f>
        <v>0</v>
      </c>
      <c r="AR838" s="138" t="s">
        <v>140</v>
      </c>
      <c r="AT838" s="138" t="s">
        <v>135</v>
      </c>
      <c r="AU838" s="138" t="s">
        <v>88</v>
      </c>
      <c r="AY838" s="17" t="s">
        <v>133</v>
      </c>
      <c r="BE838" s="139">
        <f>IF(N838="základní",J838,0)</f>
        <v>0</v>
      </c>
      <c r="BF838" s="139">
        <f>IF(N838="snížená",J838,0)</f>
        <v>0</v>
      </c>
      <c r="BG838" s="139">
        <f>IF(N838="zákl. přenesená",J838,0)</f>
        <v>0</v>
      </c>
      <c r="BH838" s="139">
        <f>IF(N838="sníž. přenesená",J838,0)</f>
        <v>0</v>
      </c>
      <c r="BI838" s="139">
        <f>IF(N838="nulová",J838,0)</f>
        <v>0</v>
      </c>
      <c r="BJ838" s="17" t="s">
        <v>86</v>
      </c>
      <c r="BK838" s="139">
        <f>ROUND(I838*H838,2)</f>
        <v>0</v>
      </c>
      <c r="BL838" s="17" t="s">
        <v>140</v>
      </c>
      <c r="BM838" s="138" t="s">
        <v>1046</v>
      </c>
    </row>
    <row r="839" spans="2:47" s="1" customFormat="1" ht="12">
      <c r="B839" s="32"/>
      <c r="D839" s="140" t="s">
        <v>141</v>
      </c>
      <c r="F839" s="141" t="s">
        <v>1040</v>
      </c>
      <c r="I839" s="142"/>
      <c r="L839" s="32"/>
      <c r="M839" s="143"/>
      <c r="T839" s="53"/>
      <c r="AT839" s="17" t="s">
        <v>141</v>
      </c>
      <c r="AU839" s="17" t="s">
        <v>88</v>
      </c>
    </row>
    <row r="840" spans="2:51" s="12" customFormat="1" ht="12">
      <c r="B840" s="144"/>
      <c r="D840" s="145" t="s">
        <v>143</v>
      </c>
      <c r="E840" s="146" t="s">
        <v>19</v>
      </c>
      <c r="F840" s="147" t="s">
        <v>1047</v>
      </c>
      <c r="H840" s="148">
        <v>298.76</v>
      </c>
      <c r="I840" s="149"/>
      <c r="L840" s="144"/>
      <c r="M840" s="150"/>
      <c r="T840" s="151"/>
      <c r="AT840" s="146" t="s">
        <v>143</v>
      </c>
      <c r="AU840" s="146" t="s">
        <v>88</v>
      </c>
      <c r="AV840" s="12" t="s">
        <v>88</v>
      </c>
      <c r="AW840" s="12" t="s">
        <v>37</v>
      </c>
      <c r="AX840" s="12" t="s">
        <v>78</v>
      </c>
      <c r="AY840" s="146" t="s">
        <v>133</v>
      </c>
    </row>
    <row r="841" spans="2:51" s="14" customFormat="1" ht="12">
      <c r="B841" s="158"/>
      <c r="D841" s="145" t="s">
        <v>143</v>
      </c>
      <c r="E841" s="159" t="s">
        <v>19</v>
      </c>
      <c r="F841" s="160" t="s">
        <v>146</v>
      </c>
      <c r="H841" s="161">
        <v>298.76</v>
      </c>
      <c r="I841" s="162"/>
      <c r="L841" s="158"/>
      <c r="M841" s="163"/>
      <c r="T841" s="164"/>
      <c r="AT841" s="159" t="s">
        <v>143</v>
      </c>
      <c r="AU841" s="159" t="s">
        <v>88</v>
      </c>
      <c r="AV841" s="14" t="s">
        <v>140</v>
      </c>
      <c r="AW841" s="14" t="s">
        <v>37</v>
      </c>
      <c r="AX841" s="14" t="s">
        <v>86</v>
      </c>
      <c r="AY841" s="159" t="s">
        <v>133</v>
      </c>
    </row>
    <row r="842" spans="2:65" s="1" customFormat="1" ht="24.2" customHeight="1">
      <c r="B842" s="32"/>
      <c r="C842" s="127" t="s">
        <v>568</v>
      </c>
      <c r="D842" s="127" t="s">
        <v>135</v>
      </c>
      <c r="E842" s="128" t="s">
        <v>1048</v>
      </c>
      <c r="F842" s="129" t="s">
        <v>1049</v>
      </c>
      <c r="G842" s="130" t="s">
        <v>338</v>
      </c>
      <c r="H842" s="131">
        <v>72.87</v>
      </c>
      <c r="I842" s="132"/>
      <c r="J842" s="133">
        <f>ROUND(I842*H842,2)</f>
        <v>0</v>
      </c>
      <c r="K842" s="129" t="s">
        <v>139</v>
      </c>
      <c r="L842" s="32"/>
      <c r="M842" s="134" t="s">
        <v>19</v>
      </c>
      <c r="N842" s="135" t="s">
        <v>49</v>
      </c>
      <c r="P842" s="136">
        <f>O842*H842</f>
        <v>0</v>
      </c>
      <c r="Q842" s="136">
        <v>0</v>
      </c>
      <c r="R842" s="136">
        <f>Q842*H842</f>
        <v>0</v>
      </c>
      <c r="S842" s="136">
        <v>0</v>
      </c>
      <c r="T842" s="137">
        <f>S842*H842</f>
        <v>0</v>
      </c>
      <c r="AR842" s="138" t="s">
        <v>140</v>
      </c>
      <c r="AT842" s="138" t="s">
        <v>135</v>
      </c>
      <c r="AU842" s="138" t="s">
        <v>88</v>
      </c>
      <c r="AY842" s="17" t="s">
        <v>133</v>
      </c>
      <c r="BE842" s="139">
        <f>IF(N842="základní",J842,0)</f>
        <v>0</v>
      </c>
      <c r="BF842" s="139">
        <f>IF(N842="snížená",J842,0)</f>
        <v>0</v>
      </c>
      <c r="BG842" s="139">
        <f>IF(N842="zákl. přenesená",J842,0)</f>
        <v>0</v>
      </c>
      <c r="BH842" s="139">
        <f>IF(N842="sníž. přenesená",J842,0)</f>
        <v>0</v>
      </c>
      <c r="BI842" s="139">
        <f>IF(N842="nulová",J842,0)</f>
        <v>0</v>
      </c>
      <c r="BJ842" s="17" t="s">
        <v>86</v>
      </c>
      <c r="BK842" s="139">
        <f>ROUND(I842*H842,2)</f>
        <v>0</v>
      </c>
      <c r="BL842" s="17" t="s">
        <v>140</v>
      </c>
      <c r="BM842" s="138" t="s">
        <v>1050</v>
      </c>
    </row>
    <row r="843" spans="2:47" s="1" customFormat="1" ht="12">
      <c r="B843" s="32"/>
      <c r="D843" s="140" t="s">
        <v>141</v>
      </c>
      <c r="F843" s="141" t="s">
        <v>1051</v>
      </c>
      <c r="I843" s="142"/>
      <c r="L843" s="32"/>
      <c r="M843" s="143"/>
      <c r="T843" s="53"/>
      <c r="AT843" s="17" t="s">
        <v>141</v>
      </c>
      <c r="AU843" s="17" t="s">
        <v>88</v>
      </c>
    </row>
    <row r="844" spans="2:65" s="1" customFormat="1" ht="24.2" customHeight="1">
      <c r="B844" s="32"/>
      <c r="C844" s="127" t="s">
        <v>1052</v>
      </c>
      <c r="D844" s="127" t="s">
        <v>135</v>
      </c>
      <c r="E844" s="128" t="s">
        <v>1053</v>
      </c>
      <c r="F844" s="129" t="s">
        <v>1038</v>
      </c>
      <c r="G844" s="130" t="s">
        <v>338</v>
      </c>
      <c r="H844" s="131">
        <v>1020.18</v>
      </c>
      <c r="I844" s="132"/>
      <c r="J844" s="133">
        <f>ROUND(I844*H844,2)</f>
        <v>0</v>
      </c>
      <c r="K844" s="129" t="s">
        <v>1054</v>
      </c>
      <c r="L844" s="32"/>
      <c r="M844" s="134" t="s">
        <v>19</v>
      </c>
      <c r="N844" s="135" t="s">
        <v>49</v>
      </c>
      <c r="P844" s="136">
        <f>O844*H844</f>
        <v>0</v>
      </c>
      <c r="Q844" s="136">
        <v>0</v>
      </c>
      <c r="R844" s="136">
        <f>Q844*H844</f>
        <v>0</v>
      </c>
      <c r="S844" s="136">
        <v>0</v>
      </c>
      <c r="T844" s="137">
        <f>S844*H844</f>
        <v>0</v>
      </c>
      <c r="AR844" s="138" t="s">
        <v>140</v>
      </c>
      <c r="AT844" s="138" t="s">
        <v>135</v>
      </c>
      <c r="AU844" s="138" t="s">
        <v>88</v>
      </c>
      <c r="AY844" s="17" t="s">
        <v>133</v>
      </c>
      <c r="BE844" s="139">
        <f>IF(N844="základní",J844,0)</f>
        <v>0</v>
      </c>
      <c r="BF844" s="139">
        <f>IF(N844="snížená",J844,0)</f>
        <v>0</v>
      </c>
      <c r="BG844" s="139">
        <f>IF(N844="zákl. přenesená",J844,0)</f>
        <v>0</v>
      </c>
      <c r="BH844" s="139">
        <f>IF(N844="sníž. přenesená",J844,0)</f>
        <v>0</v>
      </c>
      <c r="BI844" s="139">
        <f>IF(N844="nulová",J844,0)</f>
        <v>0</v>
      </c>
      <c r="BJ844" s="17" t="s">
        <v>86</v>
      </c>
      <c r="BK844" s="139">
        <f>ROUND(I844*H844,2)</f>
        <v>0</v>
      </c>
      <c r="BL844" s="17" t="s">
        <v>140</v>
      </c>
      <c r="BM844" s="138" t="s">
        <v>1055</v>
      </c>
    </row>
    <row r="845" spans="2:47" s="1" customFormat="1" ht="12">
      <c r="B845" s="32"/>
      <c r="D845" s="140" t="s">
        <v>141</v>
      </c>
      <c r="F845" s="141" t="s">
        <v>1056</v>
      </c>
      <c r="I845" s="142"/>
      <c r="L845" s="32"/>
      <c r="M845" s="143"/>
      <c r="T845" s="53"/>
      <c r="AT845" s="17" t="s">
        <v>141</v>
      </c>
      <c r="AU845" s="17" t="s">
        <v>88</v>
      </c>
    </row>
    <row r="846" spans="2:51" s="12" customFormat="1" ht="12">
      <c r="B846" s="144"/>
      <c r="D846" s="145" t="s">
        <v>143</v>
      </c>
      <c r="E846" s="146" t="s">
        <v>19</v>
      </c>
      <c r="F846" s="147" t="s">
        <v>1057</v>
      </c>
      <c r="H846" s="148">
        <v>1020.18</v>
      </c>
      <c r="I846" s="149"/>
      <c r="L846" s="144"/>
      <c r="M846" s="150"/>
      <c r="T846" s="151"/>
      <c r="AT846" s="146" t="s">
        <v>143</v>
      </c>
      <c r="AU846" s="146" t="s">
        <v>88</v>
      </c>
      <c r="AV846" s="12" t="s">
        <v>88</v>
      </c>
      <c r="AW846" s="12" t="s">
        <v>37</v>
      </c>
      <c r="AX846" s="12" t="s">
        <v>78</v>
      </c>
      <c r="AY846" s="146" t="s">
        <v>133</v>
      </c>
    </row>
    <row r="847" spans="2:51" s="14" customFormat="1" ht="12">
      <c r="B847" s="158"/>
      <c r="D847" s="145" t="s">
        <v>143</v>
      </c>
      <c r="E847" s="159" t="s">
        <v>19</v>
      </c>
      <c r="F847" s="160" t="s">
        <v>146</v>
      </c>
      <c r="H847" s="161">
        <v>1020.18</v>
      </c>
      <c r="I847" s="162"/>
      <c r="L847" s="158"/>
      <c r="M847" s="163"/>
      <c r="T847" s="164"/>
      <c r="AT847" s="159" t="s">
        <v>143</v>
      </c>
      <c r="AU847" s="159" t="s">
        <v>88</v>
      </c>
      <c r="AV847" s="14" t="s">
        <v>140</v>
      </c>
      <c r="AW847" s="14" t="s">
        <v>37</v>
      </c>
      <c r="AX847" s="14" t="s">
        <v>86</v>
      </c>
      <c r="AY847" s="159" t="s">
        <v>133</v>
      </c>
    </row>
    <row r="848" spans="2:65" s="1" customFormat="1" ht="16.5" customHeight="1">
      <c r="B848" s="32"/>
      <c r="C848" s="127" t="s">
        <v>575</v>
      </c>
      <c r="D848" s="127" t="s">
        <v>135</v>
      </c>
      <c r="E848" s="128" t="s">
        <v>1058</v>
      </c>
      <c r="F848" s="129" t="s">
        <v>1059</v>
      </c>
      <c r="G848" s="130" t="s">
        <v>338</v>
      </c>
      <c r="H848" s="131">
        <v>333.49</v>
      </c>
      <c r="I848" s="132"/>
      <c r="J848" s="133">
        <f>ROUND(I848*H848,2)</f>
        <v>0</v>
      </c>
      <c r="K848" s="129" t="s">
        <v>139</v>
      </c>
      <c r="L848" s="32"/>
      <c r="M848" s="134" t="s">
        <v>19</v>
      </c>
      <c r="N848" s="135" t="s">
        <v>49</v>
      </c>
      <c r="P848" s="136">
        <f>O848*H848</f>
        <v>0</v>
      </c>
      <c r="Q848" s="136">
        <v>0</v>
      </c>
      <c r="R848" s="136">
        <f>Q848*H848</f>
        <v>0</v>
      </c>
      <c r="S848" s="136">
        <v>0</v>
      </c>
      <c r="T848" s="137">
        <f>S848*H848</f>
        <v>0</v>
      </c>
      <c r="AR848" s="138" t="s">
        <v>140</v>
      </c>
      <c r="AT848" s="138" t="s">
        <v>135</v>
      </c>
      <c r="AU848" s="138" t="s">
        <v>88</v>
      </c>
      <c r="AY848" s="17" t="s">
        <v>133</v>
      </c>
      <c r="BE848" s="139">
        <f>IF(N848="základní",J848,0)</f>
        <v>0</v>
      </c>
      <c r="BF848" s="139">
        <f>IF(N848="snížená",J848,0)</f>
        <v>0</v>
      </c>
      <c r="BG848" s="139">
        <f>IF(N848="zákl. přenesená",J848,0)</f>
        <v>0</v>
      </c>
      <c r="BH848" s="139">
        <f>IF(N848="sníž. přenesená",J848,0)</f>
        <v>0</v>
      </c>
      <c r="BI848" s="139">
        <f>IF(N848="nulová",J848,0)</f>
        <v>0</v>
      </c>
      <c r="BJ848" s="17" t="s">
        <v>86</v>
      </c>
      <c r="BK848" s="139">
        <f>ROUND(I848*H848,2)</f>
        <v>0</v>
      </c>
      <c r="BL848" s="17" t="s">
        <v>140</v>
      </c>
      <c r="BM848" s="138" t="s">
        <v>1060</v>
      </c>
    </row>
    <row r="849" spans="2:47" s="1" customFormat="1" ht="12">
      <c r="B849" s="32"/>
      <c r="D849" s="140" t="s">
        <v>141</v>
      </c>
      <c r="F849" s="141" t="s">
        <v>1061</v>
      </c>
      <c r="I849" s="142"/>
      <c r="L849" s="32"/>
      <c r="M849" s="143"/>
      <c r="T849" s="53"/>
      <c r="AT849" s="17" t="s">
        <v>141</v>
      </c>
      <c r="AU849" s="17" t="s">
        <v>88</v>
      </c>
    </row>
    <row r="850" spans="2:51" s="12" customFormat="1" ht="12">
      <c r="B850" s="144"/>
      <c r="D850" s="145" t="s">
        <v>143</v>
      </c>
      <c r="E850" s="146" t="s">
        <v>19</v>
      </c>
      <c r="F850" s="147" t="s">
        <v>1062</v>
      </c>
      <c r="H850" s="148">
        <v>333.49</v>
      </c>
      <c r="I850" s="149"/>
      <c r="L850" s="144"/>
      <c r="M850" s="150"/>
      <c r="T850" s="151"/>
      <c r="AT850" s="146" t="s">
        <v>143</v>
      </c>
      <c r="AU850" s="146" t="s">
        <v>88</v>
      </c>
      <c r="AV850" s="12" t="s">
        <v>88</v>
      </c>
      <c r="AW850" s="12" t="s">
        <v>37</v>
      </c>
      <c r="AX850" s="12" t="s">
        <v>78</v>
      </c>
      <c r="AY850" s="146" t="s">
        <v>133</v>
      </c>
    </row>
    <row r="851" spans="2:51" s="13" customFormat="1" ht="12">
      <c r="B851" s="152"/>
      <c r="D851" s="145" t="s">
        <v>143</v>
      </c>
      <c r="E851" s="153" t="s">
        <v>19</v>
      </c>
      <c r="F851" s="154" t="s">
        <v>1029</v>
      </c>
      <c r="H851" s="153" t="s">
        <v>19</v>
      </c>
      <c r="I851" s="155"/>
      <c r="L851" s="152"/>
      <c r="M851" s="156"/>
      <c r="T851" s="157"/>
      <c r="AT851" s="153" t="s">
        <v>143</v>
      </c>
      <c r="AU851" s="153" t="s">
        <v>88</v>
      </c>
      <c r="AV851" s="13" t="s">
        <v>86</v>
      </c>
      <c r="AW851" s="13" t="s">
        <v>37</v>
      </c>
      <c r="AX851" s="13" t="s">
        <v>78</v>
      </c>
      <c r="AY851" s="153" t="s">
        <v>133</v>
      </c>
    </row>
    <row r="852" spans="2:51" s="14" customFormat="1" ht="12">
      <c r="B852" s="158"/>
      <c r="D852" s="145" t="s">
        <v>143</v>
      </c>
      <c r="E852" s="159" t="s">
        <v>19</v>
      </c>
      <c r="F852" s="160" t="s">
        <v>146</v>
      </c>
      <c r="H852" s="161">
        <v>333.49</v>
      </c>
      <c r="I852" s="162"/>
      <c r="L852" s="158"/>
      <c r="M852" s="163"/>
      <c r="T852" s="164"/>
      <c r="AT852" s="159" t="s">
        <v>143</v>
      </c>
      <c r="AU852" s="159" t="s">
        <v>88</v>
      </c>
      <c r="AV852" s="14" t="s">
        <v>140</v>
      </c>
      <c r="AW852" s="14" t="s">
        <v>37</v>
      </c>
      <c r="AX852" s="14" t="s">
        <v>86</v>
      </c>
      <c r="AY852" s="159" t="s">
        <v>133</v>
      </c>
    </row>
    <row r="853" spans="2:65" s="1" customFormat="1" ht="16.5" customHeight="1">
      <c r="B853" s="32"/>
      <c r="C853" s="127" t="s">
        <v>1063</v>
      </c>
      <c r="D853" s="127" t="s">
        <v>135</v>
      </c>
      <c r="E853" s="128" t="s">
        <v>1058</v>
      </c>
      <c r="F853" s="129" t="s">
        <v>1059</v>
      </c>
      <c r="G853" s="130" t="s">
        <v>338</v>
      </c>
      <c r="H853" s="131">
        <v>270.94</v>
      </c>
      <c r="I853" s="132"/>
      <c r="J853" s="133">
        <f>ROUND(I853*H853,2)</f>
        <v>0</v>
      </c>
      <c r="K853" s="129" t="s">
        <v>139</v>
      </c>
      <c r="L853" s="32"/>
      <c r="M853" s="134" t="s">
        <v>19</v>
      </c>
      <c r="N853" s="135" t="s">
        <v>49</v>
      </c>
      <c r="P853" s="136">
        <f>O853*H853</f>
        <v>0</v>
      </c>
      <c r="Q853" s="136">
        <v>0</v>
      </c>
      <c r="R853" s="136">
        <f>Q853*H853</f>
        <v>0</v>
      </c>
      <c r="S853" s="136">
        <v>0</v>
      </c>
      <c r="T853" s="137">
        <f>S853*H853</f>
        <v>0</v>
      </c>
      <c r="AR853" s="138" t="s">
        <v>140</v>
      </c>
      <c r="AT853" s="138" t="s">
        <v>135</v>
      </c>
      <c r="AU853" s="138" t="s">
        <v>88</v>
      </c>
      <c r="AY853" s="17" t="s">
        <v>133</v>
      </c>
      <c r="BE853" s="139">
        <f>IF(N853="základní",J853,0)</f>
        <v>0</v>
      </c>
      <c r="BF853" s="139">
        <f>IF(N853="snížená",J853,0)</f>
        <v>0</v>
      </c>
      <c r="BG853" s="139">
        <f>IF(N853="zákl. přenesená",J853,0)</f>
        <v>0</v>
      </c>
      <c r="BH853" s="139">
        <f>IF(N853="sníž. přenesená",J853,0)</f>
        <v>0</v>
      </c>
      <c r="BI853" s="139">
        <f>IF(N853="nulová",J853,0)</f>
        <v>0</v>
      </c>
      <c r="BJ853" s="17" t="s">
        <v>86</v>
      </c>
      <c r="BK853" s="139">
        <f>ROUND(I853*H853,2)</f>
        <v>0</v>
      </c>
      <c r="BL853" s="17" t="s">
        <v>140</v>
      </c>
      <c r="BM853" s="138" t="s">
        <v>1064</v>
      </c>
    </row>
    <row r="854" spans="2:47" s="1" customFormat="1" ht="12">
      <c r="B854" s="32"/>
      <c r="D854" s="140" t="s">
        <v>141</v>
      </c>
      <c r="F854" s="141" t="s">
        <v>1061</v>
      </c>
      <c r="I854" s="142"/>
      <c r="L854" s="32"/>
      <c r="M854" s="143"/>
      <c r="T854" s="53"/>
      <c r="AT854" s="17" t="s">
        <v>141</v>
      </c>
      <c r="AU854" s="17" t="s">
        <v>88</v>
      </c>
    </row>
    <row r="855" spans="2:51" s="12" customFormat="1" ht="12">
      <c r="B855" s="144"/>
      <c r="D855" s="145" t="s">
        <v>143</v>
      </c>
      <c r="E855" s="146" t="s">
        <v>19</v>
      </c>
      <c r="F855" s="147" t="s">
        <v>1065</v>
      </c>
      <c r="H855" s="148">
        <v>270.94</v>
      </c>
      <c r="I855" s="149"/>
      <c r="L855" s="144"/>
      <c r="M855" s="150"/>
      <c r="T855" s="151"/>
      <c r="AT855" s="146" t="s">
        <v>143</v>
      </c>
      <c r="AU855" s="146" t="s">
        <v>88</v>
      </c>
      <c r="AV855" s="12" t="s">
        <v>88</v>
      </c>
      <c r="AW855" s="12" t="s">
        <v>37</v>
      </c>
      <c r="AX855" s="12" t="s">
        <v>78</v>
      </c>
      <c r="AY855" s="146" t="s">
        <v>133</v>
      </c>
    </row>
    <row r="856" spans="2:51" s="13" customFormat="1" ht="12">
      <c r="B856" s="152"/>
      <c r="D856" s="145" t="s">
        <v>143</v>
      </c>
      <c r="E856" s="153" t="s">
        <v>19</v>
      </c>
      <c r="F856" s="154" t="s">
        <v>1066</v>
      </c>
      <c r="H856" s="153" t="s">
        <v>19</v>
      </c>
      <c r="I856" s="155"/>
      <c r="L856" s="152"/>
      <c r="M856" s="156"/>
      <c r="T856" s="157"/>
      <c r="AT856" s="153" t="s">
        <v>143</v>
      </c>
      <c r="AU856" s="153" t="s">
        <v>88</v>
      </c>
      <c r="AV856" s="13" t="s">
        <v>86</v>
      </c>
      <c r="AW856" s="13" t="s">
        <v>37</v>
      </c>
      <c r="AX856" s="13" t="s">
        <v>78</v>
      </c>
      <c r="AY856" s="153" t="s">
        <v>133</v>
      </c>
    </row>
    <row r="857" spans="2:51" s="14" customFormat="1" ht="12">
      <c r="B857" s="158"/>
      <c r="D857" s="145" t="s">
        <v>143</v>
      </c>
      <c r="E857" s="159" t="s">
        <v>19</v>
      </c>
      <c r="F857" s="160" t="s">
        <v>146</v>
      </c>
      <c r="H857" s="161">
        <v>270.94</v>
      </c>
      <c r="I857" s="162"/>
      <c r="L857" s="158"/>
      <c r="M857" s="163"/>
      <c r="T857" s="164"/>
      <c r="AT857" s="159" t="s">
        <v>143</v>
      </c>
      <c r="AU857" s="159" t="s">
        <v>88</v>
      </c>
      <c r="AV857" s="14" t="s">
        <v>140</v>
      </c>
      <c r="AW857" s="14" t="s">
        <v>37</v>
      </c>
      <c r="AX857" s="14" t="s">
        <v>86</v>
      </c>
      <c r="AY857" s="159" t="s">
        <v>133</v>
      </c>
    </row>
    <row r="858" spans="2:65" s="1" customFormat="1" ht="16.5" customHeight="1">
      <c r="B858" s="32"/>
      <c r="C858" s="127" t="s">
        <v>579</v>
      </c>
      <c r="D858" s="127" t="s">
        <v>135</v>
      </c>
      <c r="E858" s="128" t="s">
        <v>1067</v>
      </c>
      <c r="F858" s="129" t="s">
        <v>1068</v>
      </c>
      <c r="G858" s="130" t="s">
        <v>338</v>
      </c>
      <c r="H858" s="131">
        <v>72.87</v>
      </c>
      <c r="I858" s="132"/>
      <c r="J858" s="133">
        <f>ROUND(I858*H858,2)</f>
        <v>0</v>
      </c>
      <c r="K858" s="129" t="s">
        <v>139</v>
      </c>
      <c r="L858" s="32"/>
      <c r="M858" s="134" t="s">
        <v>19</v>
      </c>
      <c r="N858" s="135" t="s">
        <v>49</v>
      </c>
      <c r="P858" s="136">
        <f>O858*H858</f>
        <v>0</v>
      </c>
      <c r="Q858" s="136">
        <v>0</v>
      </c>
      <c r="R858" s="136">
        <f>Q858*H858</f>
        <v>0</v>
      </c>
      <c r="S858" s="136">
        <v>0</v>
      </c>
      <c r="T858" s="137">
        <f>S858*H858</f>
        <v>0</v>
      </c>
      <c r="AR858" s="138" t="s">
        <v>140</v>
      </c>
      <c r="AT858" s="138" t="s">
        <v>135</v>
      </c>
      <c r="AU858" s="138" t="s">
        <v>88</v>
      </c>
      <c r="AY858" s="17" t="s">
        <v>133</v>
      </c>
      <c r="BE858" s="139">
        <f>IF(N858="základní",J858,0)</f>
        <v>0</v>
      </c>
      <c r="BF858" s="139">
        <f>IF(N858="snížená",J858,0)</f>
        <v>0</v>
      </c>
      <c r="BG858" s="139">
        <f>IF(N858="zákl. přenesená",J858,0)</f>
        <v>0</v>
      </c>
      <c r="BH858" s="139">
        <f>IF(N858="sníž. přenesená",J858,0)</f>
        <v>0</v>
      </c>
      <c r="BI858" s="139">
        <f>IF(N858="nulová",J858,0)</f>
        <v>0</v>
      </c>
      <c r="BJ858" s="17" t="s">
        <v>86</v>
      </c>
      <c r="BK858" s="139">
        <f>ROUND(I858*H858,2)</f>
        <v>0</v>
      </c>
      <c r="BL858" s="17" t="s">
        <v>140</v>
      </c>
      <c r="BM858" s="138" t="s">
        <v>1069</v>
      </c>
    </row>
    <row r="859" spans="2:47" s="1" customFormat="1" ht="12">
      <c r="B859" s="32"/>
      <c r="D859" s="140" t="s">
        <v>141</v>
      </c>
      <c r="F859" s="141" t="s">
        <v>1070</v>
      </c>
      <c r="I859" s="142"/>
      <c r="L859" s="32"/>
      <c r="M859" s="143"/>
      <c r="T859" s="53"/>
      <c r="AT859" s="17" t="s">
        <v>141</v>
      </c>
      <c r="AU859" s="17" t="s">
        <v>88</v>
      </c>
    </row>
    <row r="860" spans="2:51" s="12" customFormat="1" ht="12">
      <c r="B860" s="144"/>
      <c r="D860" s="145" t="s">
        <v>143</v>
      </c>
      <c r="E860" s="146" t="s">
        <v>19</v>
      </c>
      <c r="F860" s="147" t="s">
        <v>1071</v>
      </c>
      <c r="H860" s="148">
        <v>72.87</v>
      </c>
      <c r="I860" s="149"/>
      <c r="L860" s="144"/>
      <c r="M860" s="150"/>
      <c r="T860" s="151"/>
      <c r="AT860" s="146" t="s">
        <v>143</v>
      </c>
      <c r="AU860" s="146" t="s">
        <v>88</v>
      </c>
      <c r="AV860" s="12" t="s">
        <v>88</v>
      </c>
      <c r="AW860" s="12" t="s">
        <v>37</v>
      </c>
      <c r="AX860" s="12" t="s">
        <v>78</v>
      </c>
      <c r="AY860" s="146" t="s">
        <v>133</v>
      </c>
    </row>
    <row r="861" spans="2:51" s="13" customFormat="1" ht="12">
      <c r="B861" s="152"/>
      <c r="D861" s="145" t="s">
        <v>143</v>
      </c>
      <c r="E861" s="153" t="s">
        <v>19</v>
      </c>
      <c r="F861" s="154" t="s">
        <v>1072</v>
      </c>
      <c r="H861" s="153" t="s">
        <v>19</v>
      </c>
      <c r="I861" s="155"/>
      <c r="L861" s="152"/>
      <c r="M861" s="156"/>
      <c r="T861" s="157"/>
      <c r="AT861" s="153" t="s">
        <v>143</v>
      </c>
      <c r="AU861" s="153" t="s">
        <v>88</v>
      </c>
      <c r="AV861" s="13" t="s">
        <v>86</v>
      </c>
      <c r="AW861" s="13" t="s">
        <v>37</v>
      </c>
      <c r="AX861" s="13" t="s">
        <v>78</v>
      </c>
      <c r="AY861" s="153" t="s">
        <v>133</v>
      </c>
    </row>
    <row r="862" spans="2:51" s="14" customFormat="1" ht="12">
      <c r="B862" s="158"/>
      <c r="D862" s="145" t="s">
        <v>143</v>
      </c>
      <c r="E862" s="159" t="s">
        <v>19</v>
      </c>
      <c r="F862" s="160" t="s">
        <v>146</v>
      </c>
      <c r="H862" s="161">
        <v>72.87</v>
      </c>
      <c r="I862" s="162"/>
      <c r="L862" s="158"/>
      <c r="M862" s="163"/>
      <c r="T862" s="164"/>
      <c r="AT862" s="159" t="s">
        <v>143</v>
      </c>
      <c r="AU862" s="159" t="s">
        <v>88</v>
      </c>
      <c r="AV862" s="14" t="s">
        <v>140</v>
      </c>
      <c r="AW862" s="14" t="s">
        <v>37</v>
      </c>
      <c r="AX862" s="14" t="s">
        <v>86</v>
      </c>
      <c r="AY862" s="159" t="s">
        <v>133</v>
      </c>
    </row>
    <row r="863" spans="2:65" s="1" customFormat="1" ht="24.2" customHeight="1">
      <c r="B863" s="32"/>
      <c r="C863" s="127" t="s">
        <v>1073</v>
      </c>
      <c r="D863" s="127" t="s">
        <v>135</v>
      </c>
      <c r="E863" s="128" t="s">
        <v>1074</v>
      </c>
      <c r="F863" s="129" t="s">
        <v>1075</v>
      </c>
      <c r="G863" s="130" t="s">
        <v>338</v>
      </c>
      <c r="H863" s="131">
        <v>72.87</v>
      </c>
      <c r="I863" s="132"/>
      <c r="J863" s="133">
        <f>ROUND(I863*H863,2)</f>
        <v>0</v>
      </c>
      <c r="K863" s="129" t="s">
        <v>139</v>
      </c>
      <c r="L863" s="32"/>
      <c r="M863" s="134" t="s">
        <v>19</v>
      </c>
      <c r="N863" s="135" t="s">
        <v>49</v>
      </c>
      <c r="P863" s="136">
        <f>O863*H863</f>
        <v>0</v>
      </c>
      <c r="Q863" s="136">
        <v>0</v>
      </c>
      <c r="R863" s="136">
        <f>Q863*H863</f>
        <v>0</v>
      </c>
      <c r="S863" s="136">
        <v>0</v>
      </c>
      <c r="T863" s="137">
        <f>S863*H863</f>
        <v>0</v>
      </c>
      <c r="AR863" s="138" t="s">
        <v>140</v>
      </c>
      <c r="AT863" s="138" t="s">
        <v>135</v>
      </c>
      <c r="AU863" s="138" t="s">
        <v>88</v>
      </c>
      <c r="AY863" s="17" t="s">
        <v>133</v>
      </c>
      <c r="BE863" s="139">
        <f>IF(N863="základní",J863,0)</f>
        <v>0</v>
      </c>
      <c r="BF863" s="139">
        <f>IF(N863="snížená",J863,0)</f>
        <v>0</v>
      </c>
      <c r="BG863" s="139">
        <f>IF(N863="zákl. přenesená",J863,0)</f>
        <v>0</v>
      </c>
      <c r="BH863" s="139">
        <f>IF(N863="sníž. přenesená",J863,0)</f>
        <v>0</v>
      </c>
      <c r="BI863" s="139">
        <f>IF(N863="nulová",J863,0)</f>
        <v>0</v>
      </c>
      <c r="BJ863" s="17" t="s">
        <v>86</v>
      </c>
      <c r="BK863" s="139">
        <f>ROUND(I863*H863,2)</f>
        <v>0</v>
      </c>
      <c r="BL863" s="17" t="s">
        <v>140</v>
      </c>
      <c r="BM863" s="138" t="s">
        <v>1076</v>
      </c>
    </row>
    <row r="864" spans="2:47" s="1" customFormat="1" ht="12">
      <c r="B864" s="32"/>
      <c r="D864" s="140" t="s">
        <v>141</v>
      </c>
      <c r="F864" s="141" t="s">
        <v>1077</v>
      </c>
      <c r="I864" s="142"/>
      <c r="L864" s="32"/>
      <c r="M864" s="143"/>
      <c r="T864" s="53"/>
      <c r="AT864" s="17" t="s">
        <v>141</v>
      </c>
      <c r="AU864" s="17" t="s">
        <v>88</v>
      </c>
    </row>
    <row r="865" spans="2:51" s="12" customFormat="1" ht="12">
      <c r="B865" s="144"/>
      <c r="D865" s="145" t="s">
        <v>143</v>
      </c>
      <c r="E865" s="146" t="s">
        <v>19</v>
      </c>
      <c r="F865" s="147" t="s">
        <v>1071</v>
      </c>
      <c r="H865" s="148">
        <v>72.87</v>
      </c>
      <c r="I865" s="149"/>
      <c r="L865" s="144"/>
      <c r="M865" s="150"/>
      <c r="T865" s="151"/>
      <c r="AT865" s="146" t="s">
        <v>143</v>
      </c>
      <c r="AU865" s="146" t="s">
        <v>88</v>
      </c>
      <c r="AV865" s="12" t="s">
        <v>88</v>
      </c>
      <c r="AW865" s="12" t="s">
        <v>37</v>
      </c>
      <c r="AX865" s="12" t="s">
        <v>78</v>
      </c>
      <c r="AY865" s="146" t="s">
        <v>133</v>
      </c>
    </row>
    <row r="866" spans="2:51" s="13" customFormat="1" ht="12">
      <c r="B866" s="152"/>
      <c r="D866" s="145" t="s">
        <v>143</v>
      </c>
      <c r="E866" s="153" t="s">
        <v>19</v>
      </c>
      <c r="F866" s="154" t="s">
        <v>1078</v>
      </c>
      <c r="H866" s="153" t="s">
        <v>19</v>
      </c>
      <c r="I866" s="155"/>
      <c r="L866" s="152"/>
      <c r="M866" s="156"/>
      <c r="T866" s="157"/>
      <c r="AT866" s="153" t="s">
        <v>143</v>
      </c>
      <c r="AU866" s="153" t="s">
        <v>88</v>
      </c>
      <c r="AV866" s="13" t="s">
        <v>86</v>
      </c>
      <c r="AW866" s="13" t="s">
        <v>37</v>
      </c>
      <c r="AX866" s="13" t="s">
        <v>78</v>
      </c>
      <c r="AY866" s="153" t="s">
        <v>133</v>
      </c>
    </row>
    <row r="867" spans="2:51" s="14" customFormat="1" ht="12">
      <c r="B867" s="158"/>
      <c r="D867" s="145" t="s">
        <v>143</v>
      </c>
      <c r="E867" s="159" t="s">
        <v>19</v>
      </c>
      <c r="F867" s="160" t="s">
        <v>146</v>
      </c>
      <c r="H867" s="161">
        <v>72.87</v>
      </c>
      <c r="I867" s="162"/>
      <c r="L867" s="158"/>
      <c r="M867" s="163"/>
      <c r="T867" s="164"/>
      <c r="AT867" s="159" t="s">
        <v>143</v>
      </c>
      <c r="AU867" s="159" t="s">
        <v>88</v>
      </c>
      <c r="AV867" s="14" t="s">
        <v>140</v>
      </c>
      <c r="AW867" s="14" t="s">
        <v>37</v>
      </c>
      <c r="AX867" s="14" t="s">
        <v>86</v>
      </c>
      <c r="AY867" s="159" t="s">
        <v>133</v>
      </c>
    </row>
    <row r="868" spans="2:65" s="1" customFormat="1" ht="24.2" customHeight="1">
      <c r="B868" s="32"/>
      <c r="C868" s="127" t="s">
        <v>585</v>
      </c>
      <c r="D868" s="127" t="s">
        <v>135</v>
      </c>
      <c r="E868" s="128" t="s">
        <v>1079</v>
      </c>
      <c r="F868" s="129" t="s">
        <v>1080</v>
      </c>
      <c r="G868" s="130" t="s">
        <v>338</v>
      </c>
      <c r="H868" s="131">
        <v>103.56</v>
      </c>
      <c r="I868" s="132"/>
      <c r="J868" s="133">
        <f>ROUND(I868*H868,2)</f>
        <v>0</v>
      </c>
      <c r="K868" s="129" t="s">
        <v>139</v>
      </c>
      <c r="L868" s="32"/>
      <c r="M868" s="134" t="s">
        <v>19</v>
      </c>
      <c r="N868" s="135" t="s">
        <v>49</v>
      </c>
      <c r="P868" s="136">
        <f>O868*H868</f>
        <v>0</v>
      </c>
      <c r="Q868" s="136">
        <v>0</v>
      </c>
      <c r="R868" s="136">
        <f>Q868*H868</f>
        <v>0</v>
      </c>
      <c r="S868" s="136">
        <v>0</v>
      </c>
      <c r="T868" s="137">
        <f>S868*H868</f>
        <v>0</v>
      </c>
      <c r="AR868" s="138" t="s">
        <v>140</v>
      </c>
      <c r="AT868" s="138" t="s">
        <v>135</v>
      </c>
      <c r="AU868" s="138" t="s">
        <v>88</v>
      </c>
      <c r="AY868" s="17" t="s">
        <v>133</v>
      </c>
      <c r="BE868" s="139">
        <f>IF(N868="základní",J868,0)</f>
        <v>0</v>
      </c>
      <c r="BF868" s="139">
        <f>IF(N868="snížená",J868,0)</f>
        <v>0</v>
      </c>
      <c r="BG868" s="139">
        <f>IF(N868="zákl. přenesená",J868,0)</f>
        <v>0</v>
      </c>
      <c r="BH868" s="139">
        <f>IF(N868="sníž. přenesená",J868,0)</f>
        <v>0</v>
      </c>
      <c r="BI868" s="139">
        <f>IF(N868="nulová",J868,0)</f>
        <v>0</v>
      </c>
      <c r="BJ868" s="17" t="s">
        <v>86</v>
      </c>
      <c r="BK868" s="139">
        <f>ROUND(I868*H868,2)</f>
        <v>0</v>
      </c>
      <c r="BL868" s="17" t="s">
        <v>140</v>
      </c>
      <c r="BM868" s="138" t="s">
        <v>1081</v>
      </c>
    </row>
    <row r="869" spans="2:47" s="1" customFormat="1" ht="12">
      <c r="B869" s="32"/>
      <c r="D869" s="140" t="s">
        <v>141</v>
      </c>
      <c r="F869" s="141" t="s">
        <v>1082</v>
      </c>
      <c r="I869" s="142"/>
      <c r="L869" s="32"/>
      <c r="M869" s="143"/>
      <c r="T869" s="53"/>
      <c r="AT869" s="17" t="s">
        <v>141</v>
      </c>
      <c r="AU869" s="17" t="s">
        <v>88</v>
      </c>
    </row>
    <row r="870" spans="2:51" s="12" customFormat="1" ht="12">
      <c r="B870" s="144"/>
      <c r="D870" s="145" t="s">
        <v>143</v>
      </c>
      <c r="E870" s="146" t="s">
        <v>19</v>
      </c>
      <c r="F870" s="147" t="s">
        <v>1083</v>
      </c>
      <c r="H870" s="148">
        <v>103.56</v>
      </c>
      <c r="I870" s="149"/>
      <c r="L870" s="144"/>
      <c r="M870" s="150"/>
      <c r="T870" s="151"/>
      <c r="AT870" s="146" t="s">
        <v>143</v>
      </c>
      <c r="AU870" s="146" t="s">
        <v>88</v>
      </c>
      <c r="AV870" s="12" t="s">
        <v>88</v>
      </c>
      <c r="AW870" s="12" t="s">
        <v>37</v>
      </c>
      <c r="AX870" s="12" t="s">
        <v>78</v>
      </c>
      <c r="AY870" s="146" t="s">
        <v>133</v>
      </c>
    </row>
    <row r="871" spans="2:51" s="14" customFormat="1" ht="12">
      <c r="B871" s="158"/>
      <c r="D871" s="145" t="s">
        <v>143</v>
      </c>
      <c r="E871" s="159" t="s">
        <v>19</v>
      </c>
      <c r="F871" s="160" t="s">
        <v>146</v>
      </c>
      <c r="H871" s="161">
        <v>103.56</v>
      </c>
      <c r="I871" s="162"/>
      <c r="L871" s="158"/>
      <c r="M871" s="163"/>
      <c r="T871" s="164"/>
      <c r="AT871" s="159" t="s">
        <v>143</v>
      </c>
      <c r="AU871" s="159" t="s">
        <v>88</v>
      </c>
      <c r="AV871" s="14" t="s">
        <v>140</v>
      </c>
      <c r="AW871" s="14" t="s">
        <v>37</v>
      </c>
      <c r="AX871" s="14" t="s">
        <v>86</v>
      </c>
      <c r="AY871" s="159" t="s">
        <v>133</v>
      </c>
    </row>
    <row r="872" spans="2:65" s="1" customFormat="1" ht="24.2" customHeight="1">
      <c r="B872" s="32"/>
      <c r="C872" s="127" t="s">
        <v>1084</v>
      </c>
      <c r="D872" s="127" t="s">
        <v>135</v>
      </c>
      <c r="E872" s="128" t="s">
        <v>1085</v>
      </c>
      <c r="F872" s="129" t="s">
        <v>1086</v>
      </c>
      <c r="G872" s="130" t="s">
        <v>338</v>
      </c>
      <c r="H872" s="131">
        <v>21.34</v>
      </c>
      <c r="I872" s="132"/>
      <c r="J872" s="133">
        <f>ROUND(I872*H872,2)</f>
        <v>0</v>
      </c>
      <c r="K872" s="129" t="s">
        <v>139</v>
      </c>
      <c r="L872" s="32"/>
      <c r="M872" s="134" t="s">
        <v>19</v>
      </c>
      <c r="N872" s="135" t="s">
        <v>49</v>
      </c>
      <c r="P872" s="136">
        <f>O872*H872</f>
        <v>0</v>
      </c>
      <c r="Q872" s="136">
        <v>0</v>
      </c>
      <c r="R872" s="136">
        <f>Q872*H872</f>
        <v>0</v>
      </c>
      <c r="S872" s="136">
        <v>0</v>
      </c>
      <c r="T872" s="137">
        <f>S872*H872</f>
        <v>0</v>
      </c>
      <c r="AR872" s="138" t="s">
        <v>140</v>
      </c>
      <c r="AT872" s="138" t="s">
        <v>135</v>
      </c>
      <c r="AU872" s="138" t="s">
        <v>88</v>
      </c>
      <c r="AY872" s="17" t="s">
        <v>133</v>
      </c>
      <c r="BE872" s="139">
        <f>IF(N872="základní",J872,0)</f>
        <v>0</v>
      </c>
      <c r="BF872" s="139">
        <f>IF(N872="snížená",J872,0)</f>
        <v>0</v>
      </c>
      <c r="BG872" s="139">
        <f>IF(N872="zákl. přenesená",J872,0)</f>
        <v>0</v>
      </c>
      <c r="BH872" s="139">
        <f>IF(N872="sníž. přenesená",J872,0)</f>
        <v>0</v>
      </c>
      <c r="BI872" s="139">
        <f>IF(N872="nulová",J872,0)</f>
        <v>0</v>
      </c>
      <c r="BJ872" s="17" t="s">
        <v>86</v>
      </c>
      <c r="BK872" s="139">
        <f>ROUND(I872*H872,2)</f>
        <v>0</v>
      </c>
      <c r="BL872" s="17" t="s">
        <v>140</v>
      </c>
      <c r="BM872" s="138" t="s">
        <v>1087</v>
      </c>
    </row>
    <row r="873" spans="2:47" s="1" customFormat="1" ht="12">
      <c r="B873" s="32"/>
      <c r="D873" s="140" t="s">
        <v>141</v>
      </c>
      <c r="F873" s="141" t="s">
        <v>1088</v>
      </c>
      <c r="I873" s="142"/>
      <c r="L873" s="32"/>
      <c r="M873" s="143"/>
      <c r="T873" s="53"/>
      <c r="AT873" s="17" t="s">
        <v>141</v>
      </c>
      <c r="AU873" s="17" t="s">
        <v>88</v>
      </c>
    </row>
    <row r="874" spans="2:51" s="12" customFormat="1" ht="12">
      <c r="B874" s="144"/>
      <c r="D874" s="145" t="s">
        <v>143</v>
      </c>
      <c r="E874" s="146" t="s">
        <v>19</v>
      </c>
      <c r="F874" s="147" t="s">
        <v>1034</v>
      </c>
      <c r="H874" s="148">
        <v>21.34</v>
      </c>
      <c r="I874" s="149"/>
      <c r="L874" s="144"/>
      <c r="M874" s="150"/>
      <c r="T874" s="151"/>
      <c r="AT874" s="146" t="s">
        <v>143</v>
      </c>
      <c r="AU874" s="146" t="s">
        <v>88</v>
      </c>
      <c r="AV874" s="12" t="s">
        <v>88</v>
      </c>
      <c r="AW874" s="12" t="s">
        <v>37</v>
      </c>
      <c r="AX874" s="12" t="s">
        <v>78</v>
      </c>
      <c r="AY874" s="146" t="s">
        <v>133</v>
      </c>
    </row>
    <row r="875" spans="2:51" s="14" customFormat="1" ht="12">
      <c r="B875" s="158"/>
      <c r="D875" s="145" t="s">
        <v>143</v>
      </c>
      <c r="E875" s="159" t="s">
        <v>19</v>
      </c>
      <c r="F875" s="160" t="s">
        <v>146</v>
      </c>
      <c r="H875" s="161">
        <v>21.34</v>
      </c>
      <c r="I875" s="162"/>
      <c r="L875" s="158"/>
      <c r="M875" s="163"/>
      <c r="T875" s="164"/>
      <c r="AT875" s="159" t="s">
        <v>143</v>
      </c>
      <c r="AU875" s="159" t="s">
        <v>88</v>
      </c>
      <c r="AV875" s="14" t="s">
        <v>140</v>
      </c>
      <c r="AW875" s="14" t="s">
        <v>37</v>
      </c>
      <c r="AX875" s="14" t="s">
        <v>86</v>
      </c>
      <c r="AY875" s="159" t="s">
        <v>133</v>
      </c>
    </row>
    <row r="876" spans="2:65" s="1" customFormat="1" ht="24.2" customHeight="1">
      <c r="B876" s="32"/>
      <c r="C876" s="127" t="s">
        <v>590</v>
      </c>
      <c r="D876" s="127" t="s">
        <v>135</v>
      </c>
      <c r="E876" s="128" t="s">
        <v>1089</v>
      </c>
      <c r="F876" s="129" t="s">
        <v>337</v>
      </c>
      <c r="G876" s="130" t="s">
        <v>338</v>
      </c>
      <c r="H876" s="131">
        <v>433.09</v>
      </c>
      <c r="I876" s="132"/>
      <c r="J876" s="133">
        <f>ROUND(I876*H876,2)</f>
        <v>0</v>
      </c>
      <c r="K876" s="129" t="s">
        <v>139</v>
      </c>
      <c r="L876" s="32"/>
      <c r="M876" s="134" t="s">
        <v>19</v>
      </c>
      <c r="N876" s="135" t="s">
        <v>49</v>
      </c>
      <c r="P876" s="136">
        <f>O876*H876</f>
        <v>0</v>
      </c>
      <c r="Q876" s="136">
        <v>0</v>
      </c>
      <c r="R876" s="136">
        <f>Q876*H876</f>
        <v>0</v>
      </c>
      <c r="S876" s="136">
        <v>0</v>
      </c>
      <c r="T876" s="137">
        <f>S876*H876</f>
        <v>0</v>
      </c>
      <c r="AR876" s="138" t="s">
        <v>140</v>
      </c>
      <c r="AT876" s="138" t="s">
        <v>135</v>
      </c>
      <c r="AU876" s="138" t="s">
        <v>88</v>
      </c>
      <c r="AY876" s="17" t="s">
        <v>133</v>
      </c>
      <c r="BE876" s="139">
        <f>IF(N876="základní",J876,0)</f>
        <v>0</v>
      </c>
      <c r="BF876" s="139">
        <f>IF(N876="snížená",J876,0)</f>
        <v>0</v>
      </c>
      <c r="BG876" s="139">
        <f>IF(N876="zákl. přenesená",J876,0)</f>
        <v>0</v>
      </c>
      <c r="BH876" s="139">
        <f>IF(N876="sníž. přenesená",J876,0)</f>
        <v>0</v>
      </c>
      <c r="BI876" s="139">
        <f>IF(N876="nulová",J876,0)</f>
        <v>0</v>
      </c>
      <c r="BJ876" s="17" t="s">
        <v>86</v>
      </c>
      <c r="BK876" s="139">
        <f>ROUND(I876*H876,2)</f>
        <v>0</v>
      </c>
      <c r="BL876" s="17" t="s">
        <v>140</v>
      </c>
      <c r="BM876" s="138" t="s">
        <v>1090</v>
      </c>
    </row>
    <row r="877" spans="2:47" s="1" customFormat="1" ht="12">
      <c r="B877" s="32"/>
      <c r="D877" s="140" t="s">
        <v>141</v>
      </c>
      <c r="F877" s="141" t="s">
        <v>1091</v>
      </c>
      <c r="I877" s="142"/>
      <c r="L877" s="32"/>
      <c r="M877" s="143"/>
      <c r="T877" s="53"/>
      <c r="AT877" s="17" t="s">
        <v>141</v>
      </c>
      <c r="AU877" s="17" t="s">
        <v>88</v>
      </c>
    </row>
    <row r="878" spans="2:51" s="12" customFormat="1" ht="12">
      <c r="B878" s="144"/>
      <c r="D878" s="145" t="s">
        <v>143</v>
      </c>
      <c r="E878" s="146" t="s">
        <v>19</v>
      </c>
      <c r="F878" s="147" t="s">
        <v>1092</v>
      </c>
      <c r="H878" s="148">
        <v>433.09</v>
      </c>
      <c r="I878" s="149"/>
      <c r="L878" s="144"/>
      <c r="M878" s="150"/>
      <c r="T878" s="151"/>
      <c r="AT878" s="146" t="s">
        <v>143</v>
      </c>
      <c r="AU878" s="146" t="s">
        <v>88</v>
      </c>
      <c r="AV878" s="12" t="s">
        <v>88</v>
      </c>
      <c r="AW878" s="12" t="s">
        <v>37</v>
      </c>
      <c r="AX878" s="12" t="s">
        <v>78</v>
      </c>
      <c r="AY878" s="146" t="s">
        <v>133</v>
      </c>
    </row>
    <row r="879" spans="2:51" s="13" customFormat="1" ht="12">
      <c r="B879" s="152"/>
      <c r="D879" s="145" t="s">
        <v>143</v>
      </c>
      <c r="E879" s="153" t="s">
        <v>19</v>
      </c>
      <c r="F879" s="154" t="s">
        <v>1029</v>
      </c>
      <c r="H879" s="153" t="s">
        <v>19</v>
      </c>
      <c r="I879" s="155"/>
      <c r="L879" s="152"/>
      <c r="M879" s="156"/>
      <c r="T879" s="157"/>
      <c r="AT879" s="153" t="s">
        <v>143</v>
      </c>
      <c r="AU879" s="153" t="s">
        <v>88</v>
      </c>
      <c r="AV879" s="13" t="s">
        <v>86</v>
      </c>
      <c r="AW879" s="13" t="s">
        <v>37</v>
      </c>
      <c r="AX879" s="13" t="s">
        <v>78</v>
      </c>
      <c r="AY879" s="153" t="s">
        <v>133</v>
      </c>
    </row>
    <row r="880" spans="2:51" s="14" customFormat="1" ht="12">
      <c r="B880" s="158"/>
      <c r="D880" s="145" t="s">
        <v>143</v>
      </c>
      <c r="E880" s="159" t="s">
        <v>19</v>
      </c>
      <c r="F880" s="160" t="s">
        <v>146</v>
      </c>
      <c r="H880" s="161">
        <v>433.09</v>
      </c>
      <c r="I880" s="162"/>
      <c r="L880" s="158"/>
      <c r="M880" s="163"/>
      <c r="T880" s="164"/>
      <c r="AT880" s="159" t="s">
        <v>143</v>
      </c>
      <c r="AU880" s="159" t="s">
        <v>88</v>
      </c>
      <c r="AV880" s="14" t="s">
        <v>140</v>
      </c>
      <c r="AW880" s="14" t="s">
        <v>37</v>
      </c>
      <c r="AX880" s="14" t="s">
        <v>86</v>
      </c>
      <c r="AY880" s="159" t="s">
        <v>133</v>
      </c>
    </row>
    <row r="881" spans="2:65" s="1" customFormat="1" ht="24.2" customHeight="1">
      <c r="B881" s="32"/>
      <c r="C881" s="127" t="s">
        <v>1093</v>
      </c>
      <c r="D881" s="127" t="s">
        <v>135</v>
      </c>
      <c r="E881" s="128" t="s">
        <v>1089</v>
      </c>
      <c r="F881" s="129" t="s">
        <v>337</v>
      </c>
      <c r="G881" s="130" t="s">
        <v>338</v>
      </c>
      <c r="H881" s="131">
        <v>379.47</v>
      </c>
      <c r="I881" s="132"/>
      <c r="J881" s="133">
        <f>ROUND(I881*H881,2)</f>
        <v>0</v>
      </c>
      <c r="K881" s="129" t="s">
        <v>139</v>
      </c>
      <c r="L881" s="32"/>
      <c r="M881" s="134" t="s">
        <v>19</v>
      </c>
      <c r="N881" s="135" t="s">
        <v>49</v>
      </c>
      <c r="P881" s="136">
        <f>O881*H881</f>
        <v>0</v>
      </c>
      <c r="Q881" s="136">
        <v>0</v>
      </c>
      <c r="R881" s="136">
        <f>Q881*H881</f>
        <v>0</v>
      </c>
      <c r="S881" s="136">
        <v>0</v>
      </c>
      <c r="T881" s="137">
        <f>S881*H881</f>
        <v>0</v>
      </c>
      <c r="AR881" s="138" t="s">
        <v>140</v>
      </c>
      <c r="AT881" s="138" t="s">
        <v>135</v>
      </c>
      <c r="AU881" s="138" t="s">
        <v>88</v>
      </c>
      <c r="AY881" s="17" t="s">
        <v>133</v>
      </c>
      <c r="BE881" s="139">
        <f>IF(N881="základní",J881,0)</f>
        <v>0</v>
      </c>
      <c r="BF881" s="139">
        <f>IF(N881="snížená",J881,0)</f>
        <v>0</v>
      </c>
      <c r="BG881" s="139">
        <f>IF(N881="zákl. přenesená",J881,0)</f>
        <v>0</v>
      </c>
      <c r="BH881" s="139">
        <f>IF(N881="sníž. přenesená",J881,0)</f>
        <v>0</v>
      </c>
      <c r="BI881" s="139">
        <f>IF(N881="nulová",J881,0)</f>
        <v>0</v>
      </c>
      <c r="BJ881" s="17" t="s">
        <v>86</v>
      </c>
      <c r="BK881" s="139">
        <f>ROUND(I881*H881,2)</f>
        <v>0</v>
      </c>
      <c r="BL881" s="17" t="s">
        <v>140</v>
      </c>
      <c r="BM881" s="138" t="s">
        <v>1094</v>
      </c>
    </row>
    <row r="882" spans="2:47" s="1" customFormat="1" ht="12">
      <c r="B882" s="32"/>
      <c r="D882" s="140" t="s">
        <v>141</v>
      </c>
      <c r="F882" s="141" t="s">
        <v>1091</v>
      </c>
      <c r="I882" s="142"/>
      <c r="L882" s="32"/>
      <c r="M882" s="143"/>
      <c r="T882" s="53"/>
      <c r="AT882" s="17" t="s">
        <v>141</v>
      </c>
      <c r="AU882" s="17" t="s">
        <v>88</v>
      </c>
    </row>
    <row r="883" spans="2:63" s="11" customFormat="1" ht="22.9" customHeight="1">
      <c r="B883" s="115"/>
      <c r="D883" s="116" t="s">
        <v>77</v>
      </c>
      <c r="E883" s="125" t="s">
        <v>1095</v>
      </c>
      <c r="F883" s="125" t="s">
        <v>1096</v>
      </c>
      <c r="I883" s="118"/>
      <c r="J883" s="126">
        <f>BK883</f>
        <v>0</v>
      </c>
      <c r="L883" s="115"/>
      <c r="M883" s="120"/>
      <c r="P883" s="121">
        <f>SUM(P884:P885)</f>
        <v>0</v>
      </c>
      <c r="R883" s="121">
        <f>SUM(R884:R885)</f>
        <v>0</v>
      </c>
      <c r="T883" s="122">
        <f>SUM(T884:T885)</f>
        <v>0</v>
      </c>
      <c r="AR883" s="116" t="s">
        <v>86</v>
      </c>
      <c r="AT883" s="123" t="s">
        <v>77</v>
      </c>
      <c r="AU883" s="123" t="s">
        <v>86</v>
      </c>
      <c r="AY883" s="116" t="s">
        <v>133</v>
      </c>
      <c r="BK883" s="124">
        <f>SUM(BK884:BK885)</f>
        <v>0</v>
      </c>
    </row>
    <row r="884" spans="2:65" s="1" customFormat="1" ht="24.2" customHeight="1">
      <c r="B884" s="32"/>
      <c r="C884" s="127" t="s">
        <v>601</v>
      </c>
      <c r="D884" s="127" t="s">
        <v>135</v>
      </c>
      <c r="E884" s="128" t="s">
        <v>1097</v>
      </c>
      <c r="F884" s="129" t="s">
        <v>1098</v>
      </c>
      <c r="G884" s="130" t="s">
        <v>338</v>
      </c>
      <c r="H884" s="131">
        <v>1654.27</v>
      </c>
      <c r="I884" s="132"/>
      <c r="J884" s="133">
        <f>ROUND(I884*H884,2)</f>
        <v>0</v>
      </c>
      <c r="K884" s="129" t="s">
        <v>139</v>
      </c>
      <c r="L884" s="32"/>
      <c r="M884" s="134" t="s">
        <v>19</v>
      </c>
      <c r="N884" s="135" t="s">
        <v>49</v>
      </c>
      <c r="P884" s="136">
        <f>O884*H884</f>
        <v>0</v>
      </c>
      <c r="Q884" s="136">
        <v>0</v>
      </c>
      <c r="R884" s="136">
        <f>Q884*H884</f>
        <v>0</v>
      </c>
      <c r="S884" s="136">
        <v>0</v>
      </c>
      <c r="T884" s="137">
        <f>S884*H884</f>
        <v>0</v>
      </c>
      <c r="AR884" s="138" t="s">
        <v>140</v>
      </c>
      <c r="AT884" s="138" t="s">
        <v>135</v>
      </c>
      <c r="AU884" s="138" t="s">
        <v>88</v>
      </c>
      <c r="AY884" s="17" t="s">
        <v>133</v>
      </c>
      <c r="BE884" s="139">
        <f>IF(N884="základní",J884,0)</f>
        <v>0</v>
      </c>
      <c r="BF884" s="139">
        <f>IF(N884="snížená",J884,0)</f>
        <v>0</v>
      </c>
      <c r="BG884" s="139">
        <f>IF(N884="zákl. přenesená",J884,0)</f>
        <v>0</v>
      </c>
      <c r="BH884" s="139">
        <f>IF(N884="sníž. přenesená",J884,0)</f>
        <v>0</v>
      </c>
      <c r="BI884" s="139">
        <f>IF(N884="nulová",J884,0)</f>
        <v>0</v>
      </c>
      <c r="BJ884" s="17" t="s">
        <v>86</v>
      </c>
      <c r="BK884" s="139">
        <f>ROUND(I884*H884,2)</f>
        <v>0</v>
      </c>
      <c r="BL884" s="17" t="s">
        <v>140</v>
      </c>
      <c r="BM884" s="138" t="s">
        <v>1099</v>
      </c>
    </row>
    <row r="885" spans="2:47" s="1" customFormat="1" ht="12">
      <c r="B885" s="32"/>
      <c r="D885" s="140" t="s">
        <v>141</v>
      </c>
      <c r="F885" s="141" t="s">
        <v>1100</v>
      </c>
      <c r="I885" s="142"/>
      <c r="L885" s="32"/>
      <c r="M885" s="143"/>
      <c r="T885" s="53"/>
      <c r="AT885" s="17" t="s">
        <v>141</v>
      </c>
      <c r="AU885" s="17" t="s">
        <v>88</v>
      </c>
    </row>
    <row r="886" spans="2:63" s="11" customFormat="1" ht="25.9" customHeight="1">
      <c r="B886" s="115"/>
      <c r="D886" s="116" t="s">
        <v>77</v>
      </c>
      <c r="E886" s="117" t="s">
        <v>1101</v>
      </c>
      <c r="F886" s="117" t="s">
        <v>1102</v>
      </c>
      <c r="I886" s="118"/>
      <c r="J886" s="119">
        <f>BK886</f>
        <v>0</v>
      </c>
      <c r="L886" s="115"/>
      <c r="M886" s="120"/>
      <c r="P886" s="121">
        <f>P887</f>
        <v>0</v>
      </c>
      <c r="R886" s="121">
        <f>R887</f>
        <v>0</v>
      </c>
      <c r="T886" s="122">
        <f>T887</f>
        <v>0</v>
      </c>
      <c r="AR886" s="116" t="s">
        <v>88</v>
      </c>
      <c r="AT886" s="123" t="s">
        <v>77</v>
      </c>
      <c r="AU886" s="123" t="s">
        <v>78</v>
      </c>
      <c r="AY886" s="116" t="s">
        <v>133</v>
      </c>
      <c r="BK886" s="124">
        <f>BK887</f>
        <v>0</v>
      </c>
    </row>
    <row r="887" spans="2:63" s="11" customFormat="1" ht="22.9" customHeight="1">
      <c r="B887" s="115"/>
      <c r="D887" s="116" t="s">
        <v>77</v>
      </c>
      <c r="E887" s="125" t="s">
        <v>1103</v>
      </c>
      <c r="F887" s="125" t="s">
        <v>1104</v>
      </c>
      <c r="I887" s="118"/>
      <c r="J887" s="126">
        <f>BK887</f>
        <v>0</v>
      </c>
      <c r="L887" s="115"/>
      <c r="M887" s="120"/>
      <c r="P887" s="121">
        <f>SUM(P888:P910)</f>
        <v>0</v>
      </c>
      <c r="R887" s="121">
        <f>SUM(R888:R910)</f>
        <v>0</v>
      </c>
      <c r="T887" s="122">
        <f>SUM(T888:T910)</f>
        <v>0</v>
      </c>
      <c r="AR887" s="116" t="s">
        <v>88</v>
      </c>
      <c r="AT887" s="123" t="s">
        <v>77</v>
      </c>
      <c r="AU887" s="123" t="s">
        <v>86</v>
      </c>
      <c r="AY887" s="116" t="s">
        <v>133</v>
      </c>
      <c r="BK887" s="124">
        <f>SUM(BK888:BK910)</f>
        <v>0</v>
      </c>
    </row>
    <row r="888" spans="2:65" s="1" customFormat="1" ht="16.5" customHeight="1">
      <c r="B888" s="32"/>
      <c r="C888" s="127" t="s">
        <v>1105</v>
      </c>
      <c r="D888" s="127" t="s">
        <v>135</v>
      </c>
      <c r="E888" s="128" t="s">
        <v>1106</v>
      </c>
      <c r="F888" s="129" t="s">
        <v>1107</v>
      </c>
      <c r="G888" s="130" t="s">
        <v>138</v>
      </c>
      <c r="H888" s="131">
        <v>180</v>
      </c>
      <c r="I888" s="132"/>
      <c r="J888" s="133">
        <f>ROUND(I888*H888,2)</f>
        <v>0</v>
      </c>
      <c r="K888" s="129" t="s">
        <v>139</v>
      </c>
      <c r="L888" s="32"/>
      <c r="M888" s="134" t="s">
        <v>19</v>
      </c>
      <c r="N888" s="135" t="s">
        <v>49</v>
      </c>
      <c r="P888" s="136">
        <f>O888*H888</f>
        <v>0</v>
      </c>
      <c r="Q888" s="136">
        <v>0</v>
      </c>
      <c r="R888" s="136">
        <f>Q888*H888</f>
        <v>0</v>
      </c>
      <c r="S888" s="136">
        <v>0</v>
      </c>
      <c r="T888" s="137">
        <f>S888*H888</f>
        <v>0</v>
      </c>
      <c r="AR888" s="138" t="s">
        <v>179</v>
      </c>
      <c r="AT888" s="138" t="s">
        <v>135</v>
      </c>
      <c r="AU888" s="138" t="s">
        <v>88</v>
      </c>
      <c r="AY888" s="17" t="s">
        <v>133</v>
      </c>
      <c r="BE888" s="139">
        <f>IF(N888="základní",J888,0)</f>
        <v>0</v>
      </c>
      <c r="BF888" s="139">
        <f>IF(N888="snížená",J888,0)</f>
        <v>0</v>
      </c>
      <c r="BG888" s="139">
        <f>IF(N888="zákl. přenesená",J888,0)</f>
        <v>0</v>
      </c>
      <c r="BH888" s="139">
        <f>IF(N888="sníž. přenesená",J888,0)</f>
        <v>0</v>
      </c>
      <c r="BI888" s="139">
        <f>IF(N888="nulová",J888,0)</f>
        <v>0</v>
      </c>
      <c r="BJ888" s="17" t="s">
        <v>86</v>
      </c>
      <c r="BK888" s="139">
        <f>ROUND(I888*H888,2)</f>
        <v>0</v>
      </c>
      <c r="BL888" s="17" t="s">
        <v>179</v>
      </c>
      <c r="BM888" s="138" t="s">
        <v>1108</v>
      </c>
    </row>
    <row r="889" spans="2:47" s="1" customFormat="1" ht="12">
      <c r="B889" s="32"/>
      <c r="D889" s="140" t="s">
        <v>141</v>
      </c>
      <c r="F889" s="141" t="s">
        <v>1109</v>
      </c>
      <c r="I889" s="142"/>
      <c r="L889" s="32"/>
      <c r="M889" s="143"/>
      <c r="T889" s="53"/>
      <c r="AT889" s="17" t="s">
        <v>141</v>
      </c>
      <c r="AU889" s="17" t="s">
        <v>88</v>
      </c>
    </row>
    <row r="890" spans="2:51" s="12" customFormat="1" ht="12">
      <c r="B890" s="144"/>
      <c r="D890" s="145" t="s">
        <v>143</v>
      </c>
      <c r="E890" s="146" t="s">
        <v>19</v>
      </c>
      <c r="F890" s="147" t="s">
        <v>1110</v>
      </c>
      <c r="H890" s="148">
        <v>180</v>
      </c>
      <c r="I890" s="149"/>
      <c r="L890" s="144"/>
      <c r="M890" s="150"/>
      <c r="T890" s="151"/>
      <c r="AT890" s="146" t="s">
        <v>143</v>
      </c>
      <c r="AU890" s="146" t="s">
        <v>88</v>
      </c>
      <c r="AV890" s="12" t="s">
        <v>88</v>
      </c>
      <c r="AW890" s="12" t="s">
        <v>37</v>
      </c>
      <c r="AX890" s="12" t="s">
        <v>78</v>
      </c>
      <c r="AY890" s="146" t="s">
        <v>133</v>
      </c>
    </row>
    <row r="891" spans="2:51" s="13" customFormat="1" ht="12">
      <c r="B891" s="152"/>
      <c r="D891" s="145" t="s">
        <v>143</v>
      </c>
      <c r="E891" s="153" t="s">
        <v>19</v>
      </c>
      <c r="F891" s="154" t="s">
        <v>145</v>
      </c>
      <c r="H891" s="153" t="s">
        <v>19</v>
      </c>
      <c r="I891" s="155"/>
      <c r="L891" s="152"/>
      <c r="M891" s="156"/>
      <c r="T891" s="157"/>
      <c r="AT891" s="153" t="s">
        <v>143</v>
      </c>
      <c r="AU891" s="153" t="s">
        <v>88</v>
      </c>
      <c r="AV891" s="13" t="s">
        <v>86</v>
      </c>
      <c r="AW891" s="13" t="s">
        <v>37</v>
      </c>
      <c r="AX891" s="13" t="s">
        <v>78</v>
      </c>
      <c r="AY891" s="153" t="s">
        <v>133</v>
      </c>
    </row>
    <row r="892" spans="2:51" s="14" customFormat="1" ht="12">
      <c r="B892" s="158"/>
      <c r="D892" s="145" t="s">
        <v>143</v>
      </c>
      <c r="E892" s="159" t="s">
        <v>19</v>
      </c>
      <c r="F892" s="160" t="s">
        <v>146</v>
      </c>
      <c r="H892" s="161">
        <v>180</v>
      </c>
      <c r="I892" s="162"/>
      <c r="L892" s="158"/>
      <c r="M892" s="163"/>
      <c r="T892" s="164"/>
      <c r="AT892" s="159" t="s">
        <v>143</v>
      </c>
      <c r="AU892" s="159" t="s">
        <v>88</v>
      </c>
      <c r="AV892" s="14" t="s">
        <v>140</v>
      </c>
      <c r="AW892" s="14" t="s">
        <v>37</v>
      </c>
      <c r="AX892" s="14" t="s">
        <v>86</v>
      </c>
      <c r="AY892" s="159" t="s">
        <v>133</v>
      </c>
    </row>
    <row r="893" spans="2:65" s="1" customFormat="1" ht="16.5" customHeight="1">
      <c r="B893" s="32"/>
      <c r="C893" s="127" t="s">
        <v>608</v>
      </c>
      <c r="D893" s="127" t="s">
        <v>135</v>
      </c>
      <c r="E893" s="128" t="s">
        <v>1111</v>
      </c>
      <c r="F893" s="129" t="s">
        <v>1112</v>
      </c>
      <c r="G893" s="130" t="s">
        <v>138</v>
      </c>
      <c r="H893" s="131">
        <v>62.8</v>
      </c>
      <c r="I893" s="132"/>
      <c r="J893" s="133">
        <f>ROUND(I893*H893,2)</f>
        <v>0</v>
      </c>
      <c r="K893" s="129" t="s">
        <v>139</v>
      </c>
      <c r="L893" s="32"/>
      <c r="M893" s="134" t="s">
        <v>19</v>
      </c>
      <c r="N893" s="135" t="s">
        <v>49</v>
      </c>
      <c r="P893" s="136">
        <f>O893*H893</f>
        <v>0</v>
      </c>
      <c r="Q893" s="136">
        <v>0</v>
      </c>
      <c r="R893" s="136">
        <f>Q893*H893</f>
        <v>0</v>
      </c>
      <c r="S893" s="136">
        <v>0</v>
      </c>
      <c r="T893" s="137">
        <f>S893*H893</f>
        <v>0</v>
      </c>
      <c r="AR893" s="138" t="s">
        <v>179</v>
      </c>
      <c r="AT893" s="138" t="s">
        <v>135</v>
      </c>
      <c r="AU893" s="138" t="s">
        <v>88</v>
      </c>
      <c r="AY893" s="17" t="s">
        <v>133</v>
      </c>
      <c r="BE893" s="139">
        <f>IF(N893="základní",J893,0)</f>
        <v>0</v>
      </c>
      <c r="BF893" s="139">
        <f>IF(N893="snížená",J893,0)</f>
        <v>0</v>
      </c>
      <c r="BG893" s="139">
        <f>IF(N893="zákl. přenesená",J893,0)</f>
        <v>0</v>
      </c>
      <c r="BH893" s="139">
        <f>IF(N893="sníž. přenesená",J893,0)</f>
        <v>0</v>
      </c>
      <c r="BI893" s="139">
        <f>IF(N893="nulová",J893,0)</f>
        <v>0</v>
      </c>
      <c r="BJ893" s="17" t="s">
        <v>86</v>
      </c>
      <c r="BK893" s="139">
        <f>ROUND(I893*H893,2)</f>
        <v>0</v>
      </c>
      <c r="BL893" s="17" t="s">
        <v>179</v>
      </c>
      <c r="BM893" s="138" t="s">
        <v>1113</v>
      </c>
    </row>
    <row r="894" spans="2:47" s="1" customFormat="1" ht="12">
      <c r="B894" s="32"/>
      <c r="D894" s="140" t="s">
        <v>141</v>
      </c>
      <c r="F894" s="141" t="s">
        <v>1114</v>
      </c>
      <c r="I894" s="142"/>
      <c r="L894" s="32"/>
      <c r="M894" s="143"/>
      <c r="T894" s="53"/>
      <c r="AT894" s="17" t="s">
        <v>141</v>
      </c>
      <c r="AU894" s="17" t="s">
        <v>88</v>
      </c>
    </row>
    <row r="895" spans="2:51" s="12" customFormat="1" ht="12">
      <c r="B895" s="144"/>
      <c r="D895" s="145" t="s">
        <v>143</v>
      </c>
      <c r="E895" s="146" t="s">
        <v>19</v>
      </c>
      <c r="F895" s="147" t="s">
        <v>1115</v>
      </c>
      <c r="H895" s="148">
        <v>62.8</v>
      </c>
      <c r="I895" s="149"/>
      <c r="L895" s="144"/>
      <c r="M895" s="150"/>
      <c r="T895" s="151"/>
      <c r="AT895" s="146" t="s">
        <v>143</v>
      </c>
      <c r="AU895" s="146" t="s">
        <v>88</v>
      </c>
      <c r="AV895" s="12" t="s">
        <v>88</v>
      </c>
      <c r="AW895" s="12" t="s">
        <v>37</v>
      </c>
      <c r="AX895" s="12" t="s">
        <v>78</v>
      </c>
      <c r="AY895" s="146" t="s">
        <v>133</v>
      </c>
    </row>
    <row r="896" spans="2:51" s="13" customFormat="1" ht="12">
      <c r="B896" s="152"/>
      <c r="D896" s="145" t="s">
        <v>143</v>
      </c>
      <c r="E896" s="153" t="s">
        <v>19</v>
      </c>
      <c r="F896" s="154" t="s">
        <v>145</v>
      </c>
      <c r="H896" s="153" t="s">
        <v>19</v>
      </c>
      <c r="I896" s="155"/>
      <c r="L896" s="152"/>
      <c r="M896" s="156"/>
      <c r="T896" s="157"/>
      <c r="AT896" s="153" t="s">
        <v>143</v>
      </c>
      <c r="AU896" s="153" t="s">
        <v>88</v>
      </c>
      <c r="AV896" s="13" t="s">
        <v>86</v>
      </c>
      <c r="AW896" s="13" t="s">
        <v>37</v>
      </c>
      <c r="AX896" s="13" t="s">
        <v>78</v>
      </c>
      <c r="AY896" s="153" t="s">
        <v>133</v>
      </c>
    </row>
    <row r="897" spans="2:51" s="14" customFormat="1" ht="12">
      <c r="B897" s="158"/>
      <c r="D897" s="145" t="s">
        <v>143</v>
      </c>
      <c r="E897" s="159" t="s">
        <v>19</v>
      </c>
      <c r="F897" s="160" t="s">
        <v>146</v>
      </c>
      <c r="H897" s="161">
        <v>62.8</v>
      </c>
      <c r="I897" s="162"/>
      <c r="L897" s="158"/>
      <c r="M897" s="163"/>
      <c r="T897" s="164"/>
      <c r="AT897" s="159" t="s">
        <v>143</v>
      </c>
      <c r="AU897" s="159" t="s">
        <v>88</v>
      </c>
      <c r="AV897" s="14" t="s">
        <v>140</v>
      </c>
      <c r="AW897" s="14" t="s">
        <v>37</v>
      </c>
      <c r="AX897" s="14" t="s">
        <v>86</v>
      </c>
      <c r="AY897" s="159" t="s">
        <v>133</v>
      </c>
    </row>
    <row r="898" spans="2:65" s="1" customFormat="1" ht="16.5" customHeight="1">
      <c r="B898" s="32"/>
      <c r="C898" s="165" t="s">
        <v>1116</v>
      </c>
      <c r="D898" s="165" t="s">
        <v>358</v>
      </c>
      <c r="E898" s="166" t="s">
        <v>1117</v>
      </c>
      <c r="F898" s="167" t="s">
        <v>1118</v>
      </c>
      <c r="G898" s="168" t="s">
        <v>338</v>
      </c>
      <c r="H898" s="169">
        <v>0.1</v>
      </c>
      <c r="I898" s="170"/>
      <c r="J898" s="171">
        <f>ROUND(I898*H898,2)</f>
        <v>0</v>
      </c>
      <c r="K898" s="167" t="s">
        <v>139</v>
      </c>
      <c r="L898" s="172"/>
      <c r="M898" s="173" t="s">
        <v>19</v>
      </c>
      <c r="N898" s="174" t="s">
        <v>49</v>
      </c>
      <c r="P898" s="136">
        <f>O898*H898</f>
        <v>0</v>
      </c>
      <c r="Q898" s="136">
        <v>0</v>
      </c>
      <c r="R898" s="136">
        <f>Q898*H898</f>
        <v>0</v>
      </c>
      <c r="S898" s="136">
        <v>0</v>
      </c>
      <c r="T898" s="137">
        <f>S898*H898</f>
        <v>0</v>
      </c>
      <c r="AR898" s="138" t="s">
        <v>223</v>
      </c>
      <c r="AT898" s="138" t="s">
        <v>358</v>
      </c>
      <c r="AU898" s="138" t="s">
        <v>88</v>
      </c>
      <c r="AY898" s="17" t="s">
        <v>133</v>
      </c>
      <c r="BE898" s="139">
        <f>IF(N898="základní",J898,0)</f>
        <v>0</v>
      </c>
      <c r="BF898" s="139">
        <f>IF(N898="snížená",J898,0)</f>
        <v>0</v>
      </c>
      <c r="BG898" s="139">
        <f>IF(N898="zákl. přenesená",J898,0)</f>
        <v>0</v>
      </c>
      <c r="BH898" s="139">
        <f>IF(N898="sníž. přenesená",J898,0)</f>
        <v>0</v>
      </c>
      <c r="BI898" s="139">
        <f>IF(N898="nulová",J898,0)</f>
        <v>0</v>
      </c>
      <c r="BJ898" s="17" t="s">
        <v>86</v>
      </c>
      <c r="BK898" s="139">
        <f>ROUND(I898*H898,2)</f>
        <v>0</v>
      </c>
      <c r="BL898" s="17" t="s">
        <v>179</v>
      </c>
      <c r="BM898" s="138" t="s">
        <v>1119</v>
      </c>
    </row>
    <row r="899" spans="2:65" s="1" customFormat="1" ht="16.5" customHeight="1">
      <c r="B899" s="32"/>
      <c r="C899" s="127" t="s">
        <v>613</v>
      </c>
      <c r="D899" s="127" t="s">
        <v>135</v>
      </c>
      <c r="E899" s="128" t="s">
        <v>1120</v>
      </c>
      <c r="F899" s="129" t="s">
        <v>1121</v>
      </c>
      <c r="G899" s="130" t="s">
        <v>138</v>
      </c>
      <c r="H899" s="131">
        <v>82.5</v>
      </c>
      <c r="I899" s="132"/>
      <c r="J899" s="133">
        <f>ROUND(I899*H899,2)</f>
        <v>0</v>
      </c>
      <c r="K899" s="129" t="s">
        <v>139</v>
      </c>
      <c r="L899" s="32"/>
      <c r="M899" s="134" t="s">
        <v>19</v>
      </c>
      <c r="N899" s="135" t="s">
        <v>49</v>
      </c>
      <c r="P899" s="136">
        <f>O899*H899</f>
        <v>0</v>
      </c>
      <c r="Q899" s="136">
        <v>0</v>
      </c>
      <c r="R899" s="136">
        <f>Q899*H899</f>
        <v>0</v>
      </c>
      <c r="S899" s="136">
        <v>0</v>
      </c>
      <c r="T899" s="137">
        <f>S899*H899</f>
        <v>0</v>
      </c>
      <c r="AR899" s="138" t="s">
        <v>179</v>
      </c>
      <c r="AT899" s="138" t="s">
        <v>135</v>
      </c>
      <c r="AU899" s="138" t="s">
        <v>88</v>
      </c>
      <c r="AY899" s="17" t="s">
        <v>133</v>
      </c>
      <c r="BE899" s="139">
        <f>IF(N899="základní",J899,0)</f>
        <v>0</v>
      </c>
      <c r="BF899" s="139">
        <f>IF(N899="snížená",J899,0)</f>
        <v>0</v>
      </c>
      <c r="BG899" s="139">
        <f>IF(N899="zákl. přenesená",J899,0)</f>
        <v>0</v>
      </c>
      <c r="BH899" s="139">
        <f>IF(N899="sníž. přenesená",J899,0)</f>
        <v>0</v>
      </c>
      <c r="BI899" s="139">
        <f>IF(N899="nulová",J899,0)</f>
        <v>0</v>
      </c>
      <c r="BJ899" s="17" t="s">
        <v>86</v>
      </c>
      <c r="BK899" s="139">
        <f>ROUND(I899*H899,2)</f>
        <v>0</v>
      </c>
      <c r="BL899" s="17" t="s">
        <v>179</v>
      </c>
      <c r="BM899" s="138" t="s">
        <v>1122</v>
      </c>
    </row>
    <row r="900" spans="2:47" s="1" customFormat="1" ht="12">
      <c r="B900" s="32"/>
      <c r="D900" s="140" t="s">
        <v>141</v>
      </c>
      <c r="F900" s="141" t="s">
        <v>1123</v>
      </c>
      <c r="I900" s="142"/>
      <c r="L900" s="32"/>
      <c r="M900" s="143"/>
      <c r="T900" s="53"/>
      <c r="AT900" s="17" t="s">
        <v>141</v>
      </c>
      <c r="AU900" s="17" t="s">
        <v>88</v>
      </c>
    </row>
    <row r="901" spans="2:51" s="12" customFormat="1" ht="12">
      <c r="B901" s="144"/>
      <c r="D901" s="145" t="s">
        <v>143</v>
      </c>
      <c r="E901" s="146" t="s">
        <v>19</v>
      </c>
      <c r="F901" s="147" t="s">
        <v>1124</v>
      </c>
      <c r="H901" s="148">
        <v>82.5</v>
      </c>
      <c r="I901" s="149"/>
      <c r="L901" s="144"/>
      <c r="M901" s="150"/>
      <c r="T901" s="151"/>
      <c r="AT901" s="146" t="s">
        <v>143</v>
      </c>
      <c r="AU901" s="146" t="s">
        <v>88</v>
      </c>
      <c r="AV901" s="12" t="s">
        <v>88</v>
      </c>
      <c r="AW901" s="12" t="s">
        <v>37</v>
      </c>
      <c r="AX901" s="12" t="s">
        <v>78</v>
      </c>
      <c r="AY901" s="146" t="s">
        <v>133</v>
      </c>
    </row>
    <row r="902" spans="2:51" s="13" customFormat="1" ht="12">
      <c r="B902" s="152"/>
      <c r="D902" s="145" t="s">
        <v>143</v>
      </c>
      <c r="E902" s="153" t="s">
        <v>19</v>
      </c>
      <c r="F902" s="154" t="s">
        <v>145</v>
      </c>
      <c r="H902" s="153" t="s">
        <v>19</v>
      </c>
      <c r="I902" s="155"/>
      <c r="L902" s="152"/>
      <c r="M902" s="156"/>
      <c r="T902" s="157"/>
      <c r="AT902" s="153" t="s">
        <v>143</v>
      </c>
      <c r="AU902" s="153" t="s">
        <v>88</v>
      </c>
      <c r="AV902" s="13" t="s">
        <v>86</v>
      </c>
      <c r="AW902" s="13" t="s">
        <v>37</v>
      </c>
      <c r="AX902" s="13" t="s">
        <v>78</v>
      </c>
      <c r="AY902" s="153" t="s">
        <v>133</v>
      </c>
    </row>
    <row r="903" spans="2:51" s="14" customFormat="1" ht="12">
      <c r="B903" s="158"/>
      <c r="D903" s="145" t="s">
        <v>143</v>
      </c>
      <c r="E903" s="159" t="s">
        <v>19</v>
      </c>
      <c r="F903" s="160" t="s">
        <v>146</v>
      </c>
      <c r="H903" s="161">
        <v>82.5</v>
      </c>
      <c r="I903" s="162"/>
      <c r="L903" s="158"/>
      <c r="M903" s="163"/>
      <c r="T903" s="164"/>
      <c r="AT903" s="159" t="s">
        <v>143</v>
      </c>
      <c r="AU903" s="159" t="s">
        <v>88</v>
      </c>
      <c r="AV903" s="14" t="s">
        <v>140</v>
      </c>
      <c r="AW903" s="14" t="s">
        <v>37</v>
      </c>
      <c r="AX903" s="14" t="s">
        <v>86</v>
      </c>
      <c r="AY903" s="159" t="s">
        <v>133</v>
      </c>
    </row>
    <row r="904" spans="2:65" s="1" customFormat="1" ht="24.2" customHeight="1">
      <c r="B904" s="32"/>
      <c r="C904" s="165" t="s">
        <v>1125</v>
      </c>
      <c r="D904" s="165" t="s">
        <v>358</v>
      </c>
      <c r="E904" s="166" t="s">
        <v>1126</v>
      </c>
      <c r="F904" s="167" t="s">
        <v>1127</v>
      </c>
      <c r="G904" s="168" t="s">
        <v>138</v>
      </c>
      <c r="H904" s="169">
        <v>96.15</v>
      </c>
      <c r="I904" s="170"/>
      <c r="J904" s="171">
        <f>ROUND(I904*H904,2)</f>
        <v>0</v>
      </c>
      <c r="K904" s="167" t="s">
        <v>139</v>
      </c>
      <c r="L904" s="172"/>
      <c r="M904" s="173" t="s">
        <v>19</v>
      </c>
      <c r="N904" s="174" t="s">
        <v>49</v>
      </c>
      <c r="P904" s="136">
        <f>O904*H904</f>
        <v>0</v>
      </c>
      <c r="Q904" s="136">
        <v>0</v>
      </c>
      <c r="R904" s="136">
        <f>Q904*H904</f>
        <v>0</v>
      </c>
      <c r="S904" s="136">
        <v>0</v>
      </c>
      <c r="T904" s="137">
        <f>S904*H904</f>
        <v>0</v>
      </c>
      <c r="AR904" s="138" t="s">
        <v>223</v>
      </c>
      <c r="AT904" s="138" t="s">
        <v>358</v>
      </c>
      <c r="AU904" s="138" t="s">
        <v>88</v>
      </c>
      <c r="AY904" s="17" t="s">
        <v>133</v>
      </c>
      <c r="BE904" s="139">
        <f>IF(N904="základní",J904,0)</f>
        <v>0</v>
      </c>
      <c r="BF904" s="139">
        <f>IF(N904="snížená",J904,0)</f>
        <v>0</v>
      </c>
      <c r="BG904" s="139">
        <f>IF(N904="zákl. přenesená",J904,0)</f>
        <v>0</v>
      </c>
      <c r="BH904" s="139">
        <f>IF(N904="sníž. přenesená",J904,0)</f>
        <v>0</v>
      </c>
      <c r="BI904" s="139">
        <f>IF(N904="nulová",J904,0)</f>
        <v>0</v>
      </c>
      <c r="BJ904" s="17" t="s">
        <v>86</v>
      </c>
      <c r="BK904" s="139">
        <f>ROUND(I904*H904,2)</f>
        <v>0</v>
      </c>
      <c r="BL904" s="17" t="s">
        <v>179</v>
      </c>
      <c r="BM904" s="138" t="s">
        <v>1128</v>
      </c>
    </row>
    <row r="905" spans="2:65" s="1" customFormat="1" ht="16.5" customHeight="1">
      <c r="B905" s="32"/>
      <c r="C905" s="127" t="s">
        <v>618</v>
      </c>
      <c r="D905" s="127" t="s">
        <v>135</v>
      </c>
      <c r="E905" s="128" t="s">
        <v>1129</v>
      </c>
      <c r="F905" s="129" t="s">
        <v>1130</v>
      </c>
      <c r="G905" s="130" t="s">
        <v>138</v>
      </c>
      <c r="H905" s="131">
        <v>184.8</v>
      </c>
      <c r="I905" s="132"/>
      <c r="J905" s="133">
        <f>ROUND(I905*H905,2)</f>
        <v>0</v>
      </c>
      <c r="K905" s="129" t="s">
        <v>19</v>
      </c>
      <c r="L905" s="32"/>
      <c r="M905" s="134" t="s">
        <v>19</v>
      </c>
      <c r="N905" s="135" t="s">
        <v>49</v>
      </c>
      <c r="P905" s="136">
        <f>O905*H905</f>
        <v>0</v>
      </c>
      <c r="Q905" s="136">
        <v>0</v>
      </c>
      <c r="R905" s="136">
        <f>Q905*H905</f>
        <v>0</v>
      </c>
      <c r="S905" s="136">
        <v>0</v>
      </c>
      <c r="T905" s="137">
        <f>S905*H905</f>
        <v>0</v>
      </c>
      <c r="AR905" s="138" t="s">
        <v>179</v>
      </c>
      <c r="AT905" s="138" t="s">
        <v>135</v>
      </c>
      <c r="AU905" s="138" t="s">
        <v>88</v>
      </c>
      <c r="AY905" s="17" t="s">
        <v>133</v>
      </c>
      <c r="BE905" s="139">
        <f>IF(N905="základní",J905,0)</f>
        <v>0</v>
      </c>
      <c r="BF905" s="139">
        <f>IF(N905="snížená",J905,0)</f>
        <v>0</v>
      </c>
      <c r="BG905" s="139">
        <f>IF(N905="zákl. přenesená",J905,0)</f>
        <v>0</v>
      </c>
      <c r="BH905" s="139">
        <f>IF(N905="sníž. přenesená",J905,0)</f>
        <v>0</v>
      </c>
      <c r="BI905" s="139">
        <f>IF(N905="nulová",J905,0)</f>
        <v>0</v>
      </c>
      <c r="BJ905" s="17" t="s">
        <v>86</v>
      </c>
      <c r="BK905" s="139">
        <f>ROUND(I905*H905,2)</f>
        <v>0</v>
      </c>
      <c r="BL905" s="17" t="s">
        <v>179</v>
      </c>
      <c r="BM905" s="138" t="s">
        <v>1131</v>
      </c>
    </row>
    <row r="906" spans="2:51" s="12" customFormat="1" ht="12">
      <c r="B906" s="144"/>
      <c r="D906" s="145" t="s">
        <v>143</v>
      </c>
      <c r="E906" s="146" t="s">
        <v>19</v>
      </c>
      <c r="F906" s="147" t="s">
        <v>1132</v>
      </c>
      <c r="H906" s="148">
        <v>184.8</v>
      </c>
      <c r="I906" s="149"/>
      <c r="L906" s="144"/>
      <c r="M906" s="150"/>
      <c r="T906" s="151"/>
      <c r="AT906" s="146" t="s">
        <v>143</v>
      </c>
      <c r="AU906" s="146" t="s">
        <v>88</v>
      </c>
      <c r="AV906" s="12" t="s">
        <v>88</v>
      </c>
      <c r="AW906" s="12" t="s">
        <v>37</v>
      </c>
      <c r="AX906" s="12" t="s">
        <v>78</v>
      </c>
      <c r="AY906" s="146" t="s">
        <v>133</v>
      </c>
    </row>
    <row r="907" spans="2:51" s="13" customFormat="1" ht="12">
      <c r="B907" s="152"/>
      <c r="D907" s="145" t="s">
        <v>143</v>
      </c>
      <c r="E907" s="153" t="s">
        <v>19</v>
      </c>
      <c r="F907" s="154" t="s">
        <v>145</v>
      </c>
      <c r="H907" s="153" t="s">
        <v>19</v>
      </c>
      <c r="I907" s="155"/>
      <c r="L907" s="152"/>
      <c r="M907" s="156"/>
      <c r="T907" s="157"/>
      <c r="AT907" s="153" t="s">
        <v>143</v>
      </c>
      <c r="AU907" s="153" t="s">
        <v>88</v>
      </c>
      <c r="AV907" s="13" t="s">
        <v>86</v>
      </c>
      <c r="AW907" s="13" t="s">
        <v>37</v>
      </c>
      <c r="AX907" s="13" t="s">
        <v>78</v>
      </c>
      <c r="AY907" s="153" t="s">
        <v>133</v>
      </c>
    </row>
    <row r="908" spans="2:51" s="14" customFormat="1" ht="12">
      <c r="B908" s="158"/>
      <c r="D908" s="145" t="s">
        <v>143</v>
      </c>
      <c r="E908" s="159" t="s">
        <v>19</v>
      </c>
      <c r="F908" s="160" t="s">
        <v>146</v>
      </c>
      <c r="H908" s="161">
        <v>184.8</v>
      </c>
      <c r="I908" s="162"/>
      <c r="L908" s="158"/>
      <c r="M908" s="163"/>
      <c r="T908" s="164"/>
      <c r="AT908" s="159" t="s">
        <v>143</v>
      </c>
      <c r="AU908" s="159" t="s">
        <v>88</v>
      </c>
      <c r="AV908" s="14" t="s">
        <v>140</v>
      </c>
      <c r="AW908" s="14" t="s">
        <v>37</v>
      </c>
      <c r="AX908" s="14" t="s">
        <v>86</v>
      </c>
      <c r="AY908" s="159" t="s">
        <v>133</v>
      </c>
    </row>
    <row r="909" spans="2:65" s="1" customFormat="1" ht="24.2" customHeight="1">
      <c r="B909" s="32"/>
      <c r="C909" s="127" t="s">
        <v>1133</v>
      </c>
      <c r="D909" s="127" t="s">
        <v>135</v>
      </c>
      <c r="E909" s="128" t="s">
        <v>1134</v>
      </c>
      <c r="F909" s="129" t="s">
        <v>1135</v>
      </c>
      <c r="G909" s="130" t="s">
        <v>338</v>
      </c>
      <c r="H909" s="131">
        <v>0.72</v>
      </c>
      <c r="I909" s="132"/>
      <c r="J909" s="133">
        <f>ROUND(I909*H909,2)</f>
        <v>0</v>
      </c>
      <c r="K909" s="129" t="s">
        <v>139</v>
      </c>
      <c r="L909" s="32"/>
      <c r="M909" s="134" t="s">
        <v>19</v>
      </c>
      <c r="N909" s="135" t="s">
        <v>49</v>
      </c>
      <c r="P909" s="136">
        <f>O909*H909</f>
        <v>0</v>
      </c>
      <c r="Q909" s="136">
        <v>0</v>
      </c>
      <c r="R909" s="136">
        <f>Q909*H909</f>
        <v>0</v>
      </c>
      <c r="S909" s="136">
        <v>0</v>
      </c>
      <c r="T909" s="137">
        <f>S909*H909</f>
        <v>0</v>
      </c>
      <c r="AR909" s="138" t="s">
        <v>179</v>
      </c>
      <c r="AT909" s="138" t="s">
        <v>135</v>
      </c>
      <c r="AU909" s="138" t="s">
        <v>88</v>
      </c>
      <c r="AY909" s="17" t="s">
        <v>133</v>
      </c>
      <c r="BE909" s="139">
        <f>IF(N909="základní",J909,0)</f>
        <v>0</v>
      </c>
      <c r="BF909" s="139">
        <f>IF(N909="snížená",J909,0)</f>
        <v>0</v>
      </c>
      <c r="BG909" s="139">
        <f>IF(N909="zákl. přenesená",J909,0)</f>
        <v>0</v>
      </c>
      <c r="BH909" s="139">
        <f>IF(N909="sníž. přenesená",J909,0)</f>
        <v>0</v>
      </c>
      <c r="BI909" s="139">
        <f>IF(N909="nulová",J909,0)</f>
        <v>0</v>
      </c>
      <c r="BJ909" s="17" t="s">
        <v>86</v>
      </c>
      <c r="BK909" s="139">
        <f>ROUND(I909*H909,2)</f>
        <v>0</v>
      </c>
      <c r="BL909" s="17" t="s">
        <v>179</v>
      </c>
      <c r="BM909" s="138" t="s">
        <v>1136</v>
      </c>
    </row>
    <row r="910" spans="2:47" s="1" customFormat="1" ht="12">
      <c r="B910" s="32"/>
      <c r="D910" s="140" t="s">
        <v>141</v>
      </c>
      <c r="F910" s="141" t="s">
        <v>1137</v>
      </c>
      <c r="I910" s="142"/>
      <c r="L910" s="32"/>
      <c r="M910" s="175"/>
      <c r="N910" s="176"/>
      <c r="O910" s="176"/>
      <c r="P910" s="176"/>
      <c r="Q910" s="176"/>
      <c r="R910" s="176"/>
      <c r="S910" s="176"/>
      <c r="T910" s="177"/>
      <c r="AT910" s="17" t="s">
        <v>141</v>
      </c>
      <c r="AU910" s="17" t="s">
        <v>88</v>
      </c>
    </row>
    <row r="911" spans="2:12" s="1" customFormat="1" ht="6.95" customHeight="1">
      <c r="B911" s="41"/>
      <c r="C911" s="42"/>
      <c r="D911" s="42"/>
      <c r="E911" s="42"/>
      <c r="F911" s="42"/>
      <c r="G911" s="42"/>
      <c r="H911" s="42"/>
      <c r="I911" s="42"/>
      <c r="J911" s="42"/>
      <c r="K911" s="42"/>
      <c r="L911" s="32"/>
    </row>
  </sheetData>
  <sheetProtection algorithmName="SHA-512" hashValue="RPoFnX3wc/dNl14ooexjUYs+S7494yxW1aHEHZxICAVAuryjshVR2yxgfhxig5GaKI8NELmEfrzMkbK5KMVMgA==" saltValue="oCpLu60JuCDOnEh9S8z6WXrrBIVCcsa7FsPBzmZaHaat7BxzaSobB7Ya+yKKKNbFSMyhTBjPQXsBuQFMmZFzjw==" spinCount="100000" sheet="1" objects="1" scenarios="1" formatColumns="0" formatRows="0" autoFilter="0"/>
  <autoFilter ref="C91:K910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4_01/111251101"/>
    <hyperlink ref="F101" r:id="rId2" display="https://podminky.urs.cz/item/CS_URS_2024_01/111301111"/>
    <hyperlink ref="F106" r:id="rId3" display="https://podminky.urs.cz/item/CS_URS_2024_01/112101102"/>
    <hyperlink ref="F108" r:id="rId4" display="https://podminky.urs.cz/item/CS_URS_2024_01/112101103"/>
    <hyperlink ref="F110" r:id="rId5" display="https://podminky.urs.cz/item/CS_URS_2024_01/112101104"/>
    <hyperlink ref="F112" r:id="rId6" display="https://podminky.urs.cz/item/CS_URS_2024_01/112155121"/>
    <hyperlink ref="F114" r:id="rId7" display="https://podminky.urs.cz/item/CS_URS_2024_01/112155125"/>
    <hyperlink ref="F116" r:id="rId8" display="https://podminky.urs.cz/item/CS_URS_2024_01/112201112"/>
    <hyperlink ref="F118" r:id="rId9" display="https://podminky.urs.cz/item/CS_URS_2024_01/113106144"/>
    <hyperlink ref="F123" r:id="rId10" display="https://podminky.urs.cz/item/CS_URS_2024_01/113107161"/>
    <hyperlink ref="F128" r:id="rId11" display="https://podminky.urs.cz/item/CS_URS_2024_01/113107162"/>
    <hyperlink ref="F138" r:id="rId12" display="https://podminky.urs.cz/item/CS_URS_2024_01/113107165"/>
    <hyperlink ref="F143" r:id="rId13" display="https://podminky.urs.cz/item/CS_URS_2024_01/113107182"/>
    <hyperlink ref="F148" r:id="rId14" display="https://podminky.urs.cz/item/CS_URS_2024_01/113151111"/>
    <hyperlink ref="F150" r:id="rId15" display="https://podminky.urs.cz/item/CS_URS_2024_01/113154235"/>
    <hyperlink ref="F155" r:id="rId16" display="https://podminky.urs.cz/item/CS_URS_2024_01/113201112"/>
    <hyperlink ref="F160" r:id="rId17" display="https://podminky.urs.cz/item/CS_URS_2024_01/113202111"/>
    <hyperlink ref="F165" r:id="rId18" display="https://podminky.urs.cz/item/CS_URS_2024_01/113204111"/>
    <hyperlink ref="F174" r:id="rId19" display="https://podminky.urs.cz/item/CS_URS_2024_01/115101201"/>
    <hyperlink ref="F179" r:id="rId20" display="https://podminky.urs.cz/item/CS_URS_2024_01/115101301"/>
    <hyperlink ref="F183" r:id="rId21" display="https://podminky.urs.cz/item/CS_URS_2024_01/122452204"/>
    <hyperlink ref="F188" r:id="rId22" display="https://podminky.urs.cz/item/CS_URS_2024_01/124353100"/>
    <hyperlink ref="F193" r:id="rId23" display="https://podminky.urs.cz/item/CS_URS_2024_01/131313711"/>
    <hyperlink ref="F198" r:id="rId24" display="https://podminky.urs.cz/item/CS_URS_2024_01/131351203"/>
    <hyperlink ref="F203" r:id="rId25" display="https://podminky.urs.cz/item/CS_URS_2024_01/132351102"/>
    <hyperlink ref="F208" r:id="rId26" display="https://podminky.urs.cz/item/CS_URS_2024_01/132351252"/>
    <hyperlink ref="F213" r:id="rId27" display="https://podminky.urs.cz/item/CS_URS_2024_01/162301501"/>
    <hyperlink ref="F215" r:id="rId28" display="https://podminky.urs.cz/item/CS_URS_2024_01/162301501"/>
    <hyperlink ref="F217" r:id="rId29" display="https://podminky.urs.cz/item/CS_URS_2024_01/162301501"/>
    <hyperlink ref="F219" r:id="rId30" display="https://podminky.urs.cz/item/CS_URS_2024_01/162301981"/>
    <hyperlink ref="F223" r:id="rId31" display="https://podminky.urs.cz/item/CS_URS_2024_01/162301981"/>
    <hyperlink ref="F227" r:id="rId32" display="https://podminky.urs.cz/item/CS_URS_2024_01/162301981"/>
    <hyperlink ref="F231" r:id="rId33" display="https://podminky.urs.cz/item/CS_URS_2024_01/162751117"/>
    <hyperlink ref="F240" r:id="rId34" display="https://podminky.urs.cz/item/CS_URS_2024_01/162751117"/>
    <hyperlink ref="F242" r:id="rId35" display="https://podminky.urs.cz/item/CS_URS_2024_01/162751119"/>
    <hyperlink ref="F246" r:id="rId36" display="https://podminky.urs.cz/item/CS_URS_2024_01/162751119"/>
    <hyperlink ref="F250" r:id="rId37" display="https://podminky.urs.cz/item/CS_URS_2024_01/171201231"/>
    <hyperlink ref="F254" r:id="rId38" display="https://podminky.urs.cz/item/CS_URS_2024_01/171201231"/>
    <hyperlink ref="F256" r:id="rId39" display="https://podminky.urs.cz/item/CS_URS_2024_01/171251201"/>
    <hyperlink ref="F260" r:id="rId40" display="https://podminky.urs.cz/item/CS_URS_2024_01/171251201"/>
    <hyperlink ref="F265" r:id="rId41" display="https://podminky.urs.cz/item/CS_URS_2024_01/174151101"/>
    <hyperlink ref="F274" r:id="rId42" display="https://podminky.urs.cz/item/CS_URS_2024_01/181351003"/>
    <hyperlink ref="F280" r:id="rId43" display="https://podminky.urs.cz/item/CS_URS_2024_01/181411131"/>
    <hyperlink ref="F288" r:id="rId44" display="https://podminky.urs.cz/item/CS_URS_2024_01/181951111"/>
    <hyperlink ref="F293" r:id="rId45" display="https://podminky.urs.cz/item/CS_URS_2024_01/181951112"/>
    <hyperlink ref="F298" r:id="rId46" display="https://podminky.urs.cz/item/CS_URS_2024_01/184813212"/>
    <hyperlink ref="F301" r:id="rId47" display="https://podminky.urs.cz/item/CS_URS_2024_01/211971110"/>
    <hyperlink ref="F309" r:id="rId48" display="https://podminky.urs.cz/item/CS_URS_2024_01/212750133"/>
    <hyperlink ref="F314" r:id="rId49" display="https://podminky.urs.cz/item/CS_URS_2024_01/212752402"/>
    <hyperlink ref="F318" r:id="rId50" display="https://podminky.urs.cz/item/CS_URS_2024_01/224411114"/>
    <hyperlink ref="F324" r:id="rId51" display="https://podminky.urs.cz/item/CS_URS_2024_01/281602111"/>
    <hyperlink ref="F329" r:id="rId52" display="https://podminky.urs.cz/item/CS_URS_2024_01/282602113"/>
    <hyperlink ref="F335" r:id="rId53" display="https://podminky.urs.cz/item/CS_URS_2024_01/283111113"/>
    <hyperlink ref="F343" r:id="rId54" display="https://podminky.urs.cz/item/CS_URS_2024_01/283111123"/>
    <hyperlink ref="F351" r:id="rId55" display="https://podminky.urs.cz/item/CS_URS_2024_01/283131113"/>
    <hyperlink ref="F357" r:id="rId56" display="https://podminky.urs.cz/item/CS_URS_2024_01/291211111"/>
    <hyperlink ref="F364" r:id="rId57" display="https://podminky.urs.cz/item/CS_URS_2024_01/317171126"/>
    <hyperlink ref="F370" r:id="rId58" display="https://podminky.urs.cz/item/CS_URS_2024_01/317361116"/>
    <hyperlink ref="F375" r:id="rId59" display="https://podminky.urs.cz/item/CS_URS_2024_01/317361411"/>
    <hyperlink ref="F380" r:id="rId60" display="https://podminky.urs.cz/item/CS_URS_2024_01/317661142"/>
    <hyperlink ref="F384" r:id="rId61" display="https://podminky.urs.cz/item/CS_URS_2024_01/334213321"/>
    <hyperlink ref="F389" r:id="rId62" display="https://podminky.urs.cz/item/CS_URS_2024_01/334323118"/>
    <hyperlink ref="F391" r:id="rId63" display="https://podminky.urs.cz/item/CS_URS_2024_01/334361216"/>
    <hyperlink ref="F396" r:id="rId64" display="https://podminky.urs.cz/item/CS_URS_2024_01/334361412"/>
    <hyperlink ref="F401" r:id="rId65" display="https://podminky.urs.cz/item/CS_URS_2024_01/348171111"/>
    <hyperlink ref="F411" r:id="rId66" display="https://podminky.urs.cz/item/CS_URS_2024_01/421331141"/>
    <hyperlink ref="F413" r:id="rId67" display="https://podminky.urs.cz/item/CS_URS_2024_01/421361226"/>
    <hyperlink ref="F418" r:id="rId68" display="https://podminky.urs.cz/item/CS_URS_2024_01/423321128"/>
    <hyperlink ref="F420" r:id="rId69" display="https://podminky.urs.cz/item/CS_URS_2024_01/423351111"/>
    <hyperlink ref="F425" r:id="rId70" display="https://podminky.urs.cz/item/CS_URS_2024_01/423351211"/>
    <hyperlink ref="F427" r:id="rId71" display="https://podminky.urs.cz/item/CS_URS_2024_01/423361226"/>
    <hyperlink ref="F432" r:id="rId72" display="https://podminky.urs.cz/item/CS_URS_2024_01/428381314"/>
    <hyperlink ref="F437" r:id="rId73" display="https://podminky.urs.cz/item/CS_URS_2024_01/428386215"/>
    <hyperlink ref="F442" r:id="rId74" display="https://podminky.urs.cz/item/CS_URS_2024_01/451317777"/>
    <hyperlink ref="F447" r:id="rId75" display="https://podminky.urs.cz/item/CS_URS_2024_01/451475121"/>
    <hyperlink ref="F457" r:id="rId76" display="https://podminky.urs.cz/item/CS_URS_2024_01/451475122"/>
    <hyperlink ref="F468" r:id="rId77" display="https://podminky.urs.cz/item/CS_URS_2024_01/457311117"/>
    <hyperlink ref="F473" r:id="rId78" display="https://podminky.urs.cz/item/CS_URS_2024_01/457311118"/>
    <hyperlink ref="F480" r:id="rId79" display="https://podminky.urs.cz/item/CS_URS_2024_01/458311131"/>
    <hyperlink ref="F485" r:id="rId80" display="https://podminky.urs.cz/item/CS_URS_2024_01/462511111"/>
    <hyperlink ref="F491" r:id="rId81" display="https://podminky.urs.cz/item/CS_URS_2024_01/465511522"/>
    <hyperlink ref="F497" r:id="rId82" display="https://podminky.urs.cz/item/CS_URS_2024_01/564851111"/>
    <hyperlink ref="F502" r:id="rId83" display="https://podminky.urs.cz/item/CS_URS_2024_01/564861111"/>
    <hyperlink ref="F507" r:id="rId84" display="https://podminky.urs.cz/item/CS_URS_2024_01/564871011"/>
    <hyperlink ref="F512" r:id="rId85" display="https://podminky.urs.cz/item/CS_URS_2024_01/565155121"/>
    <hyperlink ref="F517" r:id="rId86" display="https://podminky.urs.cz/item/CS_URS_2024_01/567122112"/>
    <hyperlink ref="F526" r:id="rId87" display="https://podminky.urs.cz/item/CS_URS_2024_01/573231111"/>
    <hyperlink ref="F531" r:id="rId88" display="https://podminky.urs.cz/item/CS_URS_2024_01/577144141"/>
    <hyperlink ref="F536" r:id="rId89" display="https://podminky.urs.cz/item/CS_URS_2024_01/578143233"/>
    <hyperlink ref="F538" r:id="rId90" display="https://podminky.urs.cz/item/CS_URS_2024_01/596211112"/>
    <hyperlink ref="F546" r:id="rId91" display="https://podminky.urs.cz/item/CS_URS_2024_01/596212210"/>
    <hyperlink ref="F559" r:id="rId92" display="https://podminky.urs.cz/item/CS_URS_2024_01/628611102"/>
    <hyperlink ref="F568" r:id="rId93" display="https://podminky.urs.cz/item/CS_URS_2024_01/628633112"/>
    <hyperlink ref="F575" r:id="rId94" display="https://podminky.urs.cz/item/CS_URS_2024_01/871313123"/>
    <hyperlink ref="F583" r:id="rId95" display="https://podminky.urs.cz/item/CS_URS_2024_01/895941343"/>
    <hyperlink ref="F589" r:id="rId96" display="https://podminky.urs.cz/item/CS_URS_2024_01/895941351"/>
    <hyperlink ref="F594" r:id="rId97" display="https://podminky.urs.cz/item/CS_URS_2024_01/895941361"/>
    <hyperlink ref="F601" r:id="rId98" display="https://podminky.urs.cz/item/CS_URS_2024_01/899204112"/>
    <hyperlink ref="F608" r:id="rId99" display="https://podminky.urs.cz/item/CS_URS_2024_01/899232111"/>
    <hyperlink ref="F614" r:id="rId100" display="https://podminky.urs.cz/item/CS_URS_2024_01/914111111"/>
    <hyperlink ref="F620" r:id="rId101" display="https://podminky.urs.cz/item/CS_URS_2024_01/914112111"/>
    <hyperlink ref="F633" r:id="rId102" display="https://podminky.urs.cz/item/CS_URS_2024_01/914511112"/>
    <hyperlink ref="F641" r:id="rId103" display="https://podminky.urs.cz/item/CS_URS_2024_01/915211112"/>
    <hyperlink ref="F646" r:id="rId104" display="https://podminky.urs.cz/item/CS_URS_2024_01/915211112"/>
    <hyperlink ref="F651" r:id="rId105" display="https://podminky.urs.cz/item/CS_URS_2024_01/915611111"/>
    <hyperlink ref="F655" r:id="rId106" display="https://podminky.urs.cz/item/CS_URS_2024_01/916241113"/>
    <hyperlink ref="F663" r:id="rId107" display="https://podminky.urs.cz/item/CS_URS_2024_01/916242112"/>
    <hyperlink ref="F668" r:id="rId108" display="https://podminky.urs.cz/item/CS_URS_2024_01/916331112"/>
    <hyperlink ref="F680" r:id="rId109" display="https://podminky.urs.cz/item/CS_URS_2024_01/919121132"/>
    <hyperlink ref="F696" r:id="rId110" display="https://podminky.urs.cz/item/CS_URS_2024_01/919735112"/>
    <hyperlink ref="F704" r:id="rId111" display="https://podminky.urs.cz/item/CS_URS_2024_01/931992122"/>
    <hyperlink ref="F709" r:id="rId112" display="https://podminky.urs.cz/item/CS_URS_2024_01/936941121"/>
    <hyperlink ref="F715" r:id="rId113" display="https://podminky.urs.cz/item/CS_URS_2024_01/938532111"/>
    <hyperlink ref="F720" r:id="rId114" display="https://podminky.urs.cz/item/CS_URS_2024_01/944111111"/>
    <hyperlink ref="F722" r:id="rId115" display="https://podminky.urs.cz/item/CS_URS_2024_01/944111211"/>
    <hyperlink ref="F726" r:id="rId116" display="https://podminky.urs.cz/item/CS_URS_2024_01/944111811"/>
    <hyperlink ref="F728" r:id="rId117" display="https://podminky.urs.cz/item/CS_URS_2024_01/944411111"/>
    <hyperlink ref="F732" r:id="rId118" display="https://podminky.urs.cz/item/CS_URS_2024_01/944411211"/>
    <hyperlink ref="F736" r:id="rId119" display="https://podminky.urs.cz/item/CS_URS_2024_01/944411811"/>
    <hyperlink ref="F738" r:id="rId120" display="https://podminky.urs.cz/item/CS_URS_2024_01/946321131"/>
    <hyperlink ref="F743" r:id="rId121" display="https://podminky.urs.cz/item/CS_URS_2024_01/946321231"/>
    <hyperlink ref="F747" r:id="rId122" display="https://podminky.urs.cz/item/CS_URS_2024_01/946321831"/>
    <hyperlink ref="F749" r:id="rId123" display="https://podminky.urs.cz/item/CS_URS_2024_01/962021112"/>
    <hyperlink ref="F757" r:id="rId124" display="https://podminky.urs.cz/item/CS_URS_2024_01/963021112"/>
    <hyperlink ref="F765" r:id="rId125" display="https://podminky.urs.cz/item/CS_URS_2024_01/963051111"/>
    <hyperlink ref="F767" r:id="rId126" display="https://podminky.urs.cz/item/CS_URS_2024_01/965082941"/>
    <hyperlink ref="F772" r:id="rId127" display="https://podminky.urs.cz/item/CS_URS_2024_01/977141125"/>
    <hyperlink ref="F780" r:id="rId128" display="https://podminky.urs.cz/item/CS_URS_2024_01/985324211"/>
    <hyperlink ref="F789" r:id="rId129" display="https://podminky.urs.cz/item/CS_URS_2024_01/997013811"/>
    <hyperlink ref="F794" r:id="rId130" display="https://podminky.urs.cz/item/CS_URS_2024_01/997013814"/>
    <hyperlink ref="F798" r:id="rId131" display="https://podminky.urs.cz/item/CS_URS_2024_01/997211521"/>
    <hyperlink ref="F805" r:id="rId132" display="https://podminky.urs.cz/item/CS_URS_2024_01/997211529"/>
    <hyperlink ref="F809" r:id="rId133" display="https://podminky.urs.cz/item/CS_URS_2024_01/997211612"/>
    <hyperlink ref="F813" r:id="rId134" display="https://podminky.urs.cz/item/CS_URS_2024_01/997221551"/>
    <hyperlink ref="F818" r:id="rId135" display="https://podminky.urs.cz/item/CS_URS_2024_01/997221551"/>
    <hyperlink ref="F825" r:id="rId136" display="https://podminky.urs.cz/item/CS_URS_2024_01/997221551"/>
    <hyperlink ref="F830" r:id="rId137" display="https://podminky.urs.cz/item/CS_URS_2024_01/997221559"/>
    <hyperlink ref="F835" r:id="rId138" display="https://podminky.urs.cz/item/CS_URS_2024_01/997221559"/>
    <hyperlink ref="F839" r:id="rId139" display="https://podminky.urs.cz/item/CS_URS_2024_01/997221559"/>
    <hyperlink ref="F843" r:id="rId140" display="https://podminky.urs.cz/item/CS_URS_2024_01/997221561"/>
    <hyperlink ref="F845" r:id="rId141" display="https://podminky.urs.cz/item/CS_URS_2023_01/997221569"/>
    <hyperlink ref="F849" r:id="rId142" display="https://podminky.urs.cz/item/CS_URS_2024_01/997221611"/>
    <hyperlink ref="F854" r:id="rId143" display="https://podminky.urs.cz/item/CS_URS_2024_01/997221611"/>
    <hyperlink ref="F859" r:id="rId144" display="https://podminky.urs.cz/item/CS_URS_2024_01/997221612"/>
    <hyperlink ref="F864" r:id="rId145" display="https://podminky.urs.cz/item/CS_URS_2024_01/997221615"/>
    <hyperlink ref="F869" r:id="rId146" display="https://podminky.urs.cz/item/CS_URS_2024_01/997221625"/>
    <hyperlink ref="F873" r:id="rId147" display="https://podminky.urs.cz/item/CS_URS_2024_01/997221645"/>
    <hyperlink ref="F877" r:id="rId148" display="https://podminky.urs.cz/item/CS_URS_2024_01/997221873"/>
    <hyperlink ref="F882" r:id="rId149" display="https://podminky.urs.cz/item/CS_URS_2024_01/997221873"/>
    <hyperlink ref="F885" r:id="rId150" display="https://podminky.urs.cz/item/CS_URS_2024_01/998212111"/>
    <hyperlink ref="F889" r:id="rId151" display="https://podminky.urs.cz/item/CS_URS_2024_01/711131811"/>
    <hyperlink ref="F894" r:id="rId152" display="https://podminky.urs.cz/item/CS_URS_2024_01/711321131"/>
    <hyperlink ref="F900" r:id="rId153" display="https://podminky.urs.cz/item/CS_URS_2024_01/711341564"/>
    <hyperlink ref="F910" r:id="rId154" display="https://podminky.urs.cz/item/CS_URS_2024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98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8" t="str">
        <f>'Rekapitulace stavby'!K6</f>
        <v>Most KT 08 u hlavní pošty v Klatovech</v>
      </c>
      <c r="F7" s="309"/>
      <c r="G7" s="309"/>
      <c r="H7" s="309"/>
      <c r="L7" s="20"/>
    </row>
    <row r="8" spans="2:12" s="1" customFormat="1" ht="12" customHeight="1">
      <c r="B8" s="32"/>
      <c r="D8" s="27" t="s">
        <v>99</v>
      </c>
      <c r="L8" s="32"/>
    </row>
    <row r="9" spans="2:12" s="1" customFormat="1" ht="16.5" customHeight="1">
      <c r="B9" s="32"/>
      <c r="E9" s="288" t="s">
        <v>1138</v>
      </c>
      <c r="F9" s="307"/>
      <c r="G9" s="307"/>
      <c r="H9" s="30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3. 4. 2024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12" s="1" customFormat="1" ht="18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0" t="str">
        <f>'Rekapitulace stavby'!E14</f>
        <v>Vyplň údaj</v>
      </c>
      <c r="F18" s="302"/>
      <c r="G18" s="302"/>
      <c r="H18" s="302"/>
      <c r="I18" s="27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customHeight="1">
      <c r="B24" s="32"/>
      <c r="E24" s="25" t="s">
        <v>40</v>
      </c>
      <c r="I24" s="27" t="s">
        <v>29</v>
      </c>
      <c r="J24" s="25" t="s">
        <v>41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42</v>
      </c>
      <c r="L26" s="32"/>
    </row>
    <row r="27" spans="2:12" s="7" customFormat="1" ht="16.5" customHeight="1">
      <c r="B27" s="86"/>
      <c r="E27" s="306" t="s">
        <v>19</v>
      </c>
      <c r="F27" s="306"/>
      <c r="G27" s="306"/>
      <c r="H27" s="306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44</v>
      </c>
      <c r="J30" s="63">
        <f>ROUND(J88,2)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46</v>
      </c>
      <c r="I32" s="35" t="s">
        <v>45</v>
      </c>
      <c r="J32" s="35" t="s">
        <v>47</v>
      </c>
      <c r="L32" s="32"/>
    </row>
    <row r="33" spans="2:12" s="1" customFormat="1" ht="14.45" customHeight="1">
      <c r="B33" s="32"/>
      <c r="D33" s="52" t="s">
        <v>48</v>
      </c>
      <c r="E33" s="27" t="s">
        <v>49</v>
      </c>
      <c r="F33" s="88">
        <f>ROUND((SUM(BE88:BE150)),2)</f>
        <v>0</v>
      </c>
      <c r="I33" s="89">
        <v>0.21</v>
      </c>
      <c r="J33" s="88">
        <f>ROUND(((SUM(BE88:BE150))*I33),2)</f>
        <v>0</v>
      </c>
      <c r="L33" s="32"/>
    </row>
    <row r="34" spans="2:12" s="1" customFormat="1" ht="14.45" customHeight="1">
      <c r="B34" s="32"/>
      <c r="E34" s="27" t="s">
        <v>50</v>
      </c>
      <c r="F34" s="88">
        <f>ROUND((SUM(BF88:BF150)),2)</f>
        <v>0</v>
      </c>
      <c r="I34" s="89">
        <v>0.12</v>
      </c>
      <c r="J34" s="88">
        <f>ROUND(((SUM(BF88:BF150))*I34),2)</f>
        <v>0</v>
      </c>
      <c r="L34" s="32"/>
    </row>
    <row r="35" spans="2:12" s="1" customFormat="1" ht="14.45" customHeight="1" hidden="1">
      <c r="B35" s="32"/>
      <c r="E35" s="27" t="s">
        <v>51</v>
      </c>
      <c r="F35" s="88">
        <f>ROUND((SUM(BG88:BG150)),2)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52</v>
      </c>
      <c r="F36" s="88">
        <f>ROUND((SUM(BH88:BH150)),2)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53</v>
      </c>
      <c r="F37" s="88">
        <f>ROUND((SUM(BI88:BI150)),2)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54</v>
      </c>
      <c r="E39" s="54"/>
      <c r="F39" s="54"/>
      <c r="G39" s="92" t="s">
        <v>55</v>
      </c>
      <c r="H39" s="93" t="s">
        <v>56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101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8" t="str">
        <f>E7</f>
        <v>Most KT 08 u hlavní pošty v Klatovech</v>
      </c>
      <c r="F48" s="309"/>
      <c r="G48" s="309"/>
      <c r="H48" s="309"/>
      <c r="L48" s="32"/>
    </row>
    <row r="49" spans="2:12" s="1" customFormat="1" ht="12" customHeight="1">
      <c r="B49" s="32"/>
      <c r="C49" s="27" t="s">
        <v>99</v>
      </c>
      <c r="L49" s="32"/>
    </row>
    <row r="50" spans="2:12" s="1" customFormat="1" ht="16.5" customHeight="1">
      <c r="B50" s="32"/>
      <c r="E50" s="288" t="str">
        <f>E9</f>
        <v>SKB4D402 - SO 201b  Římsové prefabrikáty</v>
      </c>
      <c r="F50" s="307"/>
      <c r="G50" s="307"/>
      <c r="H50" s="30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3. 4. 2024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Město Klatovy</v>
      </c>
      <c r="I54" s="27" t="s">
        <v>33</v>
      </c>
      <c r="J54" s="30" t="str">
        <f>E21</f>
        <v>Projekční kancelář Ing.Škubalová</v>
      </c>
      <c r="L54" s="32"/>
    </row>
    <row r="55" spans="2:12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Straka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102</v>
      </c>
      <c r="D57" s="90"/>
      <c r="E57" s="90"/>
      <c r="F57" s="90"/>
      <c r="G57" s="90"/>
      <c r="H57" s="90"/>
      <c r="I57" s="90"/>
      <c r="J57" s="97" t="s">
        <v>103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76</v>
      </c>
      <c r="J59" s="63">
        <f>J88</f>
        <v>0</v>
      </c>
      <c r="L59" s="32"/>
      <c r="AU59" s="17" t="s">
        <v>104</v>
      </c>
    </row>
    <row r="60" spans="2:12" s="8" customFormat="1" ht="24.95" customHeight="1">
      <c r="B60" s="99"/>
      <c r="D60" s="100" t="s">
        <v>105</v>
      </c>
      <c r="E60" s="101"/>
      <c r="F60" s="101"/>
      <c r="G60" s="101"/>
      <c r="H60" s="101"/>
      <c r="I60" s="101"/>
      <c r="J60" s="102">
        <f>J89</f>
        <v>0</v>
      </c>
      <c r="L60" s="99"/>
    </row>
    <row r="61" spans="2:12" s="9" customFormat="1" ht="19.9" customHeight="1">
      <c r="B61" s="103"/>
      <c r="D61" s="104" t="s">
        <v>107</v>
      </c>
      <c r="E61" s="105"/>
      <c r="F61" s="105"/>
      <c r="G61" s="105"/>
      <c r="H61" s="105"/>
      <c r="I61" s="105"/>
      <c r="J61" s="106">
        <f>J90</f>
        <v>0</v>
      </c>
      <c r="L61" s="103"/>
    </row>
    <row r="62" spans="2:12" s="9" customFormat="1" ht="19.9" customHeight="1">
      <c r="B62" s="103"/>
      <c r="D62" s="104" t="s">
        <v>108</v>
      </c>
      <c r="E62" s="105"/>
      <c r="F62" s="105"/>
      <c r="G62" s="105"/>
      <c r="H62" s="105"/>
      <c r="I62" s="105"/>
      <c r="J62" s="106">
        <f>J102</f>
        <v>0</v>
      </c>
      <c r="L62" s="103"/>
    </row>
    <row r="63" spans="2:12" s="9" customFormat="1" ht="19.9" customHeight="1">
      <c r="B63" s="103"/>
      <c r="D63" s="104" t="s">
        <v>111</v>
      </c>
      <c r="E63" s="105"/>
      <c r="F63" s="105"/>
      <c r="G63" s="105"/>
      <c r="H63" s="105"/>
      <c r="I63" s="105"/>
      <c r="J63" s="106">
        <f>J121</f>
        <v>0</v>
      </c>
      <c r="L63" s="103"/>
    </row>
    <row r="64" spans="2:12" s="9" customFormat="1" ht="19.9" customHeight="1">
      <c r="B64" s="103"/>
      <c r="D64" s="104" t="s">
        <v>113</v>
      </c>
      <c r="E64" s="105"/>
      <c r="F64" s="105"/>
      <c r="G64" s="105"/>
      <c r="H64" s="105"/>
      <c r="I64" s="105"/>
      <c r="J64" s="106">
        <f>J125</f>
        <v>0</v>
      </c>
      <c r="L64" s="103"/>
    </row>
    <row r="65" spans="2:12" s="8" customFormat="1" ht="24.95" customHeight="1">
      <c r="B65" s="99"/>
      <c r="D65" s="100" t="s">
        <v>116</v>
      </c>
      <c r="E65" s="101"/>
      <c r="F65" s="101"/>
      <c r="G65" s="101"/>
      <c r="H65" s="101"/>
      <c r="I65" s="101"/>
      <c r="J65" s="102">
        <f>J136</f>
        <v>0</v>
      </c>
      <c r="L65" s="99"/>
    </row>
    <row r="66" spans="2:12" s="9" customFormat="1" ht="19.9" customHeight="1">
      <c r="B66" s="103"/>
      <c r="D66" s="104" t="s">
        <v>1139</v>
      </c>
      <c r="E66" s="105"/>
      <c r="F66" s="105"/>
      <c r="G66" s="105"/>
      <c r="H66" s="105"/>
      <c r="I66" s="105"/>
      <c r="J66" s="106">
        <f>J137</f>
        <v>0</v>
      </c>
      <c r="L66" s="103"/>
    </row>
    <row r="67" spans="2:12" s="8" customFormat="1" ht="24.95" customHeight="1">
      <c r="B67" s="99"/>
      <c r="D67" s="100" t="s">
        <v>1140</v>
      </c>
      <c r="E67" s="101"/>
      <c r="F67" s="101"/>
      <c r="G67" s="101"/>
      <c r="H67" s="101"/>
      <c r="I67" s="101"/>
      <c r="J67" s="102">
        <f>J144</f>
        <v>0</v>
      </c>
      <c r="L67" s="99"/>
    </row>
    <row r="68" spans="2:12" s="9" customFormat="1" ht="19.9" customHeight="1">
      <c r="B68" s="103"/>
      <c r="D68" s="104" t="s">
        <v>1141</v>
      </c>
      <c r="E68" s="105"/>
      <c r="F68" s="105"/>
      <c r="G68" s="105"/>
      <c r="H68" s="105"/>
      <c r="I68" s="105"/>
      <c r="J68" s="106">
        <f>J145</f>
        <v>0</v>
      </c>
      <c r="L68" s="103"/>
    </row>
    <row r="69" spans="2:12" s="1" customFormat="1" ht="21.75" customHeight="1">
      <c r="B69" s="32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32"/>
    </row>
    <row r="75" spans="2:12" s="1" customFormat="1" ht="24.95" customHeight="1">
      <c r="B75" s="32"/>
      <c r="C75" s="21" t="s">
        <v>118</v>
      </c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308" t="str">
        <f>E7</f>
        <v>Most KT 08 u hlavní pošty v Klatovech</v>
      </c>
      <c r="F78" s="309"/>
      <c r="G78" s="309"/>
      <c r="H78" s="309"/>
      <c r="L78" s="32"/>
    </row>
    <row r="79" spans="2:12" s="1" customFormat="1" ht="12" customHeight="1">
      <c r="B79" s="32"/>
      <c r="C79" s="27" t="s">
        <v>99</v>
      </c>
      <c r="L79" s="32"/>
    </row>
    <row r="80" spans="2:12" s="1" customFormat="1" ht="16.5" customHeight="1">
      <c r="B80" s="32"/>
      <c r="E80" s="288" t="str">
        <f>E9</f>
        <v>SKB4D402 - SO 201b  Římsové prefabrikáty</v>
      </c>
      <c r="F80" s="307"/>
      <c r="G80" s="307"/>
      <c r="H80" s="307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F12</f>
        <v xml:space="preserve"> </v>
      </c>
      <c r="I82" s="27" t="s">
        <v>23</v>
      </c>
      <c r="J82" s="49" t="str">
        <f>IF(J12="","",J12)</f>
        <v>3. 4. 2024</v>
      </c>
      <c r="L82" s="32"/>
    </row>
    <row r="83" spans="2:12" s="1" customFormat="1" ht="6.95" customHeight="1">
      <c r="B83" s="32"/>
      <c r="L83" s="32"/>
    </row>
    <row r="84" spans="2:12" s="1" customFormat="1" ht="25.7" customHeight="1">
      <c r="B84" s="32"/>
      <c r="C84" s="27" t="s">
        <v>25</v>
      </c>
      <c r="F84" s="25" t="str">
        <f>E15</f>
        <v>Město Klatovy</v>
      </c>
      <c r="I84" s="27" t="s">
        <v>33</v>
      </c>
      <c r="J84" s="30" t="str">
        <f>E21</f>
        <v>Projekční kancelář Ing.Škubalová</v>
      </c>
      <c r="L84" s="32"/>
    </row>
    <row r="85" spans="2:12" s="1" customFormat="1" ht="15.2" customHeight="1">
      <c r="B85" s="32"/>
      <c r="C85" s="27" t="s">
        <v>31</v>
      </c>
      <c r="F85" s="25" t="str">
        <f>IF(E18="","",E18)</f>
        <v>Vyplň údaj</v>
      </c>
      <c r="I85" s="27" t="s">
        <v>38</v>
      </c>
      <c r="J85" s="30" t="str">
        <f>E24</f>
        <v>Straka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07"/>
      <c r="C87" s="108" t="s">
        <v>119</v>
      </c>
      <c r="D87" s="109" t="s">
        <v>63</v>
      </c>
      <c r="E87" s="109" t="s">
        <v>59</v>
      </c>
      <c r="F87" s="109" t="s">
        <v>60</v>
      </c>
      <c r="G87" s="109" t="s">
        <v>120</v>
      </c>
      <c r="H87" s="109" t="s">
        <v>121</v>
      </c>
      <c r="I87" s="109" t="s">
        <v>122</v>
      </c>
      <c r="J87" s="109" t="s">
        <v>103</v>
      </c>
      <c r="K87" s="110" t="s">
        <v>123</v>
      </c>
      <c r="L87" s="107"/>
      <c r="M87" s="56" t="s">
        <v>19</v>
      </c>
      <c r="N87" s="57" t="s">
        <v>48</v>
      </c>
      <c r="O87" s="57" t="s">
        <v>124</v>
      </c>
      <c r="P87" s="57" t="s">
        <v>125</v>
      </c>
      <c r="Q87" s="57" t="s">
        <v>126</v>
      </c>
      <c r="R87" s="57" t="s">
        <v>127</v>
      </c>
      <c r="S87" s="57" t="s">
        <v>128</v>
      </c>
      <c r="T87" s="58" t="s">
        <v>129</v>
      </c>
    </row>
    <row r="88" spans="2:63" s="1" customFormat="1" ht="22.9" customHeight="1">
      <c r="B88" s="32"/>
      <c r="C88" s="61" t="s">
        <v>130</v>
      </c>
      <c r="J88" s="111">
        <f>BK88</f>
        <v>0</v>
      </c>
      <c r="L88" s="32"/>
      <c r="M88" s="59"/>
      <c r="N88" s="50"/>
      <c r="O88" s="50"/>
      <c r="P88" s="112">
        <f>P89+P136+P144</f>
        <v>0</v>
      </c>
      <c r="Q88" s="50"/>
      <c r="R88" s="112">
        <f>R89+R136+R144</f>
        <v>0</v>
      </c>
      <c r="S88" s="50"/>
      <c r="T88" s="113">
        <f>T89+T136+T144</f>
        <v>0</v>
      </c>
      <c r="AT88" s="17" t="s">
        <v>77</v>
      </c>
      <c r="AU88" s="17" t="s">
        <v>104</v>
      </c>
      <c r="BK88" s="114">
        <f>BK89+BK136+BK144</f>
        <v>0</v>
      </c>
    </row>
    <row r="89" spans="2:63" s="11" customFormat="1" ht="25.9" customHeight="1">
      <c r="B89" s="115"/>
      <c r="D89" s="116" t="s">
        <v>77</v>
      </c>
      <c r="E89" s="117" t="s">
        <v>131</v>
      </c>
      <c r="F89" s="117" t="s">
        <v>132</v>
      </c>
      <c r="I89" s="118"/>
      <c r="J89" s="119">
        <f>BK89</f>
        <v>0</v>
      </c>
      <c r="L89" s="115"/>
      <c r="M89" s="120"/>
      <c r="P89" s="121">
        <f>P90+P102+P121+P125</f>
        <v>0</v>
      </c>
      <c r="R89" s="121">
        <f>R90+R102+R121+R125</f>
        <v>0</v>
      </c>
      <c r="T89" s="122">
        <f>T90+T102+T121+T125</f>
        <v>0</v>
      </c>
      <c r="AR89" s="116" t="s">
        <v>86</v>
      </c>
      <c r="AT89" s="123" t="s">
        <v>77</v>
      </c>
      <c r="AU89" s="123" t="s">
        <v>78</v>
      </c>
      <c r="AY89" s="116" t="s">
        <v>133</v>
      </c>
      <c r="BK89" s="124">
        <f>BK90+BK102+BK121+BK125</f>
        <v>0</v>
      </c>
    </row>
    <row r="90" spans="2:63" s="11" customFormat="1" ht="22.9" customHeight="1">
      <c r="B90" s="115"/>
      <c r="D90" s="116" t="s">
        <v>77</v>
      </c>
      <c r="E90" s="125" t="s">
        <v>88</v>
      </c>
      <c r="F90" s="125" t="s">
        <v>396</v>
      </c>
      <c r="I90" s="118"/>
      <c r="J90" s="126">
        <f>BK90</f>
        <v>0</v>
      </c>
      <c r="L90" s="115"/>
      <c r="M90" s="120"/>
      <c r="P90" s="121">
        <f>SUM(P91:P101)</f>
        <v>0</v>
      </c>
      <c r="R90" s="121">
        <f>SUM(R91:R101)</f>
        <v>0</v>
      </c>
      <c r="T90" s="122">
        <f>SUM(T91:T101)</f>
        <v>0</v>
      </c>
      <c r="AR90" s="116" t="s">
        <v>86</v>
      </c>
      <c r="AT90" s="123" t="s">
        <v>77</v>
      </c>
      <c r="AU90" s="123" t="s">
        <v>86</v>
      </c>
      <c r="AY90" s="116" t="s">
        <v>133</v>
      </c>
      <c r="BK90" s="124">
        <f>SUM(BK91:BK101)</f>
        <v>0</v>
      </c>
    </row>
    <row r="91" spans="2:65" s="1" customFormat="1" ht="16.5" customHeight="1">
      <c r="B91" s="32"/>
      <c r="C91" s="127" t="s">
        <v>86</v>
      </c>
      <c r="D91" s="127" t="s">
        <v>135</v>
      </c>
      <c r="E91" s="128" t="s">
        <v>1142</v>
      </c>
      <c r="F91" s="129" t="s">
        <v>1143</v>
      </c>
      <c r="G91" s="130" t="s">
        <v>263</v>
      </c>
      <c r="H91" s="131">
        <v>4</v>
      </c>
      <c r="I91" s="132"/>
      <c r="J91" s="133">
        <f>ROUND(I91*H91,2)</f>
        <v>0</v>
      </c>
      <c r="K91" s="129" t="s">
        <v>139</v>
      </c>
      <c r="L91" s="32"/>
      <c r="M91" s="134" t="s">
        <v>19</v>
      </c>
      <c r="N91" s="135" t="s">
        <v>49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140</v>
      </c>
      <c r="AT91" s="138" t="s">
        <v>135</v>
      </c>
      <c r="AU91" s="138" t="s">
        <v>88</v>
      </c>
      <c r="AY91" s="17" t="s">
        <v>133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86</v>
      </c>
      <c r="BK91" s="139">
        <f>ROUND(I91*H91,2)</f>
        <v>0</v>
      </c>
      <c r="BL91" s="17" t="s">
        <v>140</v>
      </c>
      <c r="BM91" s="138" t="s">
        <v>88</v>
      </c>
    </row>
    <row r="92" spans="2:47" s="1" customFormat="1" ht="12">
      <c r="B92" s="32"/>
      <c r="D92" s="140" t="s">
        <v>141</v>
      </c>
      <c r="F92" s="141" t="s">
        <v>1144</v>
      </c>
      <c r="I92" s="142"/>
      <c r="L92" s="32"/>
      <c r="M92" s="143"/>
      <c r="T92" s="53"/>
      <c r="AT92" s="17" t="s">
        <v>141</v>
      </c>
      <c r="AU92" s="17" t="s">
        <v>88</v>
      </c>
    </row>
    <row r="93" spans="2:51" s="12" customFormat="1" ht="12">
      <c r="B93" s="144"/>
      <c r="D93" s="145" t="s">
        <v>143</v>
      </c>
      <c r="E93" s="146" t="s">
        <v>19</v>
      </c>
      <c r="F93" s="147" t="s">
        <v>1145</v>
      </c>
      <c r="H93" s="148">
        <v>4</v>
      </c>
      <c r="I93" s="149"/>
      <c r="L93" s="144"/>
      <c r="M93" s="150"/>
      <c r="T93" s="151"/>
      <c r="AT93" s="146" t="s">
        <v>143</v>
      </c>
      <c r="AU93" s="146" t="s">
        <v>88</v>
      </c>
      <c r="AV93" s="12" t="s">
        <v>88</v>
      </c>
      <c r="AW93" s="12" t="s">
        <v>37</v>
      </c>
      <c r="AX93" s="12" t="s">
        <v>78</v>
      </c>
      <c r="AY93" s="146" t="s">
        <v>133</v>
      </c>
    </row>
    <row r="94" spans="2:51" s="13" customFormat="1" ht="12">
      <c r="B94" s="152"/>
      <c r="D94" s="145" t="s">
        <v>143</v>
      </c>
      <c r="E94" s="153" t="s">
        <v>19</v>
      </c>
      <c r="F94" s="154" t="s">
        <v>1146</v>
      </c>
      <c r="H94" s="153" t="s">
        <v>19</v>
      </c>
      <c r="I94" s="155"/>
      <c r="L94" s="152"/>
      <c r="M94" s="156"/>
      <c r="T94" s="157"/>
      <c r="AT94" s="153" t="s">
        <v>143</v>
      </c>
      <c r="AU94" s="153" t="s">
        <v>88</v>
      </c>
      <c r="AV94" s="13" t="s">
        <v>86</v>
      </c>
      <c r="AW94" s="13" t="s">
        <v>37</v>
      </c>
      <c r="AX94" s="13" t="s">
        <v>78</v>
      </c>
      <c r="AY94" s="153" t="s">
        <v>133</v>
      </c>
    </row>
    <row r="95" spans="2:51" s="14" customFormat="1" ht="12">
      <c r="B95" s="158"/>
      <c r="D95" s="145" t="s">
        <v>143</v>
      </c>
      <c r="E95" s="159" t="s">
        <v>19</v>
      </c>
      <c r="F95" s="160" t="s">
        <v>146</v>
      </c>
      <c r="H95" s="161">
        <v>4</v>
      </c>
      <c r="I95" s="162"/>
      <c r="L95" s="158"/>
      <c r="M95" s="163"/>
      <c r="T95" s="164"/>
      <c r="AT95" s="159" t="s">
        <v>143</v>
      </c>
      <c r="AU95" s="159" t="s">
        <v>88</v>
      </c>
      <c r="AV95" s="14" t="s">
        <v>140</v>
      </c>
      <c r="AW95" s="14" t="s">
        <v>37</v>
      </c>
      <c r="AX95" s="14" t="s">
        <v>86</v>
      </c>
      <c r="AY95" s="159" t="s">
        <v>133</v>
      </c>
    </row>
    <row r="96" spans="2:65" s="1" customFormat="1" ht="16.5" customHeight="1">
      <c r="B96" s="32"/>
      <c r="C96" s="127" t="s">
        <v>88</v>
      </c>
      <c r="D96" s="127" t="s">
        <v>135</v>
      </c>
      <c r="E96" s="128" t="s">
        <v>1147</v>
      </c>
      <c r="F96" s="129" t="s">
        <v>1148</v>
      </c>
      <c r="G96" s="130" t="s">
        <v>138</v>
      </c>
      <c r="H96" s="131">
        <v>16</v>
      </c>
      <c r="I96" s="132"/>
      <c r="J96" s="133">
        <f>ROUND(I96*H96,2)</f>
        <v>0</v>
      </c>
      <c r="K96" s="129" t="s">
        <v>139</v>
      </c>
      <c r="L96" s="32"/>
      <c r="M96" s="134" t="s">
        <v>19</v>
      </c>
      <c r="N96" s="135" t="s">
        <v>49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140</v>
      </c>
      <c r="AT96" s="138" t="s">
        <v>135</v>
      </c>
      <c r="AU96" s="138" t="s">
        <v>88</v>
      </c>
      <c r="AY96" s="17" t="s">
        <v>133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86</v>
      </c>
      <c r="BK96" s="139">
        <f>ROUND(I96*H96,2)</f>
        <v>0</v>
      </c>
      <c r="BL96" s="17" t="s">
        <v>140</v>
      </c>
      <c r="BM96" s="138" t="s">
        <v>140</v>
      </c>
    </row>
    <row r="97" spans="2:47" s="1" customFormat="1" ht="12">
      <c r="B97" s="32"/>
      <c r="D97" s="140" t="s">
        <v>141</v>
      </c>
      <c r="F97" s="141" t="s">
        <v>1149</v>
      </c>
      <c r="I97" s="142"/>
      <c r="L97" s="32"/>
      <c r="M97" s="143"/>
      <c r="T97" s="53"/>
      <c r="AT97" s="17" t="s">
        <v>141</v>
      </c>
      <c r="AU97" s="17" t="s">
        <v>88</v>
      </c>
    </row>
    <row r="98" spans="2:51" s="12" customFormat="1" ht="12">
      <c r="B98" s="144"/>
      <c r="D98" s="145" t="s">
        <v>143</v>
      </c>
      <c r="E98" s="146" t="s">
        <v>19</v>
      </c>
      <c r="F98" s="147" t="s">
        <v>1150</v>
      </c>
      <c r="H98" s="148">
        <v>16</v>
      </c>
      <c r="I98" s="149"/>
      <c r="L98" s="144"/>
      <c r="M98" s="150"/>
      <c r="T98" s="151"/>
      <c r="AT98" s="146" t="s">
        <v>143</v>
      </c>
      <c r="AU98" s="146" t="s">
        <v>88</v>
      </c>
      <c r="AV98" s="12" t="s">
        <v>88</v>
      </c>
      <c r="AW98" s="12" t="s">
        <v>37</v>
      </c>
      <c r="AX98" s="12" t="s">
        <v>78</v>
      </c>
      <c r="AY98" s="146" t="s">
        <v>133</v>
      </c>
    </row>
    <row r="99" spans="2:51" s="14" customFormat="1" ht="12">
      <c r="B99" s="158"/>
      <c r="D99" s="145" t="s">
        <v>143</v>
      </c>
      <c r="E99" s="159" t="s">
        <v>19</v>
      </c>
      <c r="F99" s="160" t="s">
        <v>146</v>
      </c>
      <c r="H99" s="161">
        <v>16</v>
      </c>
      <c r="I99" s="162"/>
      <c r="L99" s="158"/>
      <c r="M99" s="163"/>
      <c r="T99" s="164"/>
      <c r="AT99" s="159" t="s">
        <v>143</v>
      </c>
      <c r="AU99" s="159" t="s">
        <v>88</v>
      </c>
      <c r="AV99" s="14" t="s">
        <v>140</v>
      </c>
      <c r="AW99" s="14" t="s">
        <v>37</v>
      </c>
      <c r="AX99" s="14" t="s">
        <v>86</v>
      </c>
      <c r="AY99" s="159" t="s">
        <v>133</v>
      </c>
    </row>
    <row r="100" spans="2:65" s="1" customFormat="1" ht="16.5" customHeight="1">
      <c r="B100" s="32"/>
      <c r="C100" s="127" t="s">
        <v>181</v>
      </c>
      <c r="D100" s="127" t="s">
        <v>135</v>
      </c>
      <c r="E100" s="128" t="s">
        <v>1151</v>
      </c>
      <c r="F100" s="129" t="s">
        <v>1152</v>
      </c>
      <c r="G100" s="130" t="s">
        <v>138</v>
      </c>
      <c r="H100" s="131">
        <v>16</v>
      </c>
      <c r="I100" s="132"/>
      <c r="J100" s="133">
        <f>ROUND(I100*H100,2)</f>
        <v>0</v>
      </c>
      <c r="K100" s="129" t="s">
        <v>139</v>
      </c>
      <c r="L100" s="32"/>
      <c r="M100" s="134" t="s">
        <v>19</v>
      </c>
      <c r="N100" s="135" t="s">
        <v>49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140</v>
      </c>
      <c r="AT100" s="138" t="s">
        <v>135</v>
      </c>
      <c r="AU100" s="138" t="s">
        <v>88</v>
      </c>
      <c r="AY100" s="17" t="s">
        <v>133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86</v>
      </c>
      <c r="BK100" s="139">
        <f>ROUND(I100*H100,2)</f>
        <v>0</v>
      </c>
      <c r="BL100" s="17" t="s">
        <v>140</v>
      </c>
      <c r="BM100" s="138" t="s">
        <v>155</v>
      </c>
    </row>
    <row r="101" spans="2:47" s="1" customFormat="1" ht="12">
      <c r="B101" s="32"/>
      <c r="D101" s="140" t="s">
        <v>141</v>
      </c>
      <c r="F101" s="141" t="s">
        <v>1153</v>
      </c>
      <c r="I101" s="142"/>
      <c r="L101" s="32"/>
      <c r="M101" s="143"/>
      <c r="T101" s="53"/>
      <c r="AT101" s="17" t="s">
        <v>141</v>
      </c>
      <c r="AU101" s="17" t="s">
        <v>88</v>
      </c>
    </row>
    <row r="102" spans="2:63" s="11" customFormat="1" ht="22.9" customHeight="1">
      <c r="B102" s="115"/>
      <c r="D102" s="116" t="s">
        <v>77</v>
      </c>
      <c r="E102" s="125" t="s">
        <v>181</v>
      </c>
      <c r="F102" s="125" t="s">
        <v>479</v>
      </c>
      <c r="I102" s="118"/>
      <c r="J102" s="126">
        <f>BK102</f>
        <v>0</v>
      </c>
      <c r="L102" s="115"/>
      <c r="M102" s="120"/>
      <c r="P102" s="121">
        <f>SUM(P103:P120)</f>
        <v>0</v>
      </c>
      <c r="R102" s="121">
        <f>SUM(R103:R120)</f>
        <v>0</v>
      </c>
      <c r="T102" s="122">
        <f>SUM(T103:T120)</f>
        <v>0</v>
      </c>
      <c r="AR102" s="116" t="s">
        <v>86</v>
      </c>
      <c r="AT102" s="123" t="s">
        <v>77</v>
      </c>
      <c r="AU102" s="123" t="s">
        <v>86</v>
      </c>
      <c r="AY102" s="116" t="s">
        <v>133</v>
      </c>
      <c r="BK102" s="124">
        <f>SUM(BK103:BK120)</f>
        <v>0</v>
      </c>
    </row>
    <row r="103" spans="2:65" s="1" customFormat="1" ht="16.5" customHeight="1">
      <c r="B103" s="32"/>
      <c r="C103" s="127" t="s">
        <v>140</v>
      </c>
      <c r="D103" s="127" t="s">
        <v>135</v>
      </c>
      <c r="E103" s="128" t="s">
        <v>1154</v>
      </c>
      <c r="F103" s="129" t="s">
        <v>1155</v>
      </c>
      <c r="G103" s="130" t="s">
        <v>154</v>
      </c>
      <c r="H103" s="131">
        <v>16</v>
      </c>
      <c r="I103" s="132"/>
      <c r="J103" s="133">
        <f>ROUND(I103*H103,2)</f>
        <v>0</v>
      </c>
      <c r="K103" s="129" t="s">
        <v>19</v>
      </c>
      <c r="L103" s="32"/>
      <c r="M103" s="134" t="s">
        <v>19</v>
      </c>
      <c r="N103" s="135" t="s">
        <v>49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140</v>
      </c>
      <c r="AT103" s="138" t="s">
        <v>135</v>
      </c>
      <c r="AU103" s="138" t="s">
        <v>88</v>
      </c>
      <c r="AY103" s="17" t="s">
        <v>133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86</v>
      </c>
      <c r="BK103" s="139">
        <f>ROUND(I103*H103,2)</f>
        <v>0</v>
      </c>
      <c r="BL103" s="17" t="s">
        <v>140</v>
      </c>
      <c r="BM103" s="138" t="s">
        <v>160</v>
      </c>
    </row>
    <row r="104" spans="2:65" s="1" customFormat="1" ht="16.5" customHeight="1">
      <c r="B104" s="32"/>
      <c r="C104" s="165" t="s">
        <v>193</v>
      </c>
      <c r="D104" s="165" t="s">
        <v>358</v>
      </c>
      <c r="E104" s="166" t="s">
        <v>1156</v>
      </c>
      <c r="F104" s="167" t="s">
        <v>1157</v>
      </c>
      <c r="G104" s="168" t="s">
        <v>263</v>
      </c>
      <c r="H104" s="169">
        <v>13.8</v>
      </c>
      <c r="I104" s="170"/>
      <c r="J104" s="171">
        <f>ROUND(I104*H104,2)</f>
        <v>0</v>
      </c>
      <c r="K104" s="167" t="s">
        <v>19</v>
      </c>
      <c r="L104" s="172"/>
      <c r="M104" s="173" t="s">
        <v>19</v>
      </c>
      <c r="N104" s="174" t="s">
        <v>49</v>
      </c>
      <c r="P104" s="136">
        <f>O104*H104</f>
        <v>0</v>
      </c>
      <c r="Q104" s="136">
        <v>0</v>
      </c>
      <c r="R104" s="136">
        <f>Q104*H104</f>
        <v>0</v>
      </c>
      <c r="S104" s="136">
        <v>0</v>
      </c>
      <c r="T104" s="137">
        <f>S104*H104</f>
        <v>0</v>
      </c>
      <c r="AR104" s="138" t="s">
        <v>160</v>
      </c>
      <c r="AT104" s="138" t="s">
        <v>358</v>
      </c>
      <c r="AU104" s="138" t="s">
        <v>88</v>
      </c>
      <c r="AY104" s="17" t="s">
        <v>133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86</v>
      </c>
      <c r="BK104" s="139">
        <f>ROUND(I104*H104,2)</f>
        <v>0</v>
      </c>
      <c r="BL104" s="17" t="s">
        <v>140</v>
      </c>
      <c r="BM104" s="138" t="s">
        <v>165</v>
      </c>
    </row>
    <row r="105" spans="2:65" s="1" customFormat="1" ht="16.5" customHeight="1">
      <c r="B105" s="32"/>
      <c r="C105" s="127" t="s">
        <v>155</v>
      </c>
      <c r="D105" s="127" t="s">
        <v>135</v>
      </c>
      <c r="E105" s="128" t="s">
        <v>1158</v>
      </c>
      <c r="F105" s="129" t="s">
        <v>1159</v>
      </c>
      <c r="G105" s="130" t="s">
        <v>230</v>
      </c>
      <c r="H105" s="131">
        <v>22.4</v>
      </c>
      <c r="I105" s="132"/>
      <c r="J105" s="133">
        <f>ROUND(I105*H105,2)</f>
        <v>0</v>
      </c>
      <c r="K105" s="129" t="s">
        <v>19</v>
      </c>
      <c r="L105" s="32"/>
      <c r="M105" s="134" t="s">
        <v>19</v>
      </c>
      <c r="N105" s="135" t="s">
        <v>49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140</v>
      </c>
      <c r="AT105" s="138" t="s">
        <v>135</v>
      </c>
      <c r="AU105" s="138" t="s">
        <v>88</v>
      </c>
      <c r="AY105" s="17" t="s">
        <v>133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86</v>
      </c>
      <c r="BK105" s="139">
        <f>ROUND(I105*H105,2)</f>
        <v>0</v>
      </c>
      <c r="BL105" s="17" t="s">
        <v>140</v>
      </c>
      <c r="BM105" s="138" t="s">
        <v>8</v>
      </c>
    </row>
    <row r="106" spans="2:51" s="12" customFormat="1" ht="12">
      <c r="B106" s="144"/>
      <c r="D106" s="145" t="s">
        <v>143</v>
      </c>
      <c r="E106" s="146" t="s">
        <v>19</v>
      </c>
      <c r="F106" s="147" t="s">
        <v>1160</v>
      </c>
      <c r="H106" s="148">
        <v>22.4</v>
      </c>
      <c r="I106" s="149"/>
      <c r="L106" s="144"/>
      <c r="M106" s="150"/>
      <c r="T106" s="151"/>
      <c r="AT106" s="146" t="s">
        <v>143</v>
      </c>
      <c r="AU106" s="146" t="s">
        <v>88</v>
      </c>
      <c r="AV106" s="12" t="s">
        <v>88</v>
      </c>
      <c r="AW106" s="12" t="s">
        <v>37</v>
      </c>
      <c r="AX106" s="12" t="s">
        <v>78</v>
      </c>
      <c r="AY106" s="146" t="s">
        <v>133</v>
      </c>
    </row>
    <row r="107" spans="2:51" s="14" customFormat="1" ht="12">
      <c r="B107" s="158"/>
      <c r="D107" s="145" t="s">
        <v>143</v>
      </c>
      <c r="E107" s="159" t="s">
        <v>19</v>
      </c>
      <c r="F107" s="160" t="s">
        <v>146</v>
      </c>
      <c r="H107" s="161">
        <v>22.4</v>
      </c>
      <c r="I107" s="162"/>
      <c r="L107" s="158"/>
      <c r="M107" s="163"/>
      <c r="T107" s="164"/>
      <c r="AT107" s="159" t="s">
        <v>143</v>
      </c>
      <c r="AU107" s="159" t="s">
        <v>88</v>
      </c>
      <c r="AV107" s="14" t="s">
        <v>140</v>
      </c>
      <c r="AW107" s="14" t="s">
        <v>37</v>
      </c>
      <c r="AX107" s="14" t="s">
        <v>86</v>
      </c>
      <c r="AY107" s="159" t="s">
        <v>133</v>
      </c>
    </row>
    <row r="108" spans="2:65" s="1" customFormat="1" ht="16.5" customHeight="1">
      <c r="B108" s="32"/>
      <c r="C108" s="127" t="s">
        <v>205</v>
      </c>
      <c r="D108" s="127" t="s">
        <v>135</v>
      </c>
      <c r="E108" s="128" t="s">
        <v>1161</v>
      </c>
      <c r="F108" s="129" t="s">
        <v>1162</v>
      </c>
      <c r="G108" s="130" t="s">
        <v>1163</v>
      </c>
      <c r="H108" s="131">
        <v>1</v>
      </c>
      <c r="I108" s="132"/>
      <c r="J108" s="133">
        <f>ROUND(I108*H108,2)</f>
        <v>0</v>
      </c>
      <c r="K108" s="129" t="s">
        <v>19</v>
      </c>
      <c r="L108" s="32"/>
      <c r="M108" s="134" t="s">
        <v>19</v>
      </c>
      <c r="N108" s="135" t="s">
        <v>49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140</v>
      </c>
      <c r="AT108" s="138" t="s">
        <v>135</v>
      </c>
      <c r="AU108" s="138" t="s">
        <v>88</v>
      </c>
      <c r="AY108" s="17" t="s">
        <v>133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7" t="s">
        <v>86</v>
      </c>
      <c r="BK108" s="139">
        <f>ROUND(I108*H108,2)</f>
        <v>0</v>
      </c>
      <c r="BL108" s="17" t="s">
        <v>140</v>
      </c>
      <c r="BM108" s="138" t="s">
        <v>174</v>
      </c>
    </row>
    <row r="109" spans="2:51" s="12" customFormat="1" ht="12">
      <c r="B109" s="144"/>
      <c r="D109" s="145" t="s">
        <v>143</v>
      </c>
      <c r="E109" s="146" t="s">
        <v>19</v>
      </c>
      <c r="F109" s="147" t="s">
        <v>86</v>
      </c>
      <c r="H109" s="148">
        <v>1</v>
      </c>
      <c r="I109" s="149"/>
      <c r="L109" s="144"/>
      <c r="M109" s="150"/>
      <c r="T109" s="151"/>
      <c r="AT109" s="146" t="s">
        <v>143</v>
      </c>
      <c r="AU109" s="146" t="s">
        <v>88</v>
      </c>
      <c r="AV109" s="12" t="s">
        <v>88</v>
      </c>
      <c r="AW109" s="12" t="s">
        <v>37</v>
      </c>
      <c r="AX109" s="12" t="s">
        <v>78</v>
      </c>
      <c r="AY109" s="146" t="s">
        <v>133</v>
      </c>
    </row>
    <row r="110" spans="2:51" s="13" customFormat="1" ht="22.5">
      <c r="B110" s="152"/>
      <c r="D110" s="145" t="s">
        <v>143</v>
      </c>
      <c r="E110" s="153" t="s">
        <v>19</v>
      </c>
      <c r="F110" s="154" t="s">
        <v>1164</v>
      </c>
      <c r="H110" s="153" t="s">
        <v>19</v>
      </c>
      <c r="I110" s="155"/>
      <c r="L110" s="152"/>
      <c r="M110" s="156"/>
      <c r="T110" s="157"/>
      <c r="AT110" s="153" t="s">
        <v>143</v>
      </c>
      <c r="AU110" s="153" t="s">
        <v>88</v>
      </c>
      <c r="AV110" s="13" t="s">
        <v>86</v>
      </c>
      <c r="AW110" s="13" t="s">
        <v>37</v>
      </c>
      <c r="AX110" s="13" t="s">
        <v>78</v>
      </c>
      <c r="AY110" s="153" t="s">
        <v>133</v>
      </c>
    </row>
    <row r="111" spans="2:51" s="14" customFormat="1" ht="12">
      <c r="B111" s="158"/>
      <c r="D111" s="145" t="s">
        <v>143</v>
      </c>
      <c r="E111" s="159" t="s">
        <v>19</v>
      </c>
      <c r="F111" s="160" t="s">
        <v>146</v>
      </c>
      <c r="H111" s="161">
        <v>1</v>
      </c>
      <c r="I111" s="162"/>
      <c r="L111" s="158"/>
      <c r="M111" s="163"/>
      <c r="T111" s="164"/>
      <c r="AT111" s="159" t="s">
        <v>143</v>
      </c>
      <c r="AU111" s="159" t="s">
        <v>88</v>
      </c>
      <c r="AV111" s="14" t="s">
        <v>140</v>
      </c>
      <c r="AW111" s="14" t="s">
        <v>37</v>
      </c>
      <c r="AX111" s="14" t="s">
        <v>86</v>
      </c>
      <c r="AY111" s="159" t="s">
        <v>133</v>
      </c>
    </row>
    <row r="112" spans="2:65" s="1" customFormat="1" ht="16.5" customHeight="1">
      <c r="B112" s="32"/>
      <c r="C112" s="127" t="s">
        <v>160</v>
      </c>
      <c r="D112" s="127" t="s">
        <v>135</v>
      </c>
      <c r="E112" s="128" t="s">
        <v>1165</v>
      </c>
      <c r="F112" s="129" t="s">
        <v>1166</v>
      </c>
      <c r="G112" s="130" t="s">
        <v>138</v>
      </c>
      <c r="H112" s="131">
        <v>4.06</v>
      </c>
      <c r="I112" s="132"/>
      <c r="J112" s="133">
        <f>ROUND(I112*H112,2)</f>
        <v>0</v>
      </c>
      <c r="K112" s="129" t="s">
        <v>19</v>
      </c>
      <c r="L112" s="32"/>
      <c r="M112" s="134" t="s">
        <v>19</v>
      </c>
      <c r="N112" s="135" t="s">
        <v>49</v>
      </c>
      <c r="P112" s="136">
        <f>O112*H112</f>
        <v>0</v>
      </c>
      <c r="Q112" s="136">
        <v>0</v>
      </c>
      <c r="R112" s="136">
        <f>Q112*H112</f>
        <v>0</v>
      </c>
      <c r="S112" s="136">
        <v>0</v>
      </c>
      <c r="T112" s="137">
        <f>S112*H112</f>
        <v>0</v>
      </c>
      <c r="AR112" s="138" t="s">
        <v>140</v>
      </c>
      <c r="AT112" s="138" t="s">
        <v>135</v>
      </c>
      <c r="AU112" s="138" t="s">
        <v>88</v>
      </c>
      <c r="AY112" s="17" t="s">
        <v>133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86</v>
      </c>
      <c r="BK112" s="139">
        <f>ROUND(I112*H112,2)</f>
        <v>0</v>
      </c>
      <c r="BL112" s="17" t="s">
        <v>140</v>
      </c>
      <c r="BM112" s="138" t="s">
        <v>179</v>
      </c>
    </row>
    <row r="113" spans="2:65" s="1" customFormat="1" ht="16.5" customHeight="1">
      <c r="B113" s="32"/>
      <c r="C113" s="127" t="s">
        <v>217</v>
      </c>
      <c r="D113" s="127" t="s">
        <v>135</v>
      </c>
      <c r="E113" s="128" t="s">
        <v>1167</v>
      </c>
      <c r="F113" s="129" t="s">
        <v>1168</v>
      </c>
      <c r="G113" s="130" t="s">
        <v>338</v>
      </c>
      <c r="H113" s="131">
        <v>0.69</v>
      </c>
      <c r="I113" s="132"/>
      <c r="J113" s="133">
        <f>ROUND(I113*H113,2)</f>
        <v>0</v>
      </c>
      <c r="K113" s="129" t="s">
        <v>19</v>
      </c>
      <c r="L113" s="32"/>
      <c r="M113" s="134" t="s">
        <v>19</v>
      </c>
      <c r="N113" s="135" t="s">
        <v>49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140</v>
      </c>
      <c r="AT113" s="138" t="s">
        <v>135</v>
      </c>
      <c r="AU113" s="138" t="s">
        <v>88</v>
      </c>
      <c r="AY113" s="17" t="s">
        <v>133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86</v>
      </c>
      <c r="BK113" s="139">
        <f>ROUND(I113*H113,2)</f>
        <v>0</v>
      </c>
      <c r="BL113" s="17" t="s">
        <v>140</v>
      </c>
      <c r="BM113" s="138" t="s">
        <v>184</v>
      </c>
    </row>
    <row r="114" spans="2:51" s="12" customFormat="1" ht="12">
      <c r="B114" s="144"/>
      <c r="D114" s="145" t="s">
        <v>143</v>
      </c>
      <c r="E114" s="146" t="s">
        <v>19</v>
      </c>
      <c r="F114" s="147" t="s">
        <v>1169</v>
      </c>
      <c r="H114" s="148">
        <v>0.69</v>
      </c>
      <c r="I114" s="149"/>
      <c r="L114" s="144"/>
      <c r="M114" s="150"/>
      <c r="T114" s="151"/>
      <c r="AT114" s="146" t="s">
        <v>143</v>
      </c>
      <c r="AU114" s="146" t="s">
        <v>88</v>
      </c>
      <c r="AV114" s="12" t="s">
        <v>88</v>
      </c>
      <c r="AW114" s="12" t="s">
        <v>37</v>
      </c>
      <c r="AX114" s="12" t="s">
        <v>78</v>
      </c>
      <c r="AY114" s="146" t="s">
        <v>133</v>
      </c>
    </row>
    <row r="115" spans="2:51" s="13" customFormat="1" ht="12">
      <c r="B115" s="152"/>
      <c r="D115" s="145" t="s">
        <v>143</v>
      </c>
      <c r="E115" s="153" t="s">
        <v>19</v>
      </c>
      <c r="F115" s="154" t="s">
        <v>1170</v>
      </c>
      <c r="H115" s="153" t="s">
        <v>19</v>
      </c>
      <c r="I115" s="155"/>
      <c r="L115" s="152"/>
      <c r="M115" s="156"/>
      <c r="T115" s="157"/>
      <c r="AT115" s="153" t="s">
        <v>143</v>
      </c>
      <c r="AU115" s="153" t="s">
        <v>88</v>
      </c>
      <c r="AV115" s="13" t="s">
        <v>86</v>
      </c>
      <c r="AW115" s="13" t="s">
        <v>37</v>
      </c>
      <c r="AX115" s="13" t="s">
        <v>78</v>
      </c>
      <c r="AY115" s="153" t="s">
        <v>133</v>
      </c>
    </row>
    <row r="116" spans="2:51" s="14" customFormat="1" ht="12">
      <c r="B116" s="158"/>
      <c r="D116" s="145" t="s">
        <v>143</v>
      </c>
      <c r="E116" s="159" t="s">
        <v>19</v>
      </c>
      <c r="F116" s="160" t="s">
        <v>146</v>
      </c>
      <c r="H116" s="161">
        <v>0.69</v>
      </c>
      <c r="I116" s="162"/>
      <c r="L116" s="158"/>
      <c r="M116" s="163"/>
      <c r="T116" s="164"/>
      <c r="AT116" s="159" t="s">
        <v>143</v>
      </c>
      <c r="AU116" s="159" t="s">
        <v>88</v>
      </c>
      <c r="AV116" s="14" t="s">
        <v>140</v>
      </c>
      <c r="AW116" s="14" t="s">
        <v>37</v>
      </c>
      <c r="AX116" s="14" t="s">
        <v>86</v>
      </c>
      <c r="AY116" s="159" t="s">
        <v>133</v>
      </c>
    </row>
    <row r="117" spans="2:65" s="1" customFormat="1" ht="16.5" customHeight="1">
      <c r="B117" s="32"/>
      <c r="C117" s="127" t="s">
        <v>165</v>
      </c>
      <c r="D117" s="127" t="s">
        <v>135</v>
      </c>
      <c r="E117" s="128" t="s">
        <v>1171</v>
      </c>
      <c r="F117" s="129" t="s">
        <v>1172</v>
      </c>
      <c r="G117" s="130" t="s">
        <v>1163</v>
      </c>
      <c r="H117" s="131">
        <v>1</v>
      </c>
      <c r="I117" s="132"/>
      <c r="J117" s="133">
        <f>ROUND(I117*H117,2)</f>
        <v>0</v>
      </c>
      <c r="K117" s="129" t="s">
        <v>19</v>
      </c>
      <c r="L117" s="32"/>
      <c r="M117" s="134" t="s">
        <v>19</v>
      </c>
      <c r="N117" s="135" t="s">
        <v>49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140</v>
      </c>
      <c r="AT117" s="138" t="s">
        <v>135</v>
      </c>
      <c r="AU117" s="138" t="s">
        <v>88</v>
      </c>
      <c r="AY117" s="17" t="s">
        <v>133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86</v>
      </c>
      <c r="BK117" s="139">
        <f>ROUND(I117*H117,2)</f>
        <v>0</v>
      </c>
      <c r="BL117" s="17" t="s">
        <v>140</v>
      </c>
      <c r="BM117" s="138" t="s">
        <v>189</v>
      </c>
    </row>
    <row r="118" spans="2:51" s="12" customFormat="1" ht="12">
      <c r="B118" s="144"/>
      <c r="D118" s="145" t="s">
        <v>143</v>
      </c>
      <c r="E118" s="146" t="s">
        <v>19</v>
      </c>
      <c r="F118" s="147" t="s">
        <v>86</v>
      </c>
      <c r="H118" s="148">
        <v>1</v>
      </c>
      <c r="I118" s="149"/>
      <c r="L118" s="144"/>
      <c r="M118" s="150"/>
      <c r="T118" s="151"/>
      <c r="AT118" s="146" t="s">
        <v>143</v>
      </c>
      <c r="AU118" s="146" t="s">
        <v>88</v>
      </c>
      <c r="AV118" s="12" t="s">
        <v>88</v>
      </c>
      <c r="AW118" s="12" t="s">
        <v>37</v>
      </c>
      <c r="AX118" s="12" t="s">
        <v>78</v>
      </c>
      <c r="AY118" s="146" t="s">
        <v>133</v>
      </c>
    </row>
    <row r="119" spans="2:51" s="13" customFormat="1" ht="12">
      <c r="B119" s="152"/>
      <c r="D119" s="145" t="s">
        <v>143</v>
      </c>
      <c r="E119" s="153" t="s">
        <v>19</v>
      </c>
      <c r="F119" s="154" t="s">
        <v>1173</v>
      </c>
      <c r="H119" s="153" t="s">
        <v>19</v>
      </c>
      <c r="I119" s="155"/>
      <c r="L119" s="152"/>
      <c r="M119" s="156"/>
      <c r="T119" s="157"/>
      <c r="AT119" s="153" t="s">
        <v>143</v>
      </c>
      <c r="AU119" s="153" t="s">
        <v>88</v>
      </c>
      <c r="AV119" s="13" t="s">
        <v>86</v>
      </c>
      <c r="AW119" s="13" t="s">
        <v>37</v>
      </c>
      <c r="AX119" s="13" t="s">
        <v>78</v>
      </c>
      <c r="AY119" s="153" t="s">
        <v>133</v>
      </c>
    </row>
    <row r="120" spans="2:51" s="14" customFormat="1" ht="12">
      <c r="B120" s="158"/>
      <c r="D120" s="145" t="s">
        <v>143</v>
      </c>
      <c r="E120" s="159" t="s">
        <v>19</v>
      </c>
      <c r="F120" s="160" t="s">
        <v>146</v>
      </c>
      <c r="H120" s="161">
        <v>1</v>
      </c>
      <c r="I120" s="162"/>
      <c r="L120" s="158"/>
      <c r="M120" s="163"/>
      <c r="T120" s="164"/>
      <c r="AT120" s="159" t="s">
        <v>143</v>
      </c>
      <c r="AU120" s="159" t="s">
        <v>88</v>
      </c>
      <c r="AV120" s="14" t="s">
        <v>140</v>
      </c>
      <c r="AW120" s="14" t="s">
        <v>37</v>
      </c>
      <c r="AX120" s="14" t="s">
        <v>86</v>
      </c>
      <c r="AY120" s="159" t="s">
        <v>133</v>
      </c>
    </row>
    <row r="121" spans="2:63" s="11" customFormat="1" ht="22.9" customHeight="1">
      <c r="B121" s="115"/>
      <c r="D121" s="116" t="s">
        <v>77</v>
      </c>
      <c r="E121" s="125" t="s">
        <v>155</v>
      </c>
      <c r="F121" s="125" t="s">
        <v>704</v>
      </c>
      <c r="I121" s="118"/>
      <c r="J121" s="126">
        <f>BK121</f>
        <v>0</v>
      </c>
      <c r="L121" s="115"/>
      <c r="M121" s="120"/>
      <c r="P121" s="121">
        <f>SUM(P122:P124)</f>
        <v>0</v>
      </c>
      <c r="R121" s="121">
        <f>SUM(R122:R124)</f>
        <v>0</v>
      </c>
      <c r="T121" s="122">
        <f>SUM(T122:T124)</f>
        <v>0</v>
      </c>
      <c r="AR121" s="116" t="s">
        <v>86</v>
      </c>
      <c r="AT121" s="123" t="s">
        <v>77</v>
      </c>
      <c r="AU121" s="123" t="s">
        <v>86</v>
      </c>
      <c r="AY121" s="116" t="s">
        <v>133</v>
      </c>
      <c r="BK121" s="124">
        <f>SUM(BK122:BK124)</f>
        <v>0</v>
      </c>
    </row>
    <row r="122" spans="2:65" s="1" customFormat="1" ht="16.5" customHeight="1">
      <c r="B122" s="32"/>
      <c r="C122" s="127" t="s">
        <v>227</v>
      </c>
      <c r="D122" s="127" t="s">
        <v>135</v>
      </c>
      <c r="E122" s="128" t="s">
        <v>1174</v>
      </c>
      <c r="F122" s="129" t="s">
        <v>1175</v>
      </c>
      <c r="G122" s="130" t="s">
        <v>138</v>
      </c>
      <c r="H122" s="131">
        <v>1.54</v>
      </c>
      <c r="I122" s="132"/>
      <c r="J122" s="133">
        <f>ROUND(I122*H122,2)</f>
        <v>0</v>
      </c>
      <c r="K122" s="129" t="s">
        <v>19</v>
      </c>
      <c r="L122" s="32"/>
      <c r="M122" s="134" t="s">
        <v>19</v>
      </c>
      <c r="N122" s="135" t="s">
        <v>49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140</v>
      </c>
      <c r="AT122" s="138" t="s">
        <v>135</v>
      </c>
      <c r="AU122" s="138" t="s">
        <v>88</v>
      </c>
      <c r="AY122" s="17" t="s">
        <v>133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86</v>
      </c>
      <c r="BK122" s="139">
        <f>ROUND(I122*H122,2)</f>
        <v>0</v>
      </c>
      <c r="BL122" s="17" t="s">
        <v>140</v>
      </c>
      <c r="BM122" s="138" t="s">
        <v>196</v>
      </c>
    </row>
    <row r="123" spans="2:51" s="12" customFormat="1" ht="12">
      <c r="B123" s="144"/>
      <c r="D123" s="145" t="s">
        <v>143</v>
      </c>
      <c r="E123" s="146" t="s">
        <v>19</v>
      </c>
      <c r="F123" s="147" t="s">
        <v>1176</v>
      </c>
      <c r="H123" s="148">
        <v>1.54</v>
      </c>
      <c r="I123" s="149"/>
      <c r="L123" s="144"/>
      <c r="M123" s="150"/>
      <c r="T123" s="151"/>
      <c r="AT123" s="146" t="s">
        <v>143</v>
      </c>
      <c r="AU123" s="146" t="s">
        <v>88</v>
      </c>
      <c r="AV123" s="12" t="s">
        <v>88</v>
      </c>
      <c r="AW123" s="12" t="s">
        <v>37</v>
      </c>
      <c r="AX123" s="12" t="s">
        <v>78</v>
      </c>
      <c r="AY123" s="146" t="s">
        <v>133</v>
      </c>
    </row>
    <row r="124" spans="2:51" s="14" customFormat="1" ht="12">
      <c r="B124" s="158"/>
      <c r="D124" s="145" t="s">
        <v>143</v>
      </c>
      <c r="E124" s="159" t="s">
        <v>19</v>
      </c>
      <c r="F124" s="160" t="s">
        <v>146</v>
      </c>
      <c r="H124" s="161">
        <v>1.54</v>
      </c>
      <c r="I124" s="162"/>
      <c r="L124" s="158"/>
      <c r="M124" s="163"/>
      <c r="T124" s="164"/>
      <c r="AT124" s="159" t="s">
        <v>143</v>
      </c>
      <c r="AU124" s="159" t="s">
        <v>88</v>
      </c>
      <c r="AV124" s="14" t="s">
        <v>140</v>
      </c>
      <c r="AW124" s="14" t="s">
        <v>37</v>
      </c>
      <c r="AX124" s="14" t="s">
        <v>86</v>
      </c>
      <c r="AY124" s="159" t="s">
        <v>133</v>
      </c>
    </row>
    <row r="125" spans="2:63" s="11" customFormat="1" ht="22.9" customHeight="1">
      <c r="B125" s="115"/>
      <c r="D125" s="116" t="s">
        <v>77</v>
      </c>
      <c r="E125" s="125" t="s">
        <v>217</v>
      </c>
      <c r="F125" s="125" t="s">
        <v>781</v>
      </c>
      <c r="I125" s="118"/>
      <c r="J125" s="126">
        <f>BK125</f>
        <v>0</v>
      </c>
      <c r="L125" s="115"/>
      <c r="M125" s="120"/>
      <c r="P125" s="121">
        <f>SUM(P126:P135)</f>
        <v>0</v>
      </c>
      <c r="R125" s="121">
        <f>SUM(R126:R135)</f>
        <v>0</v>
      </c>
      <c r="T125" s="122">
        <f>SUM(T126:T135)</f>
        <v>0</v>
      </c>
      <c r="AR125" s="116" t="s">
        <v>86</v>
      </c>
      <c r="AT125" s="123" t="s">
        <v>77</v>
      </c>
      <c r="AU125" s="123" t="s">
        <v>86</v>
      </c>
      <c r="AY125" s="116" t="s">
        <v>133</v>
      </c>
      <c r="BK125" s="124">
        <f>SUM(BK126:BK135)</f>
        <v>0</v>
      </c>
    </row>
    <row r="126" spans="2:65" s="1" customFormat="1" ht="16.5" customHeight="1">
      <c r="B126" s="32"/>
      <c r="C126" s="127" t="s">
        <v>8</v>
      </c>
      <c r="D126" s="127" t="s">
        <v>135</v>
      </c>
      <c r="E126" s="128" t="s">
        <v>1177</v>
      </c>
      <c r="F126" s="129" t="s">
        <v>1178</v>
      </c>
      <c r="G126" s="130" t="s">
        <v>230</v>
      </c>
      <c r="H126" s="131">
        <v>22.4</v>
      </c>
      <c r="I126" s="132"/>
      <c r="J126" s="133">
        <f>ROUND(I126*H126,2)</f>
        <v>0</v>
      </c>
      <c r="K126" s="129" t="s">
        <v>19</v>
      </c>
      <c r="L126" s="32"/>
      <c r="M126" s="134" t="s">
        <v>19</v>
      </c>
      <c r="N126" s="135" t="s">
        <v>49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140</v>
      </c>
      <c r="AT126" s="138" t="s">
        <v>135</v>
      </c>
      <c r="AU126" s="138" t="s">
        <v>88</v>
      </c>
      <c r="AY126" s="17" t="s">
        <v>133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86</v>
      </c>
      <c r="BK126" s="139">
        <f>ROUND(I126*H126,2)</f>
        <v>0</v>
      </c>
      <c r="BL126" s="17" t="s">
        <v>140</v>
      </c>
      <c r="BM126" s="138" t="s">
        <v>202</v>
      </c>
    </row>
    <row r="127" spans="2:51" s="12" customFormat="1" ht="12">
      <c r="B127" s="144"/>
      <c r="D127" s="145" t="s">
        <v>143</v>
      </c>
      <c r="E127" s="146" t="s">
        <v>19</v>
      </c>
      <c r="F127" s="147" t="s">
        <v>1160</v>
      </c>
      <c r="H127" s="148">
        <v>22.4</v>
      </c>
      <c r="I127" s="149"/>
      <c r="L127" s="144"/>
      <c r="M127" s="150"/>
      <c r="T127" s="151"/>
      <c r="AT127" s="146" t="s">
        <v>143</v>
      </c>
      <c r="AU127" s="146" t="s">
        <v>88</v>
      </c>
      <c r="AV127" s="12" t="s">
        <v>88</v>
      </c>
      <c r="AW127" s="12" t="s">
        <v>37</v>
      </c>
      <c r="AX127" s="12" t="s">
        <v>78</v>
      </c>
      <c r="AY127" s="146" t="s">
        <v>133</v>
      </c>
    </row>
    <row r="128" spans="2:51" s="13" customFormat="1" ht="12">
      <c r="B128" s="152"/>
      <c r="D128" s="145" t="s">
        <v>143</v>
      </c>
      <c r="E128" s="153" t="s">
        <v>19</v>
      </c>
      <c r="F128" s="154" t="s">
        <v>1179</v>
      </c>
      <c r="H128" s="153" t="s">
        <v>19</v>
      </c>
      <c r="I128" s="155"/>
      <c r="L128" s="152"/>
      <c r="M128" s="156"/>
      <c r="T128" s="157"/>
      <c r="AT128" s="153" t="s">
        <v>143</v>
      </c>
      <c r="AU128" s="153" t="s">
        <v>88</v>
      </c>
      <c r="AV128" s="13" t="s">
        <v>86</v>
      </c>
      <c r="AW128" s="13" t="s">
        <v>37</v>
      </c>
      <c r="AX128" s="13" t="s">
        <v>78</v>
      </c>
      <c r="AY128" s="153" t="s">
        <v>133</v>
      </c>
    </row>
    <row r="129" spans="2:51" s="14" customFormat="1" ht="12">
      <c r="B129" s="158"/>
      <c r="D129" s="145" t="s">
        <v>143</v>
      </c>
      <c r="E129" s="159" t="s">
        <v>19</v>
      </c>
      <c r="F129" s="160" t="s">
        <v>146</v>
      </c>
      <c r="H129" s="161">
        <v>22.4</v>
      </c>
      <c r="I129" s="162"/>
      <c r="L129" s="158"/>
      <c r="M129" s="163"/>
      <c r="T129" s="164"/>
      <c r="AT129" s="159" t="s">
        <v>143</v>
      </c>
      <c r="AU129" s="159" t="s">
        <v>88</v>
      </c>
      <c r="AV129" s="14" t="s">
        <v>140</v>
      </c>
      <c r="AW129" s="14" t="s">
        <v>37</v>
      </c>
      <c r="AX129" s="14" t="s">
        <v>86</v>
      </c>
      <c r="AY129" s="159" t="s">
        <v>133</v>
      </c>
    </row>
    <row r="130" spans="2:65" s="1" customFormat="1" ht="16.5" customHeight="1">
      <c r="B130" s="32"/>
      <c r="C130" s="165" t="s">
        <v>239</v>
      </c>
      <c r="D130" s="165" t="s">
        <v>358</v>
      </c>
      <c r="E130" s="166" t="s">
        <v>1180</v>
      </c>
      <c r="F130" s="167" t="s">
        <v>1181</v>
      </c>
      <c r="G130" s="168" t="s">
        <v>230</v>
      </c>
      <c r="H130" s="169">
        <v>22.4</v>
      </c>
      <c r="I130" s="170"/>
      <c r="J130" s="171">
        <f>ROUND(I130*H130,2)</f>
        <v>0</v>
      </c>
      <c r="K130" s="167" t="s">
        <v>19</v>
      </c>
      <c r="L130" s="172"/>
      <c r="M130" s="173" t="s">
        <v>19</v>
      </c>
      <c r="N130" s="174" t="s">
        <v>49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160</v>
      </c>
      <c r="AT130" s="138" t="s">
        <v>358</v>
      </c>
      <c r="AU130" s="138" t="s">
        <v>88</v>
      </c>
      <c r="AY130" s="17" t="s">
        <v>133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86</v>
      </c>
      <c r="BK130" s="139">
        <f>ROUND(I130*H130,2)</f>
        <v>0</v>
      </c>
      <c r="BL130" s="17" t="s">
        <v>140</v>
      </c>
      <c r="BM130" s="138" t="s">
        <v>208</v>
      </c>
    </row>
    <row r="131" spans="2:65" s="1" customFormat="1" ht="24.2" customHeight="1">
      <c r="B131" s="32"/>
      <c r="C131" s="127" t="s">
        <v>174</v>
      </c>
      <c r="D131" s="127" t="s">
        <v>135</v>
      </c>
      <c r="E131" s="128" t="s">
        <v>1182</v>
      </c>
      <c r="F131" s="129" t="s">
        <v>1183</v>
      </c>
      <c r="G131" s="130" t="s">
        <v>230</v>
      </c>
      <c r="H131" s="131">
        <v>22.4</v>
      </c>
      <c r="I131" s="132"/>
      <c r="J131" s="133">
        <f>ROUND(I131*H131,2)</f>
        <v>0</v>
      </c>
      <c r="K131" s="129" t="s">
        <v>139</v>
      </c>
      <c r="L131" s="32"/>
      <c r="M131" s="134" t="s">
        <v>19</v>
      </c>
      <c r="N131" s="135" t="s">
        <v>49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140</v>
      </c>
      <c r="AT131" s="138" t="s">
        <v>135</v>
      </c>
      <c r="AU131" s="138" t="s">
        <v>88</v>
      </c>
      <c r="AY131" s="17" t="s">
        <v>133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86</v>
      </c>
      <c r="BK131" s="139">
        <f>ROUND(I131*H131,2)</f>
        <v>0</v>
      </c>
      <c r="BL131" s="17" t="s">
        <v>140</v>
      </c>
      <c r="BM131" s="138" t="s">
        <v>214</v>
      </c>
    </row>
    <row r="132" spans="2:47" s="1" customFormat="1" ht="12">
      <c r="B132" s="32"/>
      <c r="D132" s="140" t="s">
        <v>141</v>
      </c>
      <c r="F132" s="141" t="s">
        <v>1184</v>
      </c>
      <c r="I132" s="142"/>
      <c r="L132" s="32"/>
      <c r="M132" s="143"/>
      <c r="T132" s="53"/>
      <c r="AT132" s="17" t="s">
        <v>141</v>
      </c>
      <c r="AU132" s="17" t="s">
        <v>88</v>
      </c>
    </row>
    <row r="133" spans="2:51" s="12" customFormat="1" ht="12">
      <c r="B133" s="144"/>
      <c r="D133" s="145" t="s">
        <v>143</v>
      </c>
      <c r="E133" s="146" t="s">
        <v>19</v>
      </c>
      <c r="F133" s="147" t="s">
        <v>1160</v>
      </c>
      <c r="H133" s="148">
        <v>22.4</v>
      </c>
      <c r="I133" s="149"/>
      <c r="L133" s="144"/>
      <c r="M133" s="150"/>
      <c r="T133" s="151"/>
      <c r="AT133" s="146" t="s">
        <v>143</v>
      </c>
      <c r="AU133" s="146" t="s">
        <v>88</v>
      </c>
      <c r="AV133" s="12" t="s">
        <v>88</v>
      </c>
      <c r="AW133" s="12" t="s">
        <v>37</v>
      </c>
      <c r="AX133" s="12" t="s">
        <v>78</v>
      </c>
      <c r="AY133" s="146" t="s">
        <v>133</v>
      </c>
    </row>
    <row r="134" spans="2:51" s="13" customFormat="1" ht="12">
      <c r="B134" s="152"/>
      <c r="D134" s="145" t="s">
        <v>143</v>
      </c>
      <c r="E134" s="153" t="s">
        <v>19</v>
      </c>
      <c r="F134" s="154" t="s">
        <v>1185</v>
      </c>
      <c r="H134" s="153" t="s">
        <v>19</v>
      </c>
      <c r="I134" s="155"/>
      <c r="L134" s="152"/>
      <c r="M134" s="156"/>
      <c r="T134" s="157"/>
      <c r="AT134" s="153" t="s">
        <v>143</v>
      </c>
      <c r="AU134" s="153" t="s">
        <v>88</v>
      </c>
      <c r="AV134" s="13" t="s">
        <v>86</v>
      </c>
      <c r="AW134" s="13" t="s">
        <v>37</v>
      </c>
      <c r="AX134" s="13" t="s">
        <v>78</v>
      </c>
      <c r="AY134" s="153" t="s">
        <v>133</v>
      </c>
    </row>
    <row r="135" spans="2:51" s="14" customFormat="1" ht="12">
      <c r="B135" s="158"/>
      <c r="D135" s="145" t="s">
        <v>143</v>
      </c>
      <c r="E135" s="159" t="s">
        <v>19</v>
      </c>
      <c r="F135" s="160" t="s">
        <v>146</v>
      </c>
      <c r="H135" s="161">
        <v>22.4</v>
      </c>
      <c r="I135" s="162"/>
      <c r="L135" s="158"/>
      <c r="M135" s="163"/>
      <c r="T135" s="164"/>
      <c r="AT135" s="159" t="s">
        <v>143</v>
      </c>
      <c r="AU135" s="159" t="s">
        <v>88</v>
      </c>
      <c r="AV135" s="14" t="s">
        <v>140</v>
      </c>
      <c r="AW135" s="14" t="s">
        <v>37</v>
      </c>
      <c r="AX135" s="14" t="s">
        <v>86</v>
      </c>
      <c r="AY135" s="159" t="s">
        <v>133</v>
      </c>
    </row>
    <row r="136" spans="2:63" s="11" customFormat="1" ht="25.9" customHeight="1">
      <c r="B136" s="115"/>
      <c r="D136" s="116" t="s">
        <v>77</v>
      </c>
      <c r="E136" s="117" t="s">
        <v>1101</v>
      </c>
      <c r="F136" s="117" t="s">
        <v>1102</v>
      </c>
      <c r="I136" s="118"/>
      <c r="J136" s="119">
        <f>BK136</f>
        <v>0</v>
      </c>
      <c r="L136" s="115"/>
      <c r="M136" s="120"/>
      <c r="P136" s="121">
        <f>P137</f>
        <v>0</v>
      </c>
      <c r="R136" s="121">
        <f>R137</f>
        <v>0</v>
      </c>
      <c r="T136" s="122">
        <f>T137</f>
        <v>0</v>
      </c>
      <c r="AR136" s="116" t="s">
        <v>88</v>
      </c>
      <c r="AT136" s="123" t="s">
        <v>77</v>
      </c>
      <c r="AU136" s="123" t="s">
        <v>78</v>
      </c>
      <c r="AY136" s="116" t="s">
        <v>133</v>
      </c>
      <c r="BK136" s="124">
        <f>BK137</f>
        <v>0</v>
      </c>
    </row>
    <row r="137" spans="2:63" s="11" customFormat="1" ht="22.9" customHeight="1">
      <c r="B137" s="115"/>
      <c r="D137" s="116" t="s">
        <v>77</v>
      </c>
      <c r="E137" s="125" t="s">
        <v>1186</v>
      </c>
      <c r="F137" s="125" t="s">
        <v>1187</v>
      </c>
      <c r="I137" s="118"/>
      <c r="J137" s="126">
        <f>BK137</f>
        <v>0</v>
      </c>
      <c r="L137" s="115"/>
      <c r="M137" s="120"/>
      <c r="P137" s="121">
        <f>SUM(P138:P143)</f>
        <v>0</v>
      </c>
      <c r="R137" s="121">
        <f>SUM(R138:R143)</f>
        <v>0</v>
      </c>
      <c r="T137" s="122">
        <f>SUM(T138:T143)</f>
        <v>0</v>
      </c>
      <c r="AR137" s="116" t="s">
        <v>88</v>
      </c>
      <c r="AT137" s="123" t="s">
        <v>77</v>
      </c>
      <c r="AU137" s="123" t="s">
        <v>86</v>
      </c>
      <c r="AY137" s="116" t="s">
        <v>133</v>
      </c>
      <c r="BK137" s="124">
        <f>SUM(BK138:BK143)</f>
        <v>0</v>
      </c>
    </row>
    <row r="138" spans="2:65" s="1" customFormat="1" ht="16.5" customHeight="1">
      <c r="B138" s="32"/>
      <c r="C138" s="127" t="s">
        <v>247</v>
      </c>
      <c r="D138" s="127" t="s">
        <v>135</v>
      </c>
      <c r="E138" s="128" t="s">
        <v>1188</v>
      </c>
      <c r="F138" s="129" t="s">
        <v>1189</v>
      </c>
      <c r="G138" s="130" t="s">
        <v>378</v>
      </c>
      <c r="H138" s="131">
        <v>2108</v>
      </c>
      <c r="I138" s="132"/>
      <c r="J138" s="133">
        <f>ROUND(I138*H138,2)</f>
        <v>0</v>
      </c>
      <c r="K138" s="129" t="s">
        <v>139</v>
      </c>
      <c r="L138" s="32"/>
      <c r="M138" s="134" t="s">
        <v>19</v>
      </c>
      <c r="N138" s="135" t="s">
        <v>49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179</v>
      </c>
      <c r="AT138" s="138" t="s">
        <v>135</v>
      </c>
      <c r="AU138" s="138" t="s">
        <v>88</v>
      </c>
      <c r="AY138" s="17" t="s">
        <v>133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86</v>
      </c>
      <c r="BK138" s="139">
        <f>ROUND(I138*H138,2)</f>
        <v>0</v>
      </c>
      <c r="BL138" s="17" t="s">
        <v>179</v>
      </c>
      <c r="BM138" s="138" t="s">
        <v>150</v>
      </c>
    </row>
    <row r="139" spans="2:47" s="1" customFormat="1" ht="12">
      <c r="B139" s="32"/>
      <c r="D139" s="140" t="s">
        <v>141</v>
      </c>
      <c r="F139" s="141" t="s">
        <v>1190</v>
      </c>
      <c r="I139" s="142"/>
      <c r="L139" s="32"/>
      <c r="M139" s="143"/>
      <c r="T139" s="53"/>
      <c r="AT139" s="17" t="s">
        <v>141</v>
      </c>
      <c r="AU139" s="17" t="s">
        <v>88</v>
      </c>
    </row>
    <row r="140" spans="2:51" s="12" customFormat="1" ht="12">
      <c r="B140" s="144"/>
      <c r="D140" s="145" t="s">
        <v>143</v>
      </c>
      <c r="E140" s="146" t="s">
        <v>19</v>
      </c>
      <c r="F140" s="147" t="s">
        <v>1191</v>
      </c>
      <c r="H140" s="148">
        <v>2108</v>
      </c>
      <c r="I140" s="149"/>
      <c r="L140" s="144"/>
      <c r="M140" s="150"/>
      <c r="T140" s="151"/>
      <c r="AT140" s="146" t="s">
        <v>143</v>
      </c>
      <c r="AU140" s="146" t="s">
        <v>88</v>
      </c>
      <c r="AV140" s="12" t="s">
        <v>88</v>
      </c>
      <c r="AW140" s="12" t="s">
        <v>37</v>
      </c>
      <c r="AX140" s="12" t="s">
        <v>78</v>
      </c>
      <c r="AY140" s="146" t="s">
        <v>133</v>
      </c>
    </row>
    <row r="141" spans="2:51" s="13" customFormat="1" ht="12">
      <c r="B141" s="152"/>
      <c r="D141" s="145" t="s">
        <v>143</v>
      </c>
      <c r="E141" s="153" t="s">
        <v>19</v>
      </c>
      <c r="F141" s="154" t="s">
        <v>1192</v>
      </c>
      <c r="H141" s="153" t="s">
        <v>19</v>
      </c>
      <c r="I141" s="155"/>
      <c r="L141" s="152"/>
      <c r="M141" s="156"/>
      <c r="T141" s="157"/>
      <c r="AT141" s="153" t="s">
        <v>143</v>
      </c>
      <c r="AU141" s="153" t="s">
        <v>88</v>
      </c>
      <c r="AV141" s="13" t="s">
        <v>86</v>
      </c>
      <c r="AW141" s="13" t="s">
        <v>37</v>
      </c>
      <c r="AX141" s="13" t="s">
        <v>78</v>
      </c>
      <c r="AY141" s="153" t="s">
        <v>133</v>
      </c>
    </row>
    <row r="142" spans="2:51" s="14" customFormat="1" ht="12">
      <c r="B142" s="158"/>
      <c r="D142" s="145" t="s">
        <v>143</v>
      </c>
      <c r="E142" s="159" t="s">
        <v>19</v>
      </c>
      <c r="F142" s="160" t="s">
        <v>146</v>
      </c>
      <c r="H142" s="161">
        <v>2108</v>
      </c>
      <c r="I142" s="162"/>
      <c r="L142" s="158"/>
      <c r="M142" s="163"/>
      <c r="T142" s="164"/>
      <c r="AT142" s="159" t="s">
        <v>143</v>
      </c>
      <c r="AU142" s="159" t="s">
        <v>88</v>
      </c>
      <c r="AV142" s="14" t="s">
        <v>140</v>
      </c>
      <c r="AW142" s="14" t="s">
        <v>37</v>
      </c>
      <c r="AX142" s="14" t="s">
        <v>86</v>
      </c>
      <c r="AY142" s="159" t="s">
        <v>133</v>
      </c>
    </row>
    <row r="143" spans="2:65" s="1" customFormat="1" ht="16.5" customHeight="1">
      <c r="B143" s="32"/>
      <c r="C143" s="165" t="s">
        <v>179</v>
      </c>
      <c r="D143" s="165" t="s">
        <v>358</v>
      </c>
      <c r="E143" s="166" t="s">
        <v>1193</v>
      </c>
      <c r="F143" s="167" t="s">
        <v>1194</v>
      </c>
      <c r="G143" s="168" t="s">
        <v>338</v>
      </c>
      <c r="H143" s="169">
        <v>2.11</v>
      </c>
      <c r="I143" s="170"/>
      <c r="J143" s="171">
        <f>ROUND(I143*H143,2)</f>
        <v>0</v>
      </c>
      <c r="K143" s="167" t="s">
        <v>19</v>
      </c>
      <c r="L143" s="172"/>
      <c r="M143" s="173" t="s">
        <v>19</v>
      </c>
      <c r="N143" s="174" t="s">
        <v>49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223</v>
      </c>
      <c r="AT143" s="138" t="s">
        <v>358</v>
      </c>
      <c r="AU143" s="138" t="s">
        <v>88</v>
      </c>
      <c r="AY143" s="17" t="s">
        <v>133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86</v>
      </c>
      <c r="BK143" s="139">
        <f>ROUND(I143*H143,2)</f>
        <v>0</v>
      </c>
      <c r="BL143" s="17" t="s">
        <v>179</v>
      </c>
      <c r="BM143" s="138" t="s">
        <v>223</v>
      </c>
    </row>
    <row r="144" spans="2:63" s="11" customFormat="1" ht="25.9" customHeight="1">
      <c r="B144" s="115"/>
      <c r="D144" s="116" t="s">
        <v>77</v>
      </c>
      <c r="E144" s="117" t="s">
        <v>358</v>
      </c>
      <c r="F144" s="117" t="s">
        <v>1195</v>
      </c>
      <c r="I144" s="118"/>
      <c r="J144" s="119">
        <f>BK144</f>
        <v>0</v>
      </c>
      <c r="L144" s="115"/>
      <c r="M144" s="120"/>
      <c r="P144" s="121">
        <f>P145</f>
        <v>0</v>
      </c>
      <c r="R144" s="121">
        <f>R145</f>
        <v>0</v>
      </c>
      <c r="T144" s="122">
        <f>T145</f>
        <v>0</v>
      </c>
      <c r="AR144" s="116" t="s">
        <v>181</v>
      </c>
      <c r="AT144" s="123" t="s">
        <v>77</v>
      </c>
      <c r="AU144" s="123" t="s">
        <v>78</v>
      </c>
      <c r="AY144" s="116" t="s">
        <v>133</v>
      </c>
      <c r="BK144" s="124">
        <f>BK145</f>
        <v>0</v>
      </c>
    </row>
    <row r="145" spans="2:63" s="11" customFormat="1" ht="22.9" customHeight="1">
      <c r="B145" s="115"/>
      <c r="D145" s="116" t="s">
        <v>77</v>
      </c>
      <c r="E145" s="125" t="s">
        <v>1196</v>
      </c>
      <c r="F145" s="125" t="s">
        <v>1197</v>
      </c>
      <c r="I145" s="118"/>
      <c r="J145" s="126">
        <f>BK145</f>
        <v>0</v>
      </c>
      <c r="L145" s="115"/>
      <c r="M145" s="120"/>
      <c r="P145" s="121">
        <f>SUM(P146:P150)</f>
        <v>0</v>
      </c>
      <c r="R145" s="121">
        <f>SUM(R146:R150)</f>
        <v>0</v>
      </c>
      <c r="T145" s="122">
        <f>SUM(T146:T150)</f>
        <v>0</v>
      </c>
      <c r="AR145" s="116" t="s">
        <v>181</v>
      </c>
      <c r="AT145" s="123" t="s">
        <v>77</v>
      </c>
      <c r="AU145" s="123" t="s">
        <v>86</v>
      </c>
      <c r="AY145" s="116" t="s">
        <v>133</v>
      </c>
      <c r="BK145" s="124">
        <f>SUM(BK146:BK150)</f>
        <v>0</v>
      </c>
    </row>
    <row r="146" spans="2:65" s="1" customFormat="1" ht="24.2" customHeight="1">
      <c r="B146" s="32"/>
      <c r="C146" s="127" t="s">
        <v>260</v>
      </c>
      <c r="D146" s="127" t="s">
        <v>135</v>
      </c>
      <c r="E146" s="128" t="s">
        <v>1198</v>
      </c>
      <c r="F146" s="129" t="s">
        <v>1199</v>
      </c>
      <c r="G146" s="130" t="s">
        <v>154</v>
      </c>
      <c r="H146" s="131">
        <v>4</v>
      </c>
      <c r="I146" s="132"/>
      <c r="J146" s="133">
        <f>ROUND(I146*H146,2)</f>
        <v>0</v>
      </c>
      <c r="K146" s="129" t="s">
        <v>139</v>
      </c>
      <c r="L146" s="32"/>
      <c r="M146" s="134" t="s">
        <v>19</v>
      </c>
      <c r="N146" s="135" t="s">
        <v>49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308</v>
      </c>
      <c r="AT146" s="138" t="s">
        <v>135</v>
      </c>
      <c r="AU146" s="138" t="s">
        <v>88</v>
      </c>
      <c r="AY146" s="17" t="s">
        <v>133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7" t="s">
        <v>86</v>
      </c>
      <c r="BK146" s="139">
        <f>ROUND(I146*H146,2)</f>
        <v>0</v>
      </c>
      <c r="BL146" s="17" t="s">
        <v>308</v>
      </c>
      <c r="BM146" s="138" t="s">
        <v>231</v>
      </c>
    </row>
    <row r="147" spans="2:47" s="1" customFormat="1" ht="12">
      <c r="B147" s="32"/>
      <c r="D147" s="140" t="s">
        <v>141</v>
      </c>
      <c r="F147" s="141" t="s">
        <v>1200</v>
      </c>
      <c r="I147" s="142"/>
      <c r="L147" s="32"/>
      <c r="M147" s="143"/>
      <c r="T147" s="53"/>
      <c r="AT147" s="17" t="s">
        <v>141</v>
      </c>
      <c r="AU147" s="17" t="s">
        <v>88</v>
      </c>
    </row>
    <row r="148" spans="2:51" s="12" customFormat="1" ht="12">
      <c r="B148" s="144"/>
      <c r="D148" s="145" t="s">
        <v>143</v>
      </c>
      <c r="E148" s="146" t="s">
        <v>19</v>
      </c>
      <c r="F148" s="147" t="s">
        <v>140</v>
      </c>
      <c r="H148" s="148">
        <v>4</v>
      </c>
      <c r="I148" s="149"/>
      <c r="L148" s="144"/>
      <c r="M148" s="150"/>
      <c r="T148" s="151"/>
      <c r="AT148" s="146" t="s">
        <v>143</v>
      </c>
      <c r="AU148" s="146" t="s">
        <v>88</v>
      </c>
      <c r="AV148" s="12" t="s">
        <v>88</v>
      </c>
      <c r="AW148" s="12" t="s">
        <v>37</v>
      </c>
      <c r="AX148" s="12" t="s">
        <v>78</v>
      </c>
      <c r="AY148" s="146" t="s">
        <v>133</v>
      </c>
    </row>
    <row r="149" spans="2:51" s="14" customFormat="1" ht="12">
      <c r="B149" s="158"/>
      <c r="D149" s="145" t="s">
        <v>143</v>
      </c>
      <c r="E149" s="159" t="s">
        <v>19</v>
      </c>
      <c r="F149" s="160" t="s">
        <v>146</v>
      </c>
      <c r="H149" s="161">
        <v>4</v>
      </c>
      <c r="I149" s="162"/>
      <c r="L149" s="158"/>
      <c r="M149" s="163"/>
      <c r="T149" s="164"/>
      <c r="AT149" s="159" t="s">
        <v>143</v>
      </c>
      <c r="AU149" s="159" t="s">
        <v>88</v>
      </c>
      <c r="AV149" s="14" t="s">
        <v>140</v>
      </c>
      <c r="AW149" s="14" t="s">
        <v>37</v>
      </c>
      <c r="AX149" s="14" t="s">
        <v>86</v>
      </c>
      <c r="AY149" s="159" t="s">
        <v>133</v>
      </c>
    </row>
    <row r="150" spans="2:65" s="1" customFormat="1" ht="16.5" customHeight="1">
      <c r="B150" s="32"/>
      <c r="C150" s="165" t="s">
        <v>184</v>
      </c>
      <c r="D150" s="165" t="s">
        <v>358</v>
      </c>
      <c r="E150" s="166" t="s">
        <v>1201</v>
      </c>
      <c r="F150" s="167" t="s">
        <v>1202</v>
      </c>
      <c r="G150" s="168" t="s">
        <v>154</v>
      </c>
      <c r="H150" s="169">
        <v>4</v>
      </c>
      <c r="I150" s="170"/>
      <c r="J150" s="171">
        <f>ROUND(I150*H150,2)</f>
        <v>0</v>
      </c>
      <c r="K150" s="167" t="s">
        <v>19</v>
      </c>
      <c r="L150" s="172"/>
      <c r="M150" s="178" t="s">
        <v>19</v>
      </c>
      <c r="N150" s="179" t="s">
        <v>49</v>
      </c>
      <c r="O150" s="17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AR150" s="138" t="s">
        <v>772</v>
      </c>
      <c r="AT150" s="138" t="s">
        <v>358</v>
      </c>
      <c r="AU150" s="138" t="s">
        <v>88</v>
      </c>
      <c r="AY150" s="17" t="s">
        <v>133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86</v>
      </c>
      <c r="BK150" s="139">
        <f>ROUND(I150*H150,2)</f>
        <v>0</v>
      </c>
      <c r="BL150" s="17" t="s">
        <v>308</v>
      </c>
      <c r="BM150" s="138" t="s">
        <v>237</v>
      </c>
    </row>
    <row r="151" spans="2:12" s="1" customFormat="1" ht="6.95" customHeight="1"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32"/>
    </row>
  </sheetData>
  <sheetProtection algorithmName="SHA-512" hashValue="Ojo4ijje7VK/ddBiwats6kSP9plK0w7iz8Tsz+HfiMDVDEGojJ3DJ8jIGP8KSDig/o7IVIf7iv00rjuGclv0Sg==" saltValue="UhwnS4nA+Zk45RWFoDUFBiZtdNhWdJHYCC4sMPMksaB/Wi2JXviKxivfPvI8nXGv8vqlkffxhs9N1f/M+dKd5g==" spinCount="100000" sheet="1" objects="1" scenarios="1" formatColumns="0" formatRows="0" autoFilter="0"/>
  <autoFilter ref="C87:K150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4_01/275311127"/>
    <hyperlink ref="F97" r:id="rId2" display="https://podminky.urs.cz/item/CS_URS_2024_01/275354111"/>
    <hyperlink ref="F101" r:id="rId3" display="https://podminky.urs.cz/item/CS_URS_2024_01/275354211"/>
    <hyperlink ref="F132" r:id="rId4" display="https://podminky.urs.cz/item/CS_URS_2024_01/977151111"/>
    <hyperlink ref="F139" r:id="rId5" display="https://podminky.urs.cz/item/CS_URS_2024_01/767995115"/>
    <hyperlink ref="F147" r:id="rId6" display="https://podminky.urs.cz/item/CS_URS_2024_01/210040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98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8" t="str">
        <f>'Rekapitulace stavby'!K6</f>
        <v>Most KT 08 u hlavní pošty v Klatovech</v>
      </c>
      <c r="F7" s="309"/>
      <c r="G7" s="309"/>
      <c r="H7" s="309"/>
      <c r="L7" s="20"/>
    </row>
    <row r="8" spans="2:12" s="1" customFormat="1" ht="12" customHeight="1">
      <c r="B8" s="32"/>
      <c r="D8" s="27" t="s">
        <v>99</v>
      </c>
      <c r="L8" s="32"/>
    </row>
    <row r="9" spans="2:12" s="1" customFormat="1" ht="16.5" customHeight="1">
      <c r="B9" s="32"/>
      <c r="E9" s="288" t="s">
        <v>1203</v>
      </c>
      <c r="F9" s="307"/>
      <c r="G9" s="307"/>
      <c r="H9" s="30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3. 4. 2024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12" s="1" customFormat="1" ht="18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0" t="str">
        <f>'Rekapitulace stavby'!E14</f>
        <v>Vyplň údaj</v>
      </c>
      <c r="F18" s="302"/>
      <c r="G18" s="302"/>
      <c r="H18" s="302"/>
      <c r="I18" s="27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customHeight="1">
      <c r="B24" s="32"/>
      <c r="E24" s="25" t="s">
        <v>40</v>
      </c>
      <c r="I24" s="27" t="s">
        <v>29</v>
      </c>
      <c r="J24" s="25" t="s">
        <v>41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42</v>
      </c>
      <c r="L26" s="32"/>
    </row>
    <row r="27" spans="2:12" s="7" customFormat="1" ht="16.5" customHeight="1">
      <c r="B27" s="86"/>
      <c r="E27" s="306" t="s">
        <v>19</v>
      </c>
      <c r="F27" s="306"/>
      <c r="G27" s="306"/>
      <c r="H27" s="306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44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46</v>
      </c>
      <c r="I32" s="35" t="s">
        <v>45</v>
      </c>
      <c r="J32" s="35" t="s">
        <v>47</v>
      </c>
      <c r="L32" s="32"/>
    </row>
    <row r="33" spans="2:12" s="1" customFormat="1" ht="14.45" customHeight="1">
      <c r="B33" s="32"/>
      <c r="D33" s="52" t="s">
        <v>48</v>
      </c>
      <c r="E33" s="27" t="s">
        <v>49</v>
      </c>
      <c r="F33" s="88">
        <f>ROUND((SUM(BE85:BE193)),2)</f>
        <v>0</v>
      </c>
      <c r="I33" s="89">
        <v>0.21</v>
      </c>
      <c r="J33" s="88">
        <f>ROUND(((SUM(BE85:BE193))*I33),2)</f>
        <v>0</v>
      </c>
      <c r="L33" s="32"/>
    </row>
    <row r="34" spans="2:12" s="1" customFormat="1" ht="14.45" customHeight="1">
      <c r="B34" s="32"/>
      <c r="E34" s="27" t="s">
        <v>50</v>
      </c>
      <c r="F34" s="88">
        <f>ROUND((SUM(BF85:BF193)),2)</f>
        <v>0</v>
      </c>
      <c r="I34" s="89">
        <v>0.12</v>
      </c>
      <c r="J34" s="88">
        <f>ROUND(((SUM(BF85:BF193))*I34),2)</f>
        <v>0</v>
      </c>
      <c r="L34" s="32"/>
    </row>
    <row r="35" spans="2:12" s="1" customFormat="1" ht="14.45" customHeight="1" hidden="1">
      <c r="B35" s="32"/>
      <c r="E35" s="27" t="s">
        <v>51</v>
      </c>
      <c r="F35" s="88">
        <f>ROUND((SUM(BG85:BG193)),2)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52</v>
      </c>
      <c r="F36" s="88">
        <f>ROUND((SUM(BH85:BH193)),2)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53</v>
      </c>
      <c r="F37" s="88">
        <f>ROUND((SUM(BI85:BI193)),2)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54</v>
      </c>
      <c r="E39" s="54"/>
      <c r="F39" s="54"/>
      <c r="G39" s="92" t="s">
        <v>55</v>
      </c>
      <c r="H39" s="93" t="s">
        <v>56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101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8" t="str">
        <f>E7</f>
        <v>Most KT 08 u hlavní pošty v Klatovech</v>
      </c>
      <c r="F48" s="309"/>
      <c r="G48" s="309"/>
      <c r="H48" s="309"/>
      <c r="L48" s="32"/>
    </row>
    <row r="49" spans="2:12" s="1" customFormat="1" ht="12" customHeight="1">
      <c r="B49" s="32"/>
      <c r="C49" s="27" t="s">
        <v>99</v>
      </c>
      <c r="L49" s="32"/>
    </row>
    <row r="50" spans="2:12" s="1" customFormat="1" ht="16.5" customHeight="1">
      <c r="B50" s="32"/>
      <c r="E50" s="288" t="str">
        <f>E9</f>
        <v>SKB4D404 - Veřelné osvětlení</v>
      </c>
      <c r="F50" s="307"/>
      <c r="G50" s="307"/>
      <c r="H50" s="30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3. 4. 2024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Město Klatovy</v>
      </c>
      <c r="I54" s="27" t="s">
        <v>33</v>
      </c>
      <c r="J54" s="30" t="str">
        <f>E21</f>
        <v>Projekční kancelář Ing.Škubalová</v>
      </c>
      <c r="L54" s="32"/>
    </row>
    <row r="55" spans="2:12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Straka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102</v>
      </c>
      <c r="D57" s="90"/>
      <c r="E57" s="90"/>
      <c r="F57" s="90"/>
      <c r="G57" s="90"/>
      <c r="H57" s="90"/>
      <c r="I57" s="90"/>
      <c r="J57" s="97" t="s">
        <v>103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76</v>
      </c>
      <c r="J59" s="63">
        <f>J85</f>
        <v>0</v>
      </c>
      <c r="L59" s="32"/>
      <c r="AU59" s="17" t="s">
        <v>104</v>
      </c>
    </row>
    <row r="60" spans="2:12" s="8" customFormat="1" ht="24.95" customHeight="1">
      <c r="B60" s="99"/>
      <c r="D60" s="100" t="s">
        <v>116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1204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8" customFormat="1" ht="24.95" customHeight="1">
      <c r="B62" s="99"/>
      <c r="D62" s="100" t="s">
        <v>1140</v>
      </c>
      <c r="E62" s="101"/>
      <c r="F62" s="101"/>
      <c r="G62" s="101"/>
      <c r="H62" s="101"/>
      <c r="I62" s="101"/>
      <c r="J62" s="102">
        <f>J126</f>
        <v>0</v>
      </c>
      <c r="L62" s="99"/>
    </row>
    <row r="63" spans="2:12" s="9" customFormat="1" ht="19.9" customHeight="1">
      <c r="B63" s="103"/>
      <c r="D63" s="104" t="s">
        <v>1141</v>
      </c>
      <c r="E63" s="105"/>
      <c r="F63" s="105"/>
      <c r="G63" s="105"/>
      <c r="H63" s="105"/>
      <c r="I63" s="105"/>
      <c r="J63" s="106">
        <f>J127</f>
        <v>0</v>
      </c>
      <c r="L63" s="103"/>
    </row>
    <row r="64" spans="2:12" s="9" customFormat="1" ht="19.9" customHeight="1">
      <c r="B64" s="103"/>
      <c r="D64" s="104" t="s">
        <v>1205</v>
      </c>
      <c r="E64" s="105"/>
      <c r="F64" s="105"/>
      <c r="G64" s="105"/>
      <c r="H64" s="105"/>
      <c r="I64" s="105"/>
      <c r="J64" s="106">
        <f>J132</f>
        <v>0</v>
      </c>
      <c r="L64" s="103"/>
    </row>
    <row r="65" spans="2:12" s="8" customFormat="1" ht="24.95" customHeight="1">
      <c r="B65" s="99"/>
      <c r="D65" s="100" t="s">
        <v>1206</v>
      </c>
      <c r="E65" s="101"/>
      <c r="F65" s="101"/>
      <c r="G65" s="101"/>
      <c r="H65" s="101"/>
      <c r="I65" s="101"/>
      <c r="J65" s="102">
        <f>J188</f>
        <v>0</v>
      </c>
      <c r="L65" s="99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118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8" t="str">
        <f>E7</f>
        <v>Most KT 08 u hlavní pošty v Klatovech</v>
      </c>
      <c r="F75" s="309"/>
      <c r="G75" s="309"/>
      <c r="H75" s="309"/>
      <c r="L75" s="32"/>
    </row>
    <row r="76" spans="2:12" s="1" customFormat="1" ht="12" customHeight="1">
      <c r="B76" s="32"/>
      <c r="C76" s="27" t="s">
        <v>99</v>
      </c>
      <c r="L76" s="32"/>
    </row>
    <row r="77" spans="2:12" s="1" customFormat="1" ht="16.5" customHeight="1">
      <c r="B77" s="32"/>
      <c r="E77" s="288" t="str">
        <f>E9</f>
        <v>SKB4D404 - Veřelné osvětlení</v>
      </c>
      <c r="F77" s="307"/>
      <c r="G77" s="307"/>
      <c r="H77" s="307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 xml:space="preserve"> </v>
      </c>
      <c r="I79" s="27" t="s">
        <v>23</v>
      </c>
      <c r="J79" s="49" t="str">
        <f>IF(J12="","",J12)</f>
        <v>3. 4. 2024</v>
      </c>
      <c r="L79" s="32"/>
    </row>
    <row r="80" spans="2:12" s="1" customFormat="1" ht="6.95" customHeight="1">
      <c r="B80" s="32"/>
      <c r="L80" s="32"/>
    </row>
    <row r="81" spans="2:12" s="1" customFormat="1" ht="25.7" customHeight="1">
      <c r="B81" s="32"/>
      <c r="C81" s="27" t="s">
        <v>25</v>
      </c>
      <c r="F81" s="25" t="str">
        <f>E15</f>
        <v>Město Klatovy</v>
      </c>
      <c r="I81" s="27" t="s">
        <v>33</v>
      </c>
      <c r="J81" s="30" t="str">
        <f>E21</f>
        <v>Projekční kancelář Ing.Škubalová</v>
      </c>
      <c r="L81" s="32"/>
    </row>
    <row r="82" spans="2:12" s="1" customFormat="1" ht="15.2" customHeight="1">
      <c r="B82" s="32"/>
      <c r="C82" s="27" t="s">
        <v>31</v>
      </c>
      <c r="F82" s="25" t="str">
        <f>IF(E18="","",E18)</f>
        <v>Vyplň údaj</v>
      </c>
      <c r="I82" s="27" t="s">
        <v>38</v>
      </c>
      <c r="J82" s="30" t="str">
        <f>E24</f>
        <v>Straka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119</v>
      </c>
      <c r="D84" s="109" t="s">
        <v>63</v>
      </c>
      <c r="E84" s="109" t="s">
        <v>59</v>
      </c>
      <c r="F84" s="109" t="s">
        <v>60</v>
      </c>
      <c r="G84" s="109" t="s">
        <v>120</v>
      </c>
      <c r="H84" s="109" t="s">
        <v>121</v>
      </c>
      <c r="I84" s="109" t="s">
        <v>122</v>
      </c>
      <c r="J84" s="109" t="s">
        <v>103</v>
      </c>
      <c r="K84" s="110" t="s">
        <v>123</v>
      </c>
      <c r="L84" s="107"/>
      <c r="M84" s="56" t="s">
        <v>19</v>
      </c>
      <c r="N84" s="57" t="s">
        <v>48</v>
      </c>
      <c r="O84" s="57" t="s">
        <v>124</v>
      </c>
      <c r="P84" s="57" t="s">
        <v>125</v>
      </c>
      <c r="Q84" s="57" t="s">
        <v>126</v>
      </c>
      <c r="R84" s="57" t="s">
        <v>127</v>
      </c>
      <c r="S84" s="57" t="s">
        <v>128</v>
      </c>
      <c r="T84" s="58" t="s">
        <v>129</v>
      </c>
    </row>
    <row r="85" spans="2:63" s="1" customFormat="1" ht="22.9" customHeight="1">
      <c r="B85" s="32"/>
      <c r="C85" s="61" t="s">
        <v>130</v>
      </c>
      <c r="J85" s="111">
        <f>BK85</f>
        <v>0</v>
      </c>
      <c r="L85" s="32"/>
      <c r="M85" s="59"/>
      <c r="N85" s="50"/>
      <c r="O85" s="50"/>
      <c r="P85" s="112">
        <f>P86+P126+P188</f>
        <v>0</v>
      </c>
      <c r="Q85" s="50"/>
      <c r="R85" s="112">
        <f>R86+R126+R188</f>
        <v>0</v>
      </c>
      <c r="S85" s="50"/>
      <c r="T85" s="113">
        <f>T86+T126+T188</f>
        <v>0</v>
      </c>
      <c r="AT85" s="17" t="s">
        <v>77</v>
      </c>
      <c r="AU85" s="17" t="s">
        <v>104</v>
      </c>
      <c r="BK85" s="114">
        <f>BK86+BK126+BK188</f>
        <v>0</v>
      </c>
    </row>
    <row r="86" spans="2:63" s="11" customFormat="1" ht="25.9" customHeight="1">
      <c r="B86" s="115"/>
      <c r="D86" s="116" t="s">
        <v>77</v>
      </c>
      <c r="E86" s="117" t="s">
        <v>1101</v>
      </c>
      <c r="F86" s="117" t="s">
        <v>1102</v>
      </c>
      <c r="I86" s="118"/>
      <c r="J86" s="119">
        <f>BK86</f>
        <v>0</v>
      </c>
      <c r="L86" s="115"/>
      <c r="M86" s="120"/>
      <c r="P86" s="121">
        <f>P87</f>
        <v>0</v>
      </c>
      <c r="R86" s="121">
        <f>R87</f>
        <v>0</v>
      </c>
      <c r="T86" s="122">
        <f>T87</f>
        <v>0</v>
      </c>
      <c r="AR86" s="116" t="s">
        <v>88</v>
      </c>
      <c r="AT86" s="123" t="s">
        <v>77</v>
      </c>
      <c r="AU86" s="123" t="s">
        <v>78</v>
      </c>
      <c r="AY86" s="116" t="s">
        <v>133</v>
      </c>
      <c r="BK86" s="124">
        <f>BK87</f>
        <v>0</v>
      </c>
    </row>
    <row r="87" spans="2:63" s="11" customFormat="1" ht="22.9" customHeight="1">
      <c r="B87" s="115"/>
      <c r="D87" s="116" t="s">
        <v>77</v>
      </c>
      <c r="E87" s="125" t="s">
        <v>1207</v>
      </c>
      <c r="F87" s="125" t="s">
        <v>1208</v>
      </c>
      <c r="I87" s="118"/>
      <c r="J87" s="126">
        <f>BK87</f>
        <v>0</v>
      </c>
      <c r="L87" s="115"/>
      <c r="M87" s="120"/>
      <c r="P87" s="121">
        <f>SUM(P88:P125)</f>
        <v>0</v>
      </c>
      <c r="R87" s="121">
        <f>SUM(R88:R125)</f>
        <v>0</v>
      </c>
      <c r="T87" s="122">
        <f>SUM(T88:T125)</f>
        <v>0</v>
      </c>
      <c r="AR87" s="116" t="s">
        <v>88</v>
      </c>
      <c r="AT87" s="123" t="s">
        <v>77</v>
      </c>
      <c r="AU87" s="123" t="s">
        <v>86</v>
      </c>
      <c r="AY87" s="116" t="s">
        <v>133</v>
      </c>
      <c r="BK87" s="124">
        <f>SUM(BK88:BK125)</f>
        <v>0</v>
      </c>
    </row>
    <row r="88" spans="2:65" s="1" customFormat="1" ht="16.5" customHeight="1">
      <c r="B88" s="32"/>
      <c r="C88" s="127" t="s">
        <v>86</v>
      </c>
      <c r="D88" s="127" t="s">
        <v>135</v>
      </c>
      <c r="E88" s="128" t="s">
        <v>1209</v>
      </c>
      <c r="F88" s="129" t="s">
        <v>1210</v>
      </c>
      <c r="G88" s="130" t="s">
        <v>230</v>
      </c>
      <c r="H88" s="131">
        <v>100</v>
      </c>
      <c r="I88" s="132"/>
      <c r="J88" s="133">
        <f>ROUND(I88*H88,2)</f>
        <v>0</v>
      </c>
      <c r="K88" s="129" t="s">
        <v>1211</v>
      </c>
      <c r="L88" s="32"/>
      <c r="M88" s="134" t="s">
        <v>19</v>
      </c>
      <c r="N88" s="135" t="s">
        <v>49</v>
      </c>
      <c r="P88" s="136">
        <f>O88*H88</f>
        <v>0</v>
      </c>
      <c r="Q88" s="136">
        <v>0</v>
      </c>
      <c r="R88" s="136">
        <f>Q88*H88</f>
        <v>0</v>
      </c>
      <c r="S88" s="136">
        <v>0</v>
      </c>
      <c r="T88" s="137">
        <f>S88*H88</f>
        <v>0</v>
      </c>
      <c r="AR88" s="138" t="s">
        <v>179</v>
      </c>
      <c r="AT88" s="138" t="s">
        <v>135</v>
      </c>
      <c r="AU88" s="138" t="s">
        <v>88</v>
      </c>
      <c r="AY88" s="17" t="s">
        <v>133</v>
      </c>
      <c r="BE88" s="139">
        <f>IF(N88="základní",J88,0)</f>
        <v>0</v>
      </c>
      <c r="BF88" s="139">
        <f>IF(N88="snížená",J88,0)</f>
        <v>0</v>
      </c>
      <c r="BG88" s="139">
        <f>IF(N88="zákl. přenesená",J88,0)</f>
        <v>0</v>
      </c>
      <c r="BH88" s="139">
        <f>IF(N88="sníž. přenesená",J88,0)</f>
        <v>0</v>
      </c>
      <c r="BI88" s="139">
        <f>IF(N88="nulová",J88,0)</f>
        <v>0</v>
      </c>
      <c r="BJ88" s="17" t="s">
        <v>86</v>
      </c>
      <c r="BK88" s="139">
        <f>ROUND(I88*H88,2)</f>
        <v>0</v>
      </c>
      <c r="BL88" s="17" t="s">
        <v>179</v>
      </c>
      <c r="BM88" s="138" t="s">
        <v>88</v>
      </c>
    </row>
    <row r="89" spans="2:47" s="1" customFormat="1" ht="12">
      <c r="B89" s="32"/>
      <c r="D89" s="140" t="s">
        <v>141</v>
      </c>
      <c r="F89" s="141" t="s">
        <v>1212</v>
      </c>
      <c r="I89" s="142"/>
      <c r="L89" s="32"/>
      <c r="M89" s="143"/>
      <c r="T89" s="53"/>
      <c r="AT89" s="17" t="s">
        <v>141</v>
      </c>
      <c r="AU89" s="17" t="s">
        <v>88</v>
      </c>
    </row>
    <row r="90" spans="2:65" s="1" customFormat="1" ht="16.5" customHeight="1">
      <c r="B90" s="32"/>
      <c r="C90" s="165" t="s">
        <v>88</v>
      </c>
      <c r="D90" s="165" t="s">
        <v>358</v>
      </c>
      <c r="E90" s="166" t="s">
        <v>1213</v>
      </c>
      <c r="F90" s="167" t="s">
        <v>1214</v>
      </c>
      <c r="G90" s="168" t="s">
        <v>230</v>
      </c>
      <c r="H90" s="169">
        <v>105</v>
      </c>
      <c r="I90" s="170"/>
      <c r="J90" s="171">
        <f>ROUND(I90*H90,2)</f>
        <v>0</v>
      </c>
      <c r="K90" s="167" t="s">
        <v>1211</v>
      </c>
      <c r="L90" s="172"/>
      <c r="M90" s="173" t="s">
        <v>19</v>
      </c>
      <c r="N90" s="174" t="s">
        <v>49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223</v>
      </c>
      <c r="AT90" s="138" t="s">
        <v>358</v>
      </c>
      <c r="AU90" s="138" t="s">
        <v>88</v>
      </c>
      <c r="AY90" s="17" t="s">
        <v>133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86</v>
      </c>
      <c r="BK90" s="139">
        <f>ROUND(I90*H90,2)</f>
        <v>0</v>
      </c>
      <c r="BL90" s="17" t="s">
        <v>179</v>
      </c>
      <c r="BM90" s="138" t="s">
        <v>140</v>
      </c>
    </row>
    <row r="91" spans="2:51" s="12" customFormat="1" ht="12">
      <c r="B91" s="144"/>
      <c r="D91" s="145" t="s">
        <v>143</v>
      </c>
      <c r="E91" s="146" t="s">
        <v>19</v>
      </c>
      <c r="F91" s="147" t="s">
        <v>1215</v>
      </c>
      <c r="H91" s="148">
        <v>105</v>
      </c>
      <c r="I91" s="149"/>
      <c r="L91" s="144"/>
      <c r="M91" s="150"/>
      <c r="T91" s="151"/>
      <c r="AT91" s="146" t="s">
        <v>143</v>
      </c>
      <c r="AU91" s="146" t="s">
        <v>88</v>
      </c>
      <c r="AV91" s="12" t="s">
        <v>88</v>
      </c>
      <c r="AW91" s="12" t="s">
        <v>37</v>
      </c>
      <c r="AX91" s="12" t="s">
        <v>78</v>
      </c>
      <c r="AY91" s="146" t="s">
        <v>133</v>
      </c>
    </row>
    <row r="92" spans="2:51" s="14" customFormat="1" ht="12">
      <c r="B92" s="158"/>
      <c r="D92" s="145" t="s">
        <v>143</v>
      </c>
      <c r="E92" s="159" t="s">
        <v>19</v>
      </c>
      <c r="F92" s="160" t="s">
        <v>146</v>
      </c>
      <c r="H92" s="161">
        <v>105</v>
      </c>
      <c r="I92" s="162"/>
      <c r="L92" s="158"/>
      <c r="M92" s="163"/>
      <c r="T92" s="164"/>
      <c r="AT92" s="159" t="s">
        <v>143</v>
      </c>
      <c r="AU92" s="159" t="s">
        <v>88</v>
      </c>
      <c r="AV92" s="14" t="s">
        <v>140</v>
      </c>
      <c r="AW92" s="14" t="s">
        <v>37</v>
      </c>
      <c r="AX92" s="14" t="s">
        <v>86</v>
      </c>
      <c r="AY92" s="159" t="s">
        <v>133</v>
      </c>
    </row>
    <row r="93" spans="2:65" s="1" customFormat="1" ht="16.5" customHeight="1">
      <c r="B93" s="32"/>
      <c r="C93" s="127" t="s">
        <v>181</v>
      </c>
      <c r="D93" s="127" t="s">
        <v>135</v>
      </c>
      <c r="E93" s="128" t="s">
        <v>1209</v>
      </c>
      <c r="F93" s="129" t="s">
        <v>1210</v>
      </c>
      <c r="G93" s="130" t="s">
        <v>230</v>
      </c>
      <c r="H93" s="131">
        <v>20</v>
      </c>
      <c r="I93" s="132"/>
      <c r="J93" s="133">
        <f>ROUND(I93*H93,2)</f>
        <v>0</v>
      </c>
      <c r="K93" s="129" t="s">
        <v>1211</v>
      </c>
      <c r="L93" s="32"/>
      <c r="M93" s="134" t="s">
        <v>19</v>
      </c>
      <c r="N93" s="135" t="s">
        <v>49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179</v>
      </c>
      <c r="AT93" s="138" t="s">
        <v>135</v>
      </c>
      <c r="AU93" s="138" t="s">
        <v>88</v>
      </c>
      <c r="AY93" s="17" t="s">
        <v>133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86</v>
      </c>
      <c r="BK93" s="139">
        <f>ROUND(I93*H93,2)</f>
        <v>0</v>
      </c>
      <c r="BL93" s="17" t="s">
        <v>179</v>
      </c>
      <c r="BM93" s="138" t="s">
        <v>155</v>
      </c>
    </row>
    <row r="94" spans="2:47" s="1" customFormat="1" ht="12">
      <c r="B94" s="32"/>
      <c r="D94" s="140" t="s">
        <v>141</v>
      </c>
      <c r="F94" s="141" t="s">
        <v>1212</v>
      </c>
      <c r="I94" s="142"/>
      <c r="L94" s="32"/>
      <c r="M94" s="143"/>
      <c r="T94" s="53"/>
      <c r="AT94" s="17" t="s">
        <v>141</v>
      </c>
      <c r="AU94" s="17" t="s">
        <v>88</v>
      </c>
    </row>
    <row r="95" spans="2:65" s="1" customFormat="1" ht="16.5" customHeight="1">
      <c r="B95" s="32"/>
      <c r="C95" s="165" t="s">
        <v>140</v>
      </c>
      <c r="D95" s="165" t="s">
        <v>358</v>
      </c>
      <c r="E95" s="166" t="s">
        <v>1216</v>
      </c>
      <c r="F95" s="167" t="s">
        <v>1217</v>
      </c>
      <c r="G95" s="168" t="s">
        <v>230</v>
      </c>
      <c r="H95" s="169">
        <v>21</v>
      </c>
      <c r="I95" s="170"/>
      <c r="J95" s="171">
        <f>ROUND(I95*H95,2)</f>
        <v>0</v>
      </c>
      <c r="K95" s="167" t="s">
        <v>19</v>
      </c>
      <c r="L95" s="172"/>
      <c r="M95" s="173" t="s">
        <v>19</v>
      </c>
      <c r="N95" s="174" t="s">
        <v>49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223</v>
      </c>
      <c r="AT95" s="138" t="s">
        <v>358</v>
      </c>
      <c r="AU95" s="138" t="s">
        <v>88</v>
      </c>
      <c r="AY95" s="17" t="s">
        <v>133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86</v>
      </c>
      <c r="BK95" s="139">
        <f>ROUND(I95*H95,2)</f>
        <v>0</v>
      </c>
      <c r="BL95" s="17" t="s">
        <v>179</v>
      </c>
      <c r="BM95" s="138" t="s">
        <v>160</v>
      </c>
    </row>
    <row r="96" spans="2:51" s="12" customFormat="1" ht="12">
      <c r="B96" s="144"/>
      <c r="D96" s="145" t="s">
        <v>143</v>
      </c>
      <c r="E96" s="146" t="s">
        <v>19</v>
      </c>
      <c r="F96" s="147" t="s">
        <v>1218</v>
      </c>
      <c r="H96" s="148">
        <v>21</v>
      </c>
      <c r="I96" s="149"/>
      <c r="L96" s="144"/>
      <c r="M96" s="150"/>
      <c r="T96" s="151"/>
      <c r="AT96" s="146" t="s">
        <v>143</v>
      </c>
      <c r="AU96" s="146" t="s">
        <v>88</v>
      </c>
      <c r="AV96" s="12" t="s">
        <v>88</v>
      </c>
      <c r="AW96" s="12" t="s">
        <v>37</v>
      </c>
      <c r="AX96" s="12" t="s">
        <v>78</v>
      </c>
      <c r="AY96" s="146" t="s">
        <v>133</v>
      </c>
    </row>
    <row r="97" spans="2:51" s="14" customFormat="1" ht="12">
      <c r="B97" s="158"/>
      <c r="D97" s="145" t="s">
        <v>143</v>
      </c>
      <c r="E97" s="159" t="s">
        <v>19</v>
      </c>
      <c r="F97" s="160" t="s">
        <v>146</v>
      </c>
      <c r="H97" s="161">
        <v>21</v>
      </c>
      <c r="I97" s="162"/>
      <c r="L97" s="158"/>
      <c r="M97" s="163"/>
      <c r="T97" s="164"/>
      <c r="AT97" s="159" t="s">
        <v>143</v>
      </c>
      <c r="AU97" s="159" t="s">
        <v>88</v>
      </c>
      <c r="AV97" s="14" t="s">
        <v>140</v>
      </c>
      <c r="AW97" s="14" t="s">
        <v>37</v>
      </c>
      <c r="AX97" s="14" t="s">
        <v>86</v>
      </c>
      <c r="AY97" s="159" t="s">
        <v>133</v>
      </c>
    </row>
    <row r="98" spans="2:65" s="1" customFormat="1" ht="16.5" customHeight="1">
      <c r="B98" s="32"/>
      <c r="C98" s="127" t="s">
        <v>193</v>
      </c>
      <c r="D98" s="127" t="s">
        <v>135</v>
      </c>
      <c r="E98" s="128" t="s">
        <v>1219</v>
      </c>
      <c r="F98" s="129" t="s">
        <v>1220</v>
      </c>
      <c r="G98" s="130" t="s">
        <v>230</v>
      </c>
      <c r="H98" s="131">
        <v>100</v>
      </c>
      <c r="I98" s="132"/>
      <c r="J98" s="133">
        <f>ROUND(I98*H98,2)</f>
        <v>0</v>
      </c>
      <c r="K98" s="129" t="s">
        <v>19</v>
      </c>
      <c r="L98" s="32"/>
      <c r="M98" s="134" t="s">
        <v>19</v>
      </c>
      <c r="N98" s="135" t="s">
        <v>49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179</v>
      </c>
      <c r="AT98" s="138" t="s">
        <v>135</v>
      </c>
      <c r="AU98" s="138" t="s">
        <v>88</v>
      </c>
      <c r="AY98" s="17" t="s">
        <v>133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86</v>
      </c>
      <c r="BK98" s="139">
        <f>ROUND(I98*H98,2)</f>
        <v>0</v>
      </c>
      <c r="BL98" s="17" t="s">
        <v>179</v>
      </c>
      <c r="BM98" s="138" t="s">
        <v>165</v>
      </c>
    </row>
    <row r="99" spans="2:65" s="1" customFormat="1" ht="24.2" customHeight="1">
      <c r="B99" s="32"/>
      <c r="C99" s="127" t="s">
        <v>155</v>
      </c>
      <c r="D99" s="127" t="s">
        <v>135</v>
      </c>
      <c r="E99" s="128" t="s">
        <v>1221</v>
      </c>
      <c r="F99" s="129" t="s">
        <v>1222</v>
      </c>
      <c r="G99" s="130" t="s">
        <v>230</v>
      </c>
      <c r="H99" s="131">
        <v>40</v>
      </c>
      <c r="I99" s="132"/>
      <c r="J99" s="133">
        <f>ROUND(I99*H99,2)</f>
        <v>0</v>
      </c>
      <c r="K99" s="129" t="s">
        <v>139</v>
      </c>
      <c r="L99" s="32"/>
      <c r="M99" s="134" t="s">
        <v>19</v>
      </c>
      <c r="N99" s="135" t="s">
        <v>49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179</v>
      </c>
      <c r="AT99" s="138" t="s">
        <v>135</v>
      </c>
      <c r="AU99" s="138" t="s">
        <v>88</v>
      </c>
      <c r="AY99" s="17" t="s">
        <v>133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86</v>
      </c>
      <c r="BK99" s="139">
        <f>ROUND(I99*H99,2)</f>
        <v>0</v>
      </c>
      <c r="BL99" s="17" t="s">
        <v>179</v>
      </c>
      <c r="BM99" s="138" t="s">
        <v>8</v>
      </c>
    </row>
    <row r="100" spans="2:47" s="1" customFormat="1" ht="12">
      <c r="B100" s="32"/>
      <c r="D100" s="140" t="s">
        <v>141</v>
      </c>
      <c r="F100" s="141" t="s">
        <v>1223</v>
      </c>
      <c r="I100" s="142"/>
      <c r="L100" s="32"/>
      <c r="M100" s="143"/>
      <c r="T100" s="53"/>
      <c r="AT100" s="17" t="s">
        <v>141</v>
      </c>
      <c r="AU100" s="17" t="s">
        <v>88</v>
      </c>
    </row>
    <row r="101" spans="2:51" s="12" customFormat="1" ht="12">
      <c r="B101" s="144"/>
      <c r="D101" s="145" t="s">
        <v>143</v>
      </c>
      <c r="E101" s="146" t="s">
        <v>19</v>
      </c>
      <c r="F101" s="147" t="s">
        <v>246</v>
      </c>
      <c r="H101" s="148">
        <v>40</v>
      </c>
      <c r="I101" s="149"/>
      <c r="L101" s="144"/>
      <c r="M101" s="150"/>
      <c r="T101" s="151"/>
      <c r="AT101" s="146" t="s">
        <v>143</v>
      </c>
      <c r="AU101" s="146" t="s">
        <v>88</v>
      </c>
      <c r="AV101" s="12" t="s">
        <v>88</v>
      </c>
      <c r="AW101" s="12" t="s">
        <v>37</v>
      </c>
      <c r="AX101" s="12" t="s">
        <v>78</v>
      </c>
      <c r="AY101" s="146" t="s">
        <v>133</v>
      </c>
    </row>
    <row r="102" spans="2:51" s="14" customFormat="1" ht="12">
      <c r="B102" s="158"/>
      <c r="D102" s="145" t="s">
        <v>143</v>
      </c>
      <c r="E102" s="159" t="s">
        <v>19</v>
      </c>
      <c r="F102" s="160" t="s">
        <v>146</v>
      </c>
      <c r="H102" s="161">
        <v>40</v>
      </c>
      <c r="I102" s="162"/>
      <c r="L102" s="158"/>
      <c r="M102" s="163"/>
      <c r="T102" s="164"/>
      <c r="AT102" s="159" t="s">
        <v>143</v>
      </c>
      <c r="AU102" s="159" t="s">
        <v>88</v>
      </c>
      <c r="AV102" s="14" t="s">
        <v>140</v>
      </c>
      <c r="AW102" s="14" t="s">
        <v>37</v>
      </c>
      <c r="AX102" s="14" t="s">
        <v>86</v>
      </c>
      <c r="AY102" s="159" t="s">
        <v>133</v>
      </c>
    </row>
    <row r="103" spans="2:65" s="1" customFormat="1" ht="16.5" customHeight="1">
      <c r="B103" s="32"/>
      <c r="C103" s="165" t="s">
        <v>205</v>
      </c>
      <c r="D103" s="165" t="s">
        <v>358</v>
      </c>
      <c r="E103" s="166" t="s">
        <v>1224</v>
      </c>
      <c r="F103" s="167" t="s">
        <v>1225</v>
      </c>
      <c r="G103" s="168" t="s">
        <v>230</v>
      </c>
      <c r="H103" s="169">
        <v>46</v>
      </c>
      <c r="I103" s="170"/>
      <c r="J103" s="171">
        <f>ROUND(I103*H103,2)</f>
        <v>0</v>
      </c>
      <c r="K103" s="167" t="s">
        <v>139</v>
      </c>
      <c r="L103" s="172"/>
      <c r="M103" s="173" t="s">
        <v>19</v>
      </c>
      <c r="N103" s="174" t="s">
        <v>49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223</v>
      </c>
      <c r="AT103" s="138" t="s">
        <v>358</v>
      </c>
      <c r="AU103" s="138" t="s">
        <v>88</v>
      </c>
      <c r="AY103" s="17" t="s">
        <v>133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86</v>
      </c>
      <c r="BK103" s="139">
        <f>ROUND(I103*H103,2)</f>
        <v>0</v>
      </c>
      <c r="BL103" s="17" t="s">
        <v>179</v>
      </c>
      <c r="BM103" s="138" t="s">
        <v>174</v>
      </c>
    </row>
    <row r="104" spans="2:51" s="12" customFormat="1" ht="12">
      <c r="B104" s="144"/>
      <c r="D104" s="145" t="s">
        <v>143</v>
      </c>
      <c r="E104" s="146" t="s">
        <v>19</v>
      </c>
      <c r="F104" s="147" t="s">
        <v>1226</v>
      </c>
      <c r="H104" s="148">
        <v>46</v>
      </c>
      <c r="I104" s="149"/>
      <c r="L104" s="144"/>
      <c r="M104" s="150"/>
      <c r="T104" s="151"/>
      <c r="AT104" s="146" t="s">
        <v>143</v>
      </c>
      <c r="AU104" s="146" t="s">
        <v>88</v>
      </c>
      <c r="AV104" s="12" t="s">
        <v>88</v>
      </c>
      <c r="AW104" s="12" t="s">
        <v>37</v>
      </c>
      <c r="AX104" s="12" t="s">
        <v>78</v>
      </c>
      <c r="AY104" s="146" t="s">
        <v>133</v>
      </c>
    </row>
    <row r="105" spans="2:51" s="14" customFormat="1" ht="12">
      <c r="B105" s="158"/>
      <c r="D105" s="145" t="s">
        <v>143</v>
      </c>
      <c r="E105" s="159" t="s">
        <v>19</v>
      </c>
      <c r="F105" s="160" t="s">
        <v>146</v>
      </c>
      <c r="H105" s="161">
        <v>46</v>
      </c>
      <c r="I105" s="162"/>
      <c r="L105" s="158"/>
      <c r="M105" s="163"/>
      <c r="T105" s="164"/>
      <c r="AT105" s="159" t="s">
        <v>143</v>
      </c>
      <c r="AU105" s="159" t="s">
        <v>88</v>
      </c>
      <c r="AV105" s="14" t="s">
        <v>140</v>
      </c>
      <c r="AW105" s="14" t="s">
        <v>37</v>
      </c>
      <c r="AX105" s="14" t="s">
        <v>86</v>
      </c>
      <c r="AY105" s="159" t="s">
        <v>133</v>
      </c>
    </row>
    <row r="106" spans="2:65" s="1" customFormat="1" ht="24.2" customHeight="1">
      <c r="B106" s="32"/>
      <c r="C106" s="127" t="s">
        <v>160</v>
      </c>
      <c r="D106" s="127" t="s">
        <v>135</v>
      </c>
      <c r="E106" s="128" t="s">
        <v>1227</v>
      </c>
      <c r="F106" s="129" t="s">
        <v>1228</v>
      </c>
      <c r="G106" s="130" t="s">
        <v>230</v>
      </c>
      <c r="H106" s="131">
        <v>110</v>
      </c>
      <c r="I106" s="132"/>
      <c r="J106" s="133">
        <f>ROUND(I106*H106,2)</f>
        <v>0</v>
      </c>
      <c r="K106" s="129" t="s">
        <v>139</v>
      </c>
      <c r="L106" s="32"/>
      <c r="M106" s="134" t="s">
        <v>19</v>
      </c>
      <c r="N106" s="135" t="s">
        <v>49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179</v>
      </c>
      <c r="AT106" s="138" t="s">
        <v>135</v>
      </c>
      <c r="AU106" s="138" t="s">
        <v>88</v>
      </c>
      <c r="AY106" s="17" t="s">
        <v>133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86</v>
      </c>
      <c r="BK106" s="139">
        <f>ROUND(I106*H106,2)</f>
        <v>0</v>
      </c>
      <c r="BL106" s="17" t="s">
        <v>179</v>
      </c>
      <c r="BM106" s="138" t="s">
        <v>179</v>
      </c>
    </row>
    <row r="107" spans="2:47" s="1" customFormat="1" ht="12">
      <c r="B107" s="32"/>
      <c r="D107" s="140" t="s">
        <v>141</v>
      </c>
      <c r="F107" s="141" t="s">
        <v>1229</v>
      </c>
      <c r="I107" s="142"/>
      <c r="L107" s="32"/>
      <c r="M107" s="143"/>
      <c r="T107" s="53"/>
      <c r="AT107" s="17" t="s">
        <v>141</v>
      </c>
      <c r="AU107" s="17" t="s">
        <v>88</v>
      </c>
    </row>
    <row r="108" spans="2:65" s="1" customFormat="1" ht="16.5" customHeight="1">
      <c r="B108" s="32"/>
      <c r="C108" s="165" t="s">
        <v>217</v>
      </c>
      <c r="D108" s="165" t="s">
        <v>358</v>
      </c>
      <c r="E108" s="166" t="s">
        <v>1230</v>
      </c>
      <c r="F108" s="167" t="s">
        <v>1231</v>
      </c>
      <c r="G108" s="168" t="s">
        <v>230</v>
      </c>
      <c r="H108" s="169">
        <v>126.5</v>
      </c>
      <c r="I108" s="170"/>
      <c r="J108" s="171">
        <f>ROUND(I108*H108,2)</f>
        <v>0</v>
      </c>
      <c r="K108" s="167" t="s">
        <v>139</v>
      </c>
      <c r="L108" s="172"/>
      <c r="M108" s="173" t="s">
        <v>19</v>
      </c>
      <c r="N108" s="174" t="s">
        <v>49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223</v>
      </c>
      <c r="AT108" s="138" t="s">
        <v>358</v>
      </c>
      <c r="AU108" s="138" t="s">
        <v>88</v>
      </c>
      <c r="AY108" s="17" t="s">
        <v>133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7" t="s">
        <v>86</v>
      </c>
      <c r="BK108" s="139">
        <f>ROUND(I108*H108,2)</f>
        <v>0</v>
      </c>
      <c r="BL108" s="17" t="s">
        <v>179</v>
      </c>
      <c r="BM108" s="138" t="s">
        <v>184</v>
      </c>
    </row>
    <row r="109" spans="2:51" s="12" customFormat="1" ht="12">
      <c r="B109" s="144"/>
      <c r="D109" s="145" t="s">
        <v>143</v>
      </c>
      <c r="E109" s="146" t="s">
        <v>19</v>
      </c>
      <c r="F109" s="147" t="s">
        <v>1232</v>
      </c>
      <c r="H109" s="148">
        <v>126.5</v>
      </c>
      <c r="I109" s="149"/>
      <c r="L109" s="144"/>
      <c r="M109" s="150"/>
      <c r="T109" s="151"/>
      <c r="AT109" s="146" t="s">
        <v>143</v>
      </c>
      <c r="AU109" s="146" t="s">
        <v>88</v>
      </c>
      <c r="AV109" s="12" t="s">
        <v>88</v>
      </c>
      <c r="AW109" s="12" t="s">
        <v>37</v>
      </c>
      <c r="AX109" s="12" t="s">
        <v>78</v>
      </c>
      <c r="AY109" s="146" t="s">
        <v>133</v>
      </c>
    </row>
    <row r="110" spans="2:51" s="14" customFormat="1" ht="12">
      <c r="B110" s="158"/>
      <c r="D110" s="145" t="s">
        <v>143</v>
      </c>
      <c r="E110" s="159" t="s">
        <v>19</v>
      </c>
      <c r="F110" s="160" t="s">
        <v>146</v>
      </c>
      <c r="H110" s="161">
        <v>126.5</v>
      </c>
      <c r="I110" s="162"/>
      <c r="L110" s="158"/>
      <c r="M110" s="163"/>
      <c r="T110" s="164"/>
      <c r="AT110" s="159" t="s">
        <v>143</v>
      </c>
      <c r="AU110" s="159" t="s">
        <v>88</v>
      </c>
      <c r="AV110" s="14" t="s">
        <v>140</v>
      </c>
      <c r="AW110" s="14" t="s">
        <v>37</v>
      </c>
      <c r="AX110" s="14" t="s">
        <v>86</v>
      </c>
      <c r="AY110" s="159" t="s">
        <v>133</v>
      </c>
    </row>
    <row r="111" spans="2:65" s="1" customFormat="1" ht="24.2" customHeight="1">
      <c r="B111" s="32"/>
      <c r="C111" s="127" t="s">
        <v>165</v>
      </c>
      <c r="D111" s="127" t="s">
        <v>135</v>
      </c>
      <c r="E111" s="128" t="s">
        <v>1233</v>
      </c>
      <c r="F111" s="129" t="s">
        <v>1234</v>
      </c>
      <c r="G111" s="130" t="s">
        <v>154</v>
      </c>
      <c r="H111" s="131">
        <v>24</v>
      </c>
      <c r="I111" s="132"/>
      <c r="J111" s="133">
        <f>ROUND(I111*H111,2)</f>
        <v>0</v>
      </c>
      <c r="K111" s="129" t="s">
        <v>139</v>
      </c>
      <c r="L111" s="32"/>
      <c r="M111" s="134" t="s">
        <v>19</v>
      </c>
      <c r="N111" s="135" t="s">
        <v>49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179</v>
      </c>
      <c r="AT111" s="138" t="s">
        <v>135</v>
      </c>
      <c r="AU111" s="138" t="s">
        <v>88</v>
      </c>
      <c r="AY111" s="17" t="s">
        <v>133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86</v>
      </c>
      <c r="BK111" s="139">
        <f>ROUND(I111*H111,2)</f>
        <v>0</v>
      </c>
      <c r="BL111" s="17" t="s">
        <v>179</v>
      </c>
      <c r="BM111" s="138" t="s">
        <v>189</v>
      </c>
    </row>
    <row r="112" spans="2:47" s="1" customFormat="1" ht="12">
      <c r="B112" s="32"/>
      <c r="D112" s="140" t="s">
        <v>141</v>
      </c>
      <c r="F112" s="141" t="s">
        <v>1235</v>
      </c>
      <c r="I112" s="142"/>
      <c r="L112" s="32"/>
      <c r="M112" s="143"/>
      <c r="T112" s="53"/>
      <c r="AT112" s="17" t="s">
        <v>141</v>
      </c>
      <c r="AU112" s="17" t="s">
        <v>88</v>
      </c>
    </row>
    <row r="113" spans="2:65" s="1" customFormat="1" ht="24.2" customHeight="1">
      <c r="B113" s="32"/>
      <c r="C113" s="127" t="s">
        <v>227</v>
      </c>
      <c r="D113" s="127" t="s">
        <v>135</v>
      </c>
      <c r="E113" s="128" t="s">
        <v>1236</v>
      </c>
      <c r="F113" s="129" t="s">
        <v>1237</v>
      </c>
      <c r="G113" s="130" t="s">
        <v>154</v>
      </c>
      <c r="H113" s="131">
        <v>48</v>
      </c>
      <c r="I113" s="132"/>
      <c r="J113" s="133">
        <f>ROUND(I113*H113,2)</f>
        <v>0</v>
      </c>
      <c r="K113" s="129" t="s">
        <v>139</v>
      </c>
      <c r="L113" s="32"/>
      <c r="M113" s="134" t="s">
        <v>19</v>
      </c>
      <c r="N113" s="135" t="s">
        <v>49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179</v>
      </c>
      <c r="AT113" s="138" t="s">
        <v>135</v>
      </c>
      <c r="AU113" s="138" t="s">
        <v>88</v>
      </c>
      <c r="AY113" s="17" t="s">
        <v>133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86</v>
      </c>
      <c r="BK113" s="139">
        <f>ROUND(I113*H113,2)</f>
        <v>0</v>
      </c>
      <c r="BL113" s="17" t="s">
        <v>179</v>
      </c>
      <c r="BM113" s="138" t="s">
        <v>196</v>
      </c>
    </row>
    <row r="114" spans="2:47" s="1" customFormat="1" ht="12">
      <c r="B114" s="32"/>
      <c r="D114" s="140" t="s">
        <v>141</v>
      </c>
      <c r="F114" s="141" t="s">
        <v>1238</v>
      </c>
      <c r="I114" s="142"/>
      <c r="L114" s="32"/>
      <c r="M114" s="143"/>
      <c r="T114" s="53"/>
      <c r="AT114" s="17" t="s">
        <v>141</v>
      </c>
      <c r="AU114" s="17" t="s">
        <v>88</v>
      </c>
    </row>
    <row r="115" spans="2:65" s="1" customFormat="1" ht="16.5" customHeight="1">
      <c r="B115" s="32"/>
      <c r="C115" s="127" t="s">
        <v>8</v>
      </c>
      <c r="D115" s="127" t="s">
        <v>135</v>
      </c>
      <c r="E115" s="128" t="s">
        <v>1239</v>
      </c>
      <c r="F115" s="129" t="s">
        <v>1240</v>
      </c>
      <c r="G115" s="130" t="s">
        <v>154</v>
      </c>
      <c r="H115" s="131">
        <v>12</v>
      </c>
      <c r="I115" s="132"/>
      <c r="J115" s="133">
        <f>ROUND(I115*H115,2)</f>
        <v>0</v>
      </c>
      <c r="K115" s="129" t="s">
        <v>19</v>
      </c>
      <c r="L115" s="32"/>
      <c r="M115" s="134" t="s">
        <v>19</v>
      </c>
      <c r="N115" s="135" t="s">
        <v>49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179</v>
      </c>
      <c r="AT115" s="138" t="s">
        <v>135</v>
      </c>
      <c r="AU115" s="138" t="s">
        <v>88</v>
      </c>
      <c r="AY115" s="17" t="s">
        <v>133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86</v>
      </c>
      <c r="BK115" s="139">
        <f>ROUND(I115*H115,2)</f>
        <v>0</v>
      </c>
      <c r="BL115" s="17" t="s">
        <v>179</v>
      </c>
      <c r="BM115" s="138" t="s">
        <v>202</v>
      </c>
    </row>
    <row r="116" spans="2:65" s="1" customFormat="1" ht="24.2" customHeight="1">
      <c r="B116" s="32"/>
      <c r="C116" s="127" t="s">
        <v>239</v>
      </c>
      <c r="D116" s="127" t="s">
        <v>135</v>
      </c>
      <c r="E116" s="128" t="s">
        <v>1241</v>
      </c>
      <c r="F116" s="129" t="s">
        <v>1242</v>
      </c>
      <c r="G116" s="130" t="s">
        <v>230</v>
      </c>
      <c r="H116" s="131">
        <v>100</v>
      </c>
      <c r="I116" s="132"/>
      <c r="J116" s="133">
        <f>ROUND(I116*H116,2)</f>
        <v>0</v>
      </c>
      <c r="K116" s="129" t="s">
        <v>139</v>
      </c>
      <c r="L116" s="32"/>
      <c r="M116" s="134" t="s">
        <v>19</v>
      </c>
      <c r="N116" s="135" t="s">
        <v>49</v>
      </c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179</v>
      </c>
      <c r="AT116" s="138" t="s">
        <v>135</v>
      </c>
      <c r="AU116" s="138" t="s">
        <v>88</v>
      </c>
      <c r="AY116" s="17" t="s">
        <v>133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86</v>
      </c>
      <c r="BK116" s="139">
        <f>ROUND(I116*H116,2)</f>
        <v>0</v>
      </c>
      <c r="BL116" s="17" t="s">
        <v>179</v>
      </c>
      <c r="BM116" s="138" t="s">
        <v>208</v>
      </c>
    </row>
    <row r="117" spans="2:47" s="1" customFormat="1" ht="12">
      <c r="B117" s="32"/>
      <c r="D117" s="140" t="s">
        <v>141</v>
      </c>
      <c r="F117" s="141" t="s">
        <v>1243</v>
      </c>
      <c r="I117" s="142"/>
      <c r="L117" s="32"/>
      <c r="M117" s="143"/>
      <c r="T117" s="53"/>
      <c r="AT117" s="17" t="s">
        <v>141</v>
      </c>
      <c r="AU117" s="17" t="s">
        <v>88</v>
      </c>
    </row>
    <row r="118" spans="2:65" s="1" customFormat="1" ht="16.5" customHeight="1">
      <c r="B118" s="32"/>
      <c r="C118" s="165" t="s">
        <v>174</v>
      </c>
      <c r="D118" s="165" t="s">
        <v>358</v>
      </c>
      <c r="E118" s="166" t="s">
        <v>1244</v>
      </c>
      <c r="F118" s="167" t="s">
        <v>1245</v>
      </c>
      <c r="G118" s="168" t="s">
        <v>378</v>
      </c>
      <c r="H118" s="169">
        <v>90</v>
      </c>
      <c r="I118" s="170"/>
      <c r="J118" s="171">
        <f>ROUND(I118*H118,2)</f>
        <v>0</v>
      </c>
      <c r="K118" s="167" t="s">
        <v>139</v>
      </c>
      <c r="L118" s="172"/>
      <c r="M118" s="173" t="s">
        <v>19</v>
      </c>
      <c r="N118" s="174" t="s">
        <v>49</v>
      </c>
      <c r="P118" s="136">
        <f>O118*H118</f>
        <v>0</v>
      </c>
      <c r="Q118" s="136">
        <v>0</v>
      </c>
      <c r="R118" s="136">
        <f>Q118*H118</f>
        <v>0</v>
      </c>
      <c r="S118" s="136">
        <v>0</v>
      </c>
      <c r="T118" s="137">
        <f>S118*H118</f>
        <v>0</v>
      </c>
      <c r="AR118" s="138" t="s">
        <v>223</v>
      </c>
      <c r="AT118" s="138" t="s">
        <v>358</v>
      </c>
      <c r="AU118" s="138" t="s">
        <v>88</v>
      </c>
      <c r="AY118" s="17" t="s">
        <v>133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7" t="s">
        <v>86</v>
      </c>
      <c r="BK118" s="139">
        <f>ROUND(I118*H118,2)</f>
        <v>0</v>
      </c>
      <c r="BL118" s="17" t="s">
        <v>179</v>
      </c>
      <c r="BM118" s="138" t="s">
        <v>214</v>
      </c>
    </row>
    <row r="119" spans="2:51" s="12" customFormat="1" ht="12">
      <c r="B119" s="144"/>
      <c r="D119" s="145" t="s">
        <v>143</v>
      </c>
      <c r="E119" s="146" t="s">
        <v>19</v>
      </c>
      <c r="F119" s="147" t="s">
        <v>1246</v>
      </c>
      <c r="H119" s="148">
        <v>90</v>
      </c>
      <c r="I119" s="149"/>
      <c r="L119" s="144"/>
      <c r="M119" s="150"/>
      <c r="T119" s="151"/>
      <c r="AT119" s="146" t="s">
        <v>143</v>
      </c>
      <c r="AU119" s="146" t="s">
        <v>88</v>
      </c>
      <c r="AV119" s="12" t="s">
        <v>88</v>
      </c>
      <c r="AW119" s="12" t="s">
        <v>37</v>
      </c>
      <c r="AX119" s="12" t="s">
        <v>78</v>
      </c>
      <c r="AY119" s="146" t="s">
        <v>133</v>
      </c>
    </row>
    <row r="120" spans="2:51" s="14" customFormat="1" ht="12">
      <c r="B120" s="158"/>
      <c r="D120" s="145" t="s">
        <v>143</v>
      </c>
      <c r="E120" s="159" t="s">
        <v>19</v>
      </c>
      <c r="F120" s="160" t="s">
        <v>146</v>
      </c>
      <c r="H120" s="161">
        <v>90</v>
      </c>
      <c r="I120" s="162"/>
      <c r="L120" s="158"/>
      <c r="M120" s="163"/>
      <c r="T120" s="164"/>
      <c r="AT120" s="159" t="s">
        <v>143</v>
      </c>
      <c r="AU120" s="159" t="s">
        <v>88</v>
      </c>
      <c r="AV120" s="14" t="s">
        <v>140</v>
      </c>
      <c r="AW120" s="14" t="s">
        <v>37</v>
      </c>
      <c r="AX120" s="14" t="s">
        <v>86</v>
      </c>
      <c r="AY120" s="159" t="s">
        <v>133</v>
      </c>
    </row>
    <row r="121" spans="2:65" s="1" customFormat="1" ht="16.5" customHeight="1">
      <c r="B121" s="32"/>
      <c r="C121" s="165" t="s">
        <v>247</v>
      </c>
      <c r="D121" s="165" t="s">
        <v>358</v>
      </c>
      <c r="E121" s="166" t="s">
        <v>1247</v>
      </c>
      <c r="F121" s="167" t="s">
        <v>1248</v>
      </c>
      <c r="G121" s="168" t="s">
        <v>154</v>
      </c>
      <c r="H121" s="169">
        <v>4</v>
      </c>
      <c r="I121" s="170"/>
      <c r="J121" s="171">
        <f>ROUND(I121*H121,2)</f>
        <v>0</v>
      </c>
      <c r="K121" s="167" t="s">
        <v>139</v>
      </c>
      <c r="L121" s="172"/>
      <c r="M121" s="173" t="s">
        <v>19</v>
      </c>
      <c r="N121" s="174" t="s">
        <v>49</v>
      </c>
      <c r="P121" s="136">
        <f>O121*H121</f>
        <v>0</v>
      </c>
      <c r="Q121" s="136">
        <v>0</v>
      </c>
      <c r="R121" s="136">
        <f>Q121*H121</f>
        <v>0</v>
      </c>
      <c r="S121" s="136">
        <v>0</v>
      </c>
      <c r="T121" s="137">
        <f>S121*H121</f>
        <v>0</v>
      </c>
      <c r="AR121" s="138" t="s">
        <v>223</v>
      </c>
      <c r="AT121" s="138" t="s">
        <v>358</v>
      </c>
      <c r="AU121" s="138" t="s">
        <v>88</v>
      </c>
      <c r="AY121" s="17" t="s">
        <v>133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86</v>
      </c>
      <c r="BK121" s="139">
        <f>ROUND(I121*H121,2)</f>
        <v>0</v>
      </c>
      <c r="BL121" s="17" t="s">
        <v>179</v>
      </c>
      <c r="BM121" s="138" t="s">
        <v>150</v>
      </c>
    </row>
    <row r="122" spans="2:65" s="1" customFormat="1" ht="16.5" customHeight="1">
      <c r="B122" s="32"/>
      <c r="C122" s="165" t="s">
        <v>179</v>
      </c>
      <c r="D122" s="165" t="s">
        <v>358</v>
      </c>
      <c r="E122" s="166" t="s">
        <v>1249</v>
      </c>
      <c r="F122" s="167" t="s">
        <v>1250</v>
      </c>
      <c r="G122" s="168" t="s">
        <v>154</v>
      </c>
      <c r="H122" s="169">
        <v>4</v>
      </c>
      <c r="I122" s="170"/>
      <c r="J122" s="171">
        <f>ROUND(I122*H122,2)</f>
        <v>0</v>
      </c>
      <c r="K122" s="167" t="s">
        <v>19</v>
      </c>
      <c r="L122" s="172"/>
      <c r="M122" s="173" t="s">
        <v>19</v>
      </c>
      <c r="N122" s="174" t="s">
        <v>49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223</v>
      </c>
      <c r="AT122" s="138" t="s">
        <v>358</v>
      </c>
      <c r="AU122" s="138" t="s">
        <v>88</v>
      </c>
      <c r="AY122" s="17" t="s">
        <v>133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86</v>
      </c>
      <c r="BK122" s="139">
        <f>ROUND(I122*H122,2)</f>
        <v>0</v>
      </c>
      <c r="BL122" s="17" t="s">
        <v>179</v>
      </c>
      <c r="BM122" s="138" t="s">
        <v>223</v>
      </c>
    </row>
    <row r="123" spans="2:65" s="1" customFormat="1" ht="16.5" customHeight="1">
      <c r="B123" s="32"/>
      <c r="C123" s="165" t="s">
        <v>260</v>
      </c>
      <c r="D123" s="165" t="s">
        <v>358</v>
      </c>
      <c r="E123" s="166" t="s">
        <v>1251</v>
      </c>
      <c r="F123" s="167" t="s">
        <v>1252</v>
      </c>
      <c r="G123" s="168" t="s">
        <v>154</v>
      </c>
      <c r="H123" s="169">
        <v>4</v>
      </c>
      <c r="I123" s="170"/>
      <c r="J123" s="171">
        <f>ROUND(I123*H123,2)</f>
        <v>0</v>
      </c>
      <c r="K123" s="167" t="s">
        <v>19</v>
      </c>
      <c r="L123" s="172"/>
      <c r="M123" s="173" t="s">
        <v>19</v>
      </c>
      <c r="N123" s="174" t="s">
        <v>49</v>
      </c>
      <c r="P123" s="136">
        <f>O123*H123</f>
        <v>0</v>
      </c>
      <c r="Q123" s="136">
        <v>0</v>
      </c>
      <c r="R123" s="136">
        <f>Q123*H123</f>
        <v>0</v>
      </c>
      <c r="S123" s="136">
        <v>0</v>
      </c>
      <c r="T123" s="137">
        <f>S123*H123</f>
        <v>0</v>
      </c>
      <c r="AR123" s="138" t="s">
        <v>223</v>
      </c>
      <c r="AT123" s="138" t="s">
        <v>358</v>
      </c>
      <c r="AU123" s="138" t="s">
        <v>88</v>
      </c>
      <c r="AY123" s="17" t="s">
        <v>133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86</v>
      </c>
      <c r="BK123" s="139">
        <f>ROUND(I123*H123,2)</f>
        <v>0</v>
      </c>
      <c r="BL123" s="17" t="s">
        <v>179</v>
      </c>
      <c r="BM123" s="138" t="s">
        <v>231</v>
      </c>
    </row>
    <row r="124" spans="2:65" s="1" customFormat="1" ht="16.5" customHeight="1">
      <c r="B124" s="32"/>
      <c r="C124" s="165" t="s">
        <v>184</v>
      </c>
      <c r="D124" s="165" t="s">
        <v>358</v>
      </c>
      <c r="E124" s="166" t="s">
        <v>1253</v>
      </c>
      <c r="F124" s="167" t="s">
        <v>1254</v>
      </c>
      <c r="G124" s="168" t="s">
        <v>154</v>
      </c>
      <c r="H124" s="169">
        <v>4</v>
      </c>
      <c r="I124" s="170"/>
      <c r="J124" s="171">
        <f>ROUND(I124*H124,2)</f>
        <v>0</v>
      </c>
      <c r="K124" s="167" t="s">
        <v>19</v>
      </c>
      <c r="L124" s="172"/>
      <c r="M124" s="173" t="s">
        <v>19</v>
      </c>
      <c r="N124" s="174" t="s">
        <v>49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223</v>
      </c>
      <c r="AT124" s="138" t="s">
        <v>358</v>
      </c>
      <c r="AU124" s="138" t="s">
        <v>88</v>
      </c>
      <c r="AY124" s="17" t="s">
        <v>133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86</v>
      </c>
      <c r="BK124" s="139">
        <f>ROUND(I124*H124,2)</f>
        <v>0</v>
      </c>
      <c r="BL124" s="17" t="s">
        <v>179</v>
      </c>
      <c r="BM124" s="138" t="s">
        <v>237</v>
      </c>
    </row>
    <row r="125" spans="2:65" s="1" customFormat="1" ht="16.5" customHeight="1">
      <c r="B125" s="32"/>
      <c r="C125" s="165" t="s">
        <v>273</v>
      </c>
      <c r="D125" s="165" t="s">
        <v>358</v>
      </c>
      <c r="E125" s="166" t="s">
        <v>1255</v>
      </c>
      <c r="F125" s="167" t="s">
        <v>1256</v>
      </c>
      <c r="G125" s="168" t="s">
        <v>154</v>
      </c>
      <c r="H125" s="169">
        <v>8</v>
      </c>
      <c r="I125" s="170"/>
      <c r="J125" s="171">
        <f>ROUND(I125*H125,2)</f>
        <v>0</v>
      </c>
      <c r="K125" s="167" t="s">
        <v>19</v>
      </c>
      <c r="L125" s="172"/>
      <c r="M125" s="173" t="s">
        <v>19</v>
      </c>
      <c r="N125" s="174" t="s">
        <v>49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223</v>
      </c>
      <c r="AT125" s="138" t="s">
        <v>358</v>
      </c>
      <c r="AU125" s="138" t="s">
        <v>88</v>
      </c>
      <c r="AY125" s="17" t="s">
        <v>133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86</v>
      </c>
      <c r="BK125" s="139">
        <f>ROUND(I125*H125,2)</f>
        <v>0</v>
      </c>
      <c r="BL125" s="17" t="s">
        <v>179</v>
      </c>
      <c r="BM125" s="138" t="s">
        <v>242</v>
      </c>
    </row>
    <row r="126" spans="2:63" s="11" customFormat="1" ht="25.9" customHeight="1">
      <c r="B126" s="115"/>
      <c r="D126" s="116" t="s">
        <v>77</v>
      </c>
      <c r="E126" s="117" t="s">
        <v>358</v>
      </c>
      <c r="F126" s="117" t="s">
        <v>1195</v>
      </c>
      <c r="I126" s="118"/>
      <c r="J126" s="119">
        <f>BK126</f>
        <v>0</v>
      </c>
      <c r="L126" s="115"/>
      <c r="M126" s="120"/>
      <c r="P126" s="121">
        <f>P127+P132</f>
        <v>0</v>
      </c>
      <c r="R126" s="121">
        <f>R127+R132</f>
        <v>0</v>
      </c>
      <c r="T126" s="122">
        <f>T127+T132</f>
        <v>0</v>
      </c>
      <c r="AR126" s="116" t="s">
        <v>181</v>
      </c>
      <c r="AT126" s="123" t="s">
        <v>77</v>
      </c>
      <c r="AU126" s="123" t="s">
        <v>78</v>
      </c>
      <c r="AY126" s="116" t="s">
        <v>133</v>
      </c>
      <c r="BK126" s="124">
        <f>BK127+BK132</f>
        <v>0</v>
      </c>
    </row>
    <row r="127" spans="2:63" s="11" customFormat="1" ht="22.9" customHeight="1">
      <c r="B127" s="115"/>
      <c r="D127" s="116" t="s">
        <v>77</v>
      </c>
      <c r="E127" s="125" t="s">
        <v>1196</v>
      </c>
      <c r="F127" s="125" t="s">
        <v>1197</v>
      </c>
      <c r="I127" s="118"/>
      <c r="J127" s="126">
        <f>BK127</f>
        <v>0</v>
      </c>
      <c r="L127" s="115"/>
      <c r="M127" s="120"/>
      <c r="P127" s="121">
        <f>SUM(P128:P131)</f>
        <v>0</v>
      </c>
      <c r="R127" s="121">
        <f>SUM(R128:R131)</f>
        <v>0</v>
      </c>
      <c r="T127" s="122">
        <f>SUM(T128:T131)</f>
        <v>0</v>
      </c>
      <c r="AR127" s="116" t="s">
        <v>181</v>
      </c>
      <c r="AT127" s="123" t="s">
        <v>77</v>
      </c>
      <c r="AU127" s="123" t="s">
        <v>86</v>
      </c>
      <c r="AY127" s="116" t="s">
        <v>133</v>
      </c>
      <c r="BK127" s="124">
        <f>SUM(BK128:BK131)</f>
        <v>0</v>
      </c>
    </row>
    <row r="128" spans="2:65" s="1" customFormat="1" ht="16.5" customHeight="1">
      <c r="B128" s="32"/>
      <c r="C128" s="127" t="s">
        <v>189</v>
      </c>
      <c r="D128" s="127" t="s">
        <v>135</v>
      </c>
      <c r="E128" s="128" t="s">
        <v>1257</v>
      </c>
      <c r="F128" s="129" t="s">
        <v>1258</v>
      </c>
      <c r="G128" s="130" t="s">
        <v>154</v>
      </c>
      <c r="H128" s="131">
        <v>4</v>
      </c>
      <c r="I128" s="132"/>
      <c r="J128" s="133">
        <f>ROUND(I128*H128,2)</f>
        <v>0</v>
      </c>
      <c r="K128" s="129" t="s">
        <v>19</v>
      </c>
      <c r="L128" s="32"/>
      <c r="M128" s="134" t="s">
        <v>19</v>
      </c>
      <c r="N128" s="135" t="s">
        <v>49</v>
      </c>
      <c r="P128" s="136">
        <f>O128*H128</f>
        <v>0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AR128" s="138" t="s">
        <v>308</v>
      </c>
      <c r="AT128" s="138" t="s">
        <v>135</v>
      </c>
      <c r="AU128" s="138" t="s">
        <v>88</v>
      </c>
      <c r="AY128" s="17" t="s">
        <v>133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7" t="s">
        <v>86</v>
      </c>
      <c r="BK128" s="139">
        <f>ROUND(I128*H128,2)</f>
        <v>0</v>
      </c>
      <c r="BL128" s="17" t="s">
        <v>308</v>
      </c>
      <c r="BM128" s="138" t="s">
        <v>246</v>
      </c>
    </row>
    <row r="129" spans="2:65" s="1" customFormat="1" ht="16.5" customHeight="1">
      <c r="B129" s="32"/>
      <c r="C129" s="165" t="s">
        <v>7</v>
      </c>
      <c r="D129" s="165" t="s">
        <v>358</v>
      </c>
      <c r="E129" s="166" t="s">
        <v>1259</v>
      </c>
      <c r="F129" s="167" t="s">
        <v>1260</v>
      </c>
      <c r="G129" s="168" t="s">
        <v>154</v>
      </c>
      <c r="H129" s="169">
        <v>4</v>
      </c>
      <c r="I129" s="170"/>
      <c r="J129" s="171">
        <f>ROUND(I129*H129,2)</f>
        <v>0</v>
      </c>
      <c r="K129" s="167" t="s">
        <v>19</v>
      </c>
      <c r="L129" s="172"/>
      <c r="M129" s="173" t="s">
        <v>19</v>
      </c>
      <c r="N129" s="174" t="s">
        <v>49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772</v>
      </c>
      <c r="AT129" s="138" t="s">
        <v>358</v>
      </c>
      <c r="AU129" s="138" t="s">
        <v>88</v>
      </c>
      <c r="AY129" s="17" t="s">
        <v>133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86</v>
      </c>
      <c r="BK129" s="139">
        <f>ROUND(I129*H129,2)</f>
        <v>0</v>
      </c>
      <c r="BL129" s="17" t="s">
        <v>308</v>
      </c>
      <c r="BM129" s="138" t="s">
        <v>251</v>
      </c>
    </row>
    <row r="130" spans="2:65" s="1" customFormat="1" ht="16.5" customHeight="1">
      <c r="B130" s="32"/>
      <c r="C130" s="165" t="s">
        <v>196</v>
      </c>
      <c r="D130" s="165" t="s">
        <v>358</v>
      </c>
      <c r="E130" s="166" t="s">
        <v>1261</v>
      </c>
      <c r="F130" s="167" t="s">
        <v>1262</v>
      </c>
      <c r="G130" s="168" t="s">
        <v>154</v>
      </c>
      <c r="H130" s="169">
        <v>4</v>
      </c>
      <c r="I130" s="170"/>
      <c r="J130" s="171">
        <f>ROUND(I130*H130,2)</f>
        <v>0</v>
      </c>
      <c r="K130" s="167" t="s">
        <v>19</v>
      </c>
      <c r="L130" s="172"/>
      <c r="M130" s="173" t="s">
        <v>19</v>
      </c>
      <c r="N130" s="174" t="s">
        <v>49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772</v>
      </c>
      <c r="AT130" s="138" t="s">
        <v>358</v>
      </c>
      <c r="AU130" s="138" t="s">
        <v>88</v>
      </c>
      <c r="AY130" s="17" t="s">
        <v>133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86</v>
      </c>
      <c r="BK130" s="139">
        <f>ROUND(I130*H130,2)</f>
        <v>0</v>
      </c>
      <c r="BL130" s="17" t="s">
        <v>308</v>
      </c>
      <c r="BM130" s="138" t="s">
        <v>257</v>
      </c>
    </row>
    <row r="131" spans="2:65" s="1" customFormat="1" ht="16.5" customHeight="1">
      <c r="B131" s="32"/>
      <c r="C131" s="165" t="s">
        <v>297</v>
      </c>
      <c r="D131" s="165" t="s">
        <v>358</v>
      </c>
      <c r="E131" s="166" t="s">
        <v>1263</v>
      </c>
      <c r="F131" s="167" t="s">
        <v>1264</v>
      </c>
      <c r="G131" s="168" t="s">
        <v>154</v>
      </c>
      <c r="H131" s="169">
        <v>4</v>
      </c>
      <c r="I131" s="170"/>
      <c r="J131" s="171">
        <f>ROUND(I131*H131,2)</f>
        <v>0</v>
      </c>
      <c r="K131" s="167" t="s">
        <v>19</v>
      </c>
      <c r="L131" s="172"/>
      <c r="M131" s="173" t="s">
        <v>19</v>
      </c>
      <c r="N131" s="174" t="s">
        <v>49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772</v>
      </c>
      <c r="AT131" s="138" t="s">
        <v>358</v>
      </c>
      <c r="AU131" s="138" t="s">
        <v>88</v>
      </c>
      <c r="AY131" s="17" t="s">
        <v>133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86</v>
      </c>
      <c r="BK131" s="139">
        <f>ROUND(I131*H131,2)</f>
        <v>0</v>
      </c>
      <c r="BL131" s="17" t="s">
        <v>308</v>
      </c>
      <c r="BM131" s="138" t="s">
        <v>264</v>
      </c>
    </row>
    <row r="132" spans="2:63" s="11" customFormat="1" ht="22.9" customHeight="1">
      <c r="B132" s="115"/>
      <c r="D132" s="116" t="s">
        <v>77</v>
      </c>
      <c r="E132" s="125" t="s">
        <v>1265</v>
      </c>
      <c r="F132" s="125" t="s">
        <v>1266</v>
      </c>
      <c r="I132" s="118"/>
      <c r="J132" s="126">
        <f>BK132</f>
        <v>0</v>
      </c>
      <c r="L132" s="115"/>
      <c r="M132" s="120"/>
      <c r="P132" s="121">
        <f>SUM(P133:P187)</f>
        <v>0</v>
      </c>
      <c r="R132" s="121">
        <f>SUM(R133:R187)</f>
        <v>0</v>
      </c>
      <c r="T132" s="122">
        <f>SUM(T133:T187)</f>
        <v>0</v>
      </c>
      <c r="AR132" s="116" t="s">
        <v>181</v>
      </c>
      <c r="AT132" s="123" t="s">
        <v>77</v>
      </c>
      <c r="AU132" s="123" t="s">
        <v>86</v>
      </c>
      <c r="AY132" s="116" t="s">
        <v>133</v>
      </c>
      <c r="BK132" s="124">
        <f>SUM(BK133:BK187)</f>
        <v>0</v>
      </c>
    </row>
    <row r="133" spans="2:65" s="1" customFormat="1" ht="16.5" customHeight="1">
      <c r="B133" s="32"/>
      <c r="C133" s="127" t="s">
        <v>202</v>
      </c>
      <c r="D133" s="127" t="s">
        <v>135</v>
      </c>
      <c r="E133" s="128" t="s">
        <v>1267</v>
      </c>
      <c r="F133" s="129" t="s">
        <v>1268</v>
      </c>
      <c r="G133" s="130" t="s">
        <v>1269</v>
      </c>
      <c r="H133" s="131">
        <v>0.1</v>
      </c>
      <c r="I133" s="132"/>
      <c r="J133" s="133">
        <f>ROUND(I133*H133,2)</f>
        <v>0</v>
      </c>
      <c r="K133" s="129" t="s">
        <v>1211</v>
      </c>
      <c r="L133" s="32"/>
      <c r="M133" s="134" t="s">
        <v>19</v>
      </c>
      <c r="N133" s="135" t="s">
        <v>49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308</v>
      </c>
      <c r="AT133" s="138" t="s">
        <v>135</v>
      </c>
      <c r="AU133" s="138" t="s">
        <v>88</v>
      </c>
      <c r="AY133" s="17" t="s">
        <v>133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7" t="s">
        <v>86</v>
      </c>
      <c r="BK133" s="139">
        <f>ROUND(I133*H133,2)</f>
        <v>0</v>
      </c>
      <c r="BL133" s="17" t="s">
        <v>308</v>
      </c>
      <c r="BM133" s="138" t="s">
        <v>270</v>
      </c>
    </row>
    <row r="134" spans="2:47" s="1" customFormat="1" ht="12">
      <c r="B134" s="32"/>
      <c r="D134" s="140" t="s">
        <v>141</v>
      </c>
      <c r="F134" s="141" t="s">
        <v>1270</v>
      </c>
      <c r="I134" s="142"/>
      <c r="L134" s="32"/>
      <c r="M134" s="143"/>
      <c r="T134" s="53"/>
      <c r="AT134" s="17" t="s">
        <v>141</v>
      </c>
      <c r="AU134" s="17" t="s">
        <v>88</v>
      </c>
    </row>
    <row r="135" spans="2:65" s="1" customFormat="1" ht="16.5" customHeight="1">
      <c r="B135" s="32"/>
      <c r="C135" s="127" t="s">
        <v>305</v>
      </c>
      <c r="D135" s="127" t="s">
        <v>135</v>
      </c>
      <c r="E135" s="128" t="s">
        <v>1271</v>
      </c>
      <c r="F135" s="129" t="s">
        <v>1272</v>
      </c>
      <c r="G135" s="130" t="s">
        <v>1269</v>
      </c>
      <c r="H135" s="131">
        <v>0.1</v>
      </c>
      <c r="I135" s="132"/>
      <c r="J135" s="133">
        <f>ROUND(I135*H135,2)</f>
        <v>0</v>
      </c>
      <c r="K135" s="129" t="s">
        <v>1211</v>
      </c>
      <c r="L135" s="32"/>
      <c r="M135" s="134" t="s">
        <v>19</v>
      </c>
      <c r="N135" s="135" t="s">
        <v>49</v>
      </c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308</v>
      </c>
      <c r="AT135" s="138" t="s">
        <v>135</v>
      </c>
      <c r="AU135" s="138" t="s">
        <v>88</v>
      </c>
      <c r="AY135" s="17" t="s">
        <v>133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7" t="s">
        <v>86</v>
      </c>
      <c r="BK135" s="139">
        <f>ROUND(I135*H135,2)</f>
        <v>0</v>
      </c>
      <c r="BL135" s="17" t="s">
        <v>308</v>
      </c>
      <c r="BM135" s="138" t="s">
        <v>276</v>
      </c>
    </row>
    <row r="136" spans="2:47" s="1" customFormat="1" ht="12">
      <c r="B136" s="32"/>
      <c r="D136" s="140" t="s">
        <v>141</v>
      </c>
      <c r="F136" s="141" t="s">
        <v>1273</v>
      </c>
      <c r="I136" s="142"/>
      <c r="L136" s="32"/>
      <c r="M136" s="143"/>
      <c r="T136" s="53"/>
      <c r="AT136" s="17" t="s">
        <v>141</v>
      </c>
      <c r="AU136" s="17" t="s">
        <v>88</v>
      </c>
    </row>
    <row r="137" spans="2:65" s="1" customFormat="1" ht="33" customHeight="1">
      <c r="B137" s="32"/>
      <c r="C137" s="127" t="s">
        <v>208</v>
      </c>
      <c r="D137" s="127" t="s">
        <v>135</v>
      </c>
      <c r="E137" s="128" t="s">
        <v>1274</v>
      </c>
      <c r="F137" s="129" t="s">
        <v>1275</v>
      </c>
      <c r="G137" s="130" t="s">
        <v>263</v>
      </c>
      <c r="H137" s="131">
        <v>2</v>
      </c>
      <c r="I137" s="132"/>
      <c r="J137" s="133">
        <f>ROUND(I137*H137,2)</f>
        <v>0</v>
      </c>
      <c r="K137" s="129" t="s">
        <v>1211</v>
      </c>
      <c r="L137" s="32"/>
      <c r="M137" s="134" t="s">
        <v>19</v>
      </c>
      <c r="N137" s="135" t="s">
        <v>49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308</v>
      </c>
      <c r="AT137" s="138" t="s">
        <v>135</v>
      </c>
      <c r="AU137" s="138" t="s">
        <v>88</v>
      </c>
      <c r="AY137" s="17" t="s">
        <v>133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86</v>
      </c>
      <c r="BK137" s="139">
        <f>ROUND(I137*H137,2)</f>
        <v>0</v>
      </c>
      <c r="BL137" s="17" t="s">
        <v>308</v>
      </c>
      <c r="BM137" s="138" t="s">
        <v>281</v>
      </c>
    </row>
    <row r="138" spans="2:47" s="1" customFormat="1" ht="12">
      <c r="B138" s="32"/>
      <c r="D138" s="140" t="s">
        <v>141</v>
      </c>
      <c r="F138" s="141" t="s">
        <v>1276</v>
      </c>
      <c r="I138" s="142"/>
      <c r="L138" s="32"/>
      <c r="M138" s="143"/>
      <c r="T138" s="53"/>
      <c r="AT138" s="17" t="s">
        <v>141</v>
      </c>
      <c r="AU138" s="17" t="s">
        <v>88</v>
      </c>
    </row>
    <row r="139" spans="2:65" s="1" customFormat="1" ht="37.9" customHeight="1">
      <c r="B139" s="32"/>
      <c r="C139" s="127" t="s">
        <v>315</v>
      </c>
      <c r="D139" s="127" t="s">
        <v>135</v>
      </c>
      <c r="E139" s="128" t="s">
        <v>1277</v>
      </c>
      <c r="F139" s="129" t="s">
        <v>1278</v>
      </c>
      <c r="G139" s="130" t="s">
        <v>230</v>
      </c>
      <c r="H139" s="131">
        <v>80</v>
      </c>
      <c r="I139" s="132"/>
      <c r="J139" s="133">
        <f>ROUND(I139*H139,2)</f>
        <v>0</v>
      </c>
      <c r="K139" s="129" t="s">
        <v>1211</v>
      </c>
      <c r="L139" s="32"/>
      <c r="M139" s="134" t="s">
        <v>19</v>
      </c>
      <c r="N139" s="135" t="s">
        <v>49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308</v>
      </c>
      <c r="AT139" s="138" t="s">
        <v>135</v>
      </c>
      <c r="AU139" s="138" t="s">
        <v>88</v>
      </c>
      <c r="AY139" s="17" t="s">
        <v>133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86</v>
      </c>
      <c r="BK139" s="139">
        <f>ROUND(I139*H139,2)</f>
        <v>0</v>
      </c>
      <c r="BL139" s="17" t="s">
        <v>308</v>
      </c>
      <c r="BM139" s="138" t="s">
        <v>287</v>
      </c>
    </row>
    <row r="140" spans="2:47" s="1" customFormat="1" ht="12">
      <c r="B140" s="32"/>
      <c r="D140" s="140" t="s">
        <v>141</v>
      </c>
      <c r="F140" s="141" t="s">
        <v>1279</v>
      </c>
      <c r="I140" s="142"/>
      <c r="L140" s="32"/>
      <c r="M140" s="143"/>
      <c r="T140" s="53"/>
      <c r="AT140" s="17" t="s">
        <v>141</v>
      </c>
      <c r="AU140" s="17" t="s">
        <v>88</v>
      </c>
    </row>
    <row r="141" spans="2:65" s="1" customFormat="1" ht="37.9" customHeight="1">
      <c r="B141" s="32"/>
      <c r="C141" s="127" t="s">
        <v>214</v>
      </c>
      <c r="D141" s="127" t="s">
        <v>135</v>
      </c>
      <c r="E141" s="128" t="s">
        <v>1280</v>
      </c>
      <c r="F141" s="129" t="s">
        <v>1281</v>
      </c>
      <c r="G141" s="130" t="s">
        <v>230</v>
      </c>
      <c r="H141" s="131">
        <v>20</v>
      </c>
      <c r="I141" s="132"/>
      <c r="J141" s="133">
        <f>ROUND(I141*H141,2)</f>
        <v>0</v>
      </c>
      <c r="K141" s="129" t="s">
        <v>1211</v>
      </c>
      <c r="L141" s="32"/>
      <c r="M141" s="134" t="s">
        <v>19</v>
      </c>
      <c r="N141" s="135" t="s">
        <v>49</v>
      </c>
      <c r="P141" s="136">
        <f>O141*H141</f>
        <v>0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AR141" s="138" t="s">
        <v>308</v>
      </c>
      <c r="AT141" s="138" t="s">
        <v>135</v>
      </c>
      <c r="AU141" s="138" t="s">
        <v>88</v>
      </c>
      <c r="AY141" s="17" t="s">
        <v>133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86</v>
      </c>
      <c r="BK141" s="139">
        <f>ROUND(I141*H141,2)</f>
        <v>0</v>
      </c>
      <c r="BL141" s="17" t="s">
        <v>308</v>
      </c>
      <c r="BM141" s="138" t="s">
        <v>293</v>
      </c>
    </row>
    <row r="142" spans="2:47" s="1" customFormat="1" ht="12">
      <c r="B142" s="32"/>
      <c r="D142" s="140" t="s">
        <v>141</v>
      </c>
      <c r="F142" s="141" t="s">
        <v>1282</v>
      </c>
      <c r="I142" s="142"/>
      <c r="L142" s="32"/>
      <c r="M142" s="143"/>
      <c r="T142" s="53"/>
      <c r="AT142" s="17" t="s">
        <v>141</v>
      </c>
      <c r="AU142" s="17" t="s">
        <v>88</v>
      </c>
    </row>
    <row r="143" spans="2:65" s="1" customFormat="1" ht="16.5" customHeight="1">
      <c r="B143" s="32"/>
      <c r="C143" s="127" t="s">
        <v>327</v>
      </c>
      <c r="D143" s="127" t="s">
        <v>135</v>
      </c>
      <c r="E143" s="128" t="s">
        <v>1283</v>
      </c>
      <c r="F143" s="129" t="s">
        <v>1284</v>
      </c>
      <c r="G143" s="130" t="s">
        <v>138</v>
      </c>
      <c r="H143" s="131">
        <v>152</v>
      </c>
      <c r="I143" s="132"/>
      <c r="J143" s="133">
        <f>ROUND(I143*H143,2)</f>
        <v>0</v>
      </c>
      <c r="K143" s="129" t="s">
        <v>1211</v>
      </c>
      <c r="L143" s="32"/>
      <c r="M143" s="134" t="s">
        <v>19</v>
      </c>
      <c r="N143" s="135" t="s">
        <v>49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308</v>
      </c>
      <c r="AT143" s="138" t="s">
        <v>135</v>
      </c>
      <c r="AU143" s="138" t="s">
        <v>88</v>
      </c>
      <c r="AY143" s="17" t="s">
        <v>133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86</v>
      </c>
      <c r="BK143" s="139">
        <f>ROUND(I143*H143,2)</f>
        <v>0</v>
      </c>
      <c r="BL143" s="17" t="s">
        <v>308</v>
      </c>
      <c r="BM143" s="138" t="s">
        <v>300</v>
      </c>
    </row>
    <row r="144" spans="2:47" s="1" customFormat="1" ht="12">
      <c r="B144" s="32"/>
      <c r="D144" s="140" t="s">
        <v>141</v>
      </c>
      <c r="F144" s="141" t="s">
        <v>1285</v>
      </c>
      <c r="I144" s="142"/>
      <c r="L144" s="32"/>
      <c r="M144" s="143"/>
      <c r="T144" s="53"/>
      <c r="AT144" s="17" t="s">
        <v>141</v>
      </c>
      <c r="AU144" s="17" t="s">
        <v>88</v>
      </c>
    </row>
    <row r="145" spans="2:51" s="12" customFormat="1" ht="12">
      <c r="B145" s="144"/>
      <c r="D145" s="145" t="s">
        <v>143</v>
      </c>
      <c r="E145" s="146" t="s">
        <v>19</v>
      </c>
      <c r="F145" s="147" t="s">
        <v>1286</v>
      </c>
      <c r="H145" s="148">
        <v>104</v>
      </c>
      <c r="I145" s="149"/>
      <c r="L145" s="144"/>
      <c r="M145" s="150"/>
      <c r="T145" s="151"/>
      <c r="AT145" s="146" t="s">
        <v>143</v>
      </c>
      <c r="AU145" s="146" t="s">
        <v>88</v>
      </c>
      <c r="AV145" s="12" t="s">
        <v>88</v>
      </c>
      <c r="AW145" s="12" t="s">
        <v>37</v>
      </c>
      <c r="AX145" s="12" t="s">
        <v>78</v>
      </c>
      <c r="AY145" s="146" t="s">
        <v>133</v>
      </c>
    </row>
    <row r="146" spans="2:51" s="12" customFormat="1" ht="12">
      <c r="B146" s="144"/>
      <c r="D146" s="145" t="s">
        <v>143</v>
      </c>
      <c r="E146" s="146" t="s">
        <v>19</v>
      </c>
      <c r="F146" s="147" t="s">
        <v>1287</v>
      </c>
      <c r="H146" s="148">
        <v>48</v>
      </c>
      <c r="I146" s="149"/>
      <c r="L146" s="144"/>
      <c r="M146" s="150"/>
      <c r="T146" s="151"/>
      <c r="AT146" s="146" t="s">
        <v>143</v>
      </c>
      <c r="AU146" s="146" t="s">
        <v>88</v>
      </c>
      <c r="AV146" s="12" t="s">
        <v>88</v>
      </c>
      <c r="AW146" s="12" t="s">
        <v>37</v>
      </c>
      <c r="AX146" s="12" t="s">
        <v>78</v>
      </c>
      <c r="AY146" s="146" t="s">
        <v>133</v>
      </c>
    </row>
    <row r="147" spans="2:51" s="14" customFormat="1" ht="12">
      <c r="B147" s="158"/>
      <c r="D147" s="145" t="s">
        <v>143</v>
      </c>
      <c r="E147" s="159" t="s">
        <v>19</v>
      </c>
      <c r="F147" s="160" t="s">
        <v>146</v>
      </c>
      <c r="H147" s="161">
        <v>152</v>
      </c>
      <c r="I147" s="162"/>
      <c r="L147" s="158"/>
      <c r="M147" s="163"/>
      <c r="T147" s="164"/>
      <c r="AT147" s="159" t="s">
        <v>143</v>
      </c>
      <c r="AU147" s="159" t="s">
        <v>88</v>
      </c>
      <c r="AV147" s="14" t="s">
        <v>140</v>
      </c>
      <c r="AW147" s="14" t="s">
        <v>37</v>
      </c>
      <c r="AX147" s="14" t="s">
        <v>86</v>
      </c>
      <c r="AY147" s="159" t="s">
        <v>133</v>
      </c>
    </row>
    <row r="148" spans="2:65" s="1" customFormat="1" ht="21.75" customHeight="1">
      <c r="B148" s="32"/>
      <c r="C148" s="127" t="s">
        <v>150</v>
      </c>
      <c r="D148" s="127" t="s">
        <v>135</v>
      </c>
      <c r="E148" s="128" t="s">
        <v>1288</v>
      </c>
      <c r="F148" s="129" t="s">
        <v>1289</v>
      </c>
      <c r="G148" s="130" t="s">
        <v>138</v>
      </c>
      <c r="H148" s="131">
        <v>152</v>
      </c>
      <c r="I148" s="132"/>
      <c r="J148" s="133">
        <f>ROUND(I148*H148,2)</f>
        <v>0</v>
      </c>
      <c r="K148" s="129" t="s">
        <v>1211</v>
      </c>
      <c r="L148" s="32"/>
      <c r="M148" s="134" t="s">
        <v>19</v>
      </c>
      <c r="N148" s="135" t="s">
        <v>49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308</v>
      </c>
      <c r="AT148" s="138" t="s">
        <v>135</v>
      </c>
      <c r="AU148" s="138" t="s">
        <v>88</v>
      </c>
      <c r="AY148" s="17" t="s">
        <v>133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86</v>
      </c>
      <c r="BK148" s="139">
        <f>ROUND(I148*H148,2)</f>
        <v>0</v>
      </c>
      <c r="BL148" s="17" t="s">
        <v>308</v>
      </c>
      <c r="BM148" s="138" t="s">
        <v>302</v>
      </c>
    </row>
    <row r="149" spans="2:47" s="1" customFormat="1" ht="12">
      <c r="B149" s="32"/>
      <c r="D149" s="140" t="s">
        <v>141</v>
      </c>
      <c r="F149" s="141" t="s">
        <v>1290</v>
      </c>
      <c r="I149" s="142"/>
      <c r="L149" s="32"/>
      <c r="M149" s="143"/>
      <c r="T149" s="53"/>
      <c r="AT149" s="17" t="s">
        <v>141</v>
      </c>
      <c r="AU149" s="17" t="s">
        <v>88</v>
      </c>
    </row>
    <row r="150" spans="2:65" s="1" customFormat="1" ht="24.2" customHeight="1">
      <c r="B150" s="32"/>
      <c r="C150" s="127" t="s">
        <v>335</v>
      </c>
      <c r="D150" s="127" t="s">
        <v>135</v>
      </c>
      <c r="E150" s="128" t="s">
        <v>1291</v>
      </c>
      <c r="F150" s="129" t="s">
        <v>1292</v>
      </c>
      <c r="G150" s="130" t="s">
        <v>263</v>
      </c>
      <c r="H150" s="131">
        <v>4.86</v>
      </c>
      <c r="I150" s="132"/>
      <c r="J150" s="133">
        <f>ROUND(I150*H150,2)</f>
        <v>0</v>
      </c>
      <c r="K150" s="129" t="s">
        <v>1211</v>
      </c>
      <c r="L150" s="32"/>
      <c r="M150" s="134" t="s">
        <v>19</v>
      </c>
      <c r="N150" s="135" t="s">
        <v>49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308</v>
      </c>
      <c r="AT150" s="138" t="s">
        <v>135</v>
      </c>
      <c r="AU150" s="138" t="s">
        <v>88</v>
      </c>
      <c r="AY150" s="17" t="s">
        <v>133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86</v>
      </c>
      <c r="BK150" s="139">
        <f>ROUND(I150*H150,2)</f>
        <v>0</v>
      </c>
      <c r="BL150" s="17" t="s">
        <v>308</v>
      </c>
      <c r="BM150" s="138" t="s">
        <v>304</v>
      </c>
    </row>
    <row r="151" spans="2:47" s="1" customFormat="1" ht="12">
      <c r="B151" s="32"/>
      <c r="D151" s="140" t="s">
        <v>141</v>
      </c>
      <c r="F151" s="141" t="s">
        <v>1293</v>
      </c>
      <c r="I151" s="142"/>
      <c r="L151" s="32"/>
      <c r="M151" s="143"/>
      <c r="T151" s="53"/>
      <c r="AT151" s="17" t="s">
        <v>141</v>
      </c>
      <c r="AU151" s="17" t="s">
        <v>88</v>
      </c>
    </row>
    <row r="152" spans="2:51" s="12" customFormat="1" ht="12">
      <c r="B152" s="144"/>
      <c r="D152" s="145" t="s">
        <v>143</v>
      </c>
      <c r="E152" s="146" t="s">
        <v>19</v>
      </c>
      <c r="F152" s="147" t="s">
        <v>1294</v>
      </c>
      <c r="H152" s="148">
        <v>4.86</v>
      </c>
      <c r="I152" s="149"/>
      <c r="L152" s="144"/>
      <c r="M152" s="150"/>
      <c r="T152" s="151"/>
      <c r="AT152" s="146" t="s">
        <v>143</v>
      </c>
      <c r="AU152" s="146" t="s">
        <v>88</v>
      </c>
      <c r="AV152" s="12" t="s">
        <v>88</v>
      </c>
      <c r="AW152" s="12" t="s">
        <v>37</v>
      </c>
      <c r="AX152" s="12" t="s">
        <v>78</v>
      </c>
      <c r="AY152" s="146" t="s">
        <v>133</v>
      </c>
    </row>
    <row r="153" spans="2:51" s="14" customFormat="1" ht="12">
      <c r="B153" s="158"/>
      <c r="D153" s="145" t="s">
        <v>143</v>
      </c>
      <c r="E153" s="159" t="s">
        <v>19</v>
      </c>
      <c r="F153" s="160" t="s">
        <v>146</v>
      </c>
      <c r="H153" s="161">
        <v>4.86</v>
      </c>
      <c r="I153" s="162"/>
      <c r="L153" s="158"/>
      <c r="M153" s="163"/>
      <c r="T153" s="164"/>
      <c r="AT153" s="159" t="s">
        <v>143</v>
      </c>
      <c r="AU153" s="159" t="s">
        <v>88</v>
      </c>
      <c r="AV153" s="14" t="s">
        <v>140</v>
      </c>
      <c r="AW153" s="14" t="s">
        <v>37</v>
      </c>
      <c r="AX153" s="14" t="s">
        <v>86</v>
      </c>
      <c r="AY153" s="159" t="s">
        <v>133</v>
      </c>
    </row>
    <row r="154" spans="2:65" s="1" customFormat="1" ht="33" customHeight="1">
      <c r="B154" s="32"/>
      <c r="C154" s="127" t="s">
        <v>223</v>
      </c>
      <c r="D154" s="127" t="s">
        <v>135</v>
      </c>
      <c r="E154" s="128" t="s">
        <v>1295</v>
      </c>
      <c r="F154" s="129" t="s">
        <v>1296</v>
      </c>
      <c r="G154" s="130" t="s">
        <v>263</v>
      </c>
      <c r="H154" s="131">
        <v>68.04</v>
      </c>
      <c r="I154" s="132"/>
      <c r="J154" s="133">
        <f>ROUND(I154*H154,2)</f>
        <v>0</v>
      </c>
      <c r="K154" s="129" t="s">
        <v>1211</v>
      </c>
      <c r="L154" s="32"/>
      <c r="M154" s="134" t="s">
        <v>19</v>
      </c>
      <c r="N154" s="135" t="s">
        <v>49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308</v>
      </c>
      <c r="AT154" s="138" t="s">
        <v>135</v>
      </c>
      <c r="AU154" s="138" t="s">
        <v>88</v>
      </c>
      <c r="AY154" s="17" t="s">
        <v>133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86</v>
      </c>
      <c r="BK154" s="139">
        <f>ROUND(I154*H154,2)</f>
        <v>0</v>
      </c>
      <c r="BL154" s="17" t="s">
        <v>308</v>
      </c>
      <c r="BM154" s="138" t="s">
        <v>308</v>
      </c>
    </row>
    <row r="155" spans="2:47" s="1" customFormat="1" ht="12">
      <c r="B155" s="32"/>
      <c r="D155" s="140" t="s">
        <v>141</v>
      </c>
      <c r="F155" s="141" t="s">
        <v>1297</v>
      </c>
      <c r="I155" s="142"/>
      <c r="L155" s="32"/>
      <c r="M155" s="143"/>
      <c r="T155" s="53"/>
      <c r="AT155" s="17" t="s">
        <v>141</v>
      </c>
      <c r="AU155" s="17" t="s">
        <v>88</v>
      </c>
    </row>
    <row r="156" spans="2:51" s="12" customFormat="1" ht="12">
      <c r="B156" s="144"/>
      <c r="D156" s="145" t="s">
        <v>143</v>
      </c>
      <c r="E156" s="146" t="s">
        <v>19</v>
      </c>
      <c r="F156" s="147" t="s">
        <v>1298</v>
      </c>
      <c r="H156" s="148">
        <v>68.04</v>
      </c>
      <c r="I156" s="149"/>
      <c r="L156" s="144"/>
      <c r="M156" s="150"/>
      <c r="T156" s="151"/>
      <c r="AT156" s="146" t="s">
        <v>143</v>
      </c>
      <c r="AU156" s="146" t="s">
        <v>88</v>
      </c>
      <c r="AV156" s="12" t="s">
        <v>88</v>
      </c>
      <c r="AW156" s="12" t="s">
        <v>37</v>
      </c>
      <c r="AX156" s="12" t="s">
        <v>78</v>
      </c>
      <c r="AY156" s="146" t="s">
        <v>133</v>
      </c>
    </row>
    <row r="157" spans="2:51" s="14" customFormat="1" ht="12">
      <c r="B157" s="158"/>
      <c r="D157" s="145" t="s">
        <v>143</v>
      </c>
      <c r="E157" s="159" t="s">
        <v>19</v>
      </c>
      <c r="F157" s="160" t="s">
        <v>146</v>
      </c>
      <c r="H157" s="161">
        <v>68.04</v>
      </c>
      <c r="I157" s="162"/>
      <c r="L157" s="158"/>
      <c r="M157" s="163"/>
      <c r="T157" s="164"/>
      <c r="AT157" s="159" t="s">
        <v>143</v>
      </c>
      <c r="AU157" s="159" t="s">
        <v>88</v>
      </c>
      <c r="AV157" s="14" t="s">
        <v>140</v>
      </c>
      <c r="AW157" s="14" t="s">
        <v>37</v>
      </c>
      <c r="AX157" s="14" t="s">
        <v>86</v>
      </c>
      <c r="AY157" s="159" t="s">
        <v>133</v>
      </c>
    </row>
    <row r="158" spans="2:65" s="1" customFormat="1" ht="24.2" customHeight="1">
      <c r="B158" s="32"/>
      <c r="C158" s="127" t="s">
        <v>343</v>
      </c>
      <c r="D158" s="127" t="s">
        <v>135</v>
      </c>
      <c r="E158" s="128" t="s">
        <v>1299</v>
      </c>
      <c r="F158" s="129" t="s">
        <v>1300</v>
      </c>
      <c r="G158" s="130" t="s">
        <v>338</v>
      </c>
      <c r="H158" s="131">
        <v>5.15</v>
      </c>
      <c r="I158" s="132"/>
      <c r="J158" s="133">
        <f>ROUND(I158*H158,2)</f>
        <v>0</v>
      </c>
      <c r="K158" s="129" t="s">
        <v>1211</v>
      </c>
      <c r="L158" s="32"/>
      <c r="M158" s="134" t="s">
        <v>19</v>
      </c>
      <c r="N158" s="135" t="s">
        <v>49</v>
      </c>
      <c r="P158" s="136">
        <f>O158*H158</f>
        <v>0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308</v>
      </c>
      <c r="AT158" s="138" t="s">
        <v>135</v>
      </c>
      <c r="AU158" s="138" t="s">
        <v>88</v>
      </c>
      <c r="AY158" s="17" t="s">
        <v>133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86</v>
      </c>
      <c r="BK158" s="139">
        <f>ROUND(I158*H158,2)</f>
        <v>0</v>
      </c>
      <c r="BL158" s="17" t="s">
        <v>308</v>
      </c>
      <c r="BM158" s="138" t="s">
        <v>311</v>
      </c>
    </row>
    <row r="159" spans="2:47" s="1" customFormat="1" ht="12">
      <c r="B159" s="32"/>
      <c r="D159" s="140" t="s">
        <v>141</v>
      </c>
      <c r="F159" s="141" t="s">
        <v>1301</v>
      </c>
      <c r="I159" s="142"/>
      <c r="L159" s="32"/>
      <c r="M159" s="143"/>
      <c r="T159" s="53"/>
      <c r="AT159" s="17" t="s">
        <v>141</v>
      </c>
      <c r="AU159" s="17" t="s">
        <v>88</v>
      </c>
    </row>
    <row r="160" spans="2:65" s="1" customFormat="1" ht="24.2" customHeight="1">
      <c r="B160" s="32"/>
      <c r="C160" s="127" t="s">
        <v>231</v>
      </c>
      <c r="D160" s="127" t="s">
        <v>135</v>
      </c>
      <c r="E160" s="128" t="s">
        <v>1302</v>
      </c>
      <c r="F160" s="129" t="s">
        <v>1303</v>
      </c>
      <c r="G160" s="130" t="s">
        <v>263</v>
      </c>
      <c r="H160" s="131">
        <v>2</v>
      </c>
      <c r="I160" s="132"/>
      <c r="J160" s="133">
        <f>ROUND(I160*H160,2)</f>
        <v>0</v>
      </c>
      <c r="K160" s="129" t="s">
        <v>1211</v>
      </c>
      <c r="L160" s="32"/>
      <c r="M160" s="134" t="s">
        <v>19</v>
      </c>
      <c r="N160" s="135" t="s">
        <v>49</v>
      </c>
      <c r="P160" s="136">
        <f>O160*H160</f>
        <v>0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308</v>
      </c>
      <c r="AT160" s="138" t="s">
        <v>135</v>
      </c>
      <c r="AU160" s="138" t="s">
        <v>88</v>
      </c>
      <c r="AY160" s="17" t="s">
        <v>133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7" t="s">
        <v>86</v>
      </c>
      <c r="BK160" s="139">
        <f>ROUND(I160*H160,2)</f>
        <v>0</v>
      </c>
      <c r="BL160" s="17" t="s">
        <v>308</v>
      </c>
      <c r="BM160" s="138" t="s">
        <v>313</v>
      </c>
    </row>
    <row r="161" spans="2:47" s="1" customFormat="1" ht="12">
      <c r="B161" s="32"/>
      <c r="D161" s="140" t="s">
        <v>141</v>
      </c>
      <c r="F161" s="141" t="s">
        <v>1304</v>
      </c>
      <c r="I161" s="142"/>
      <c r="L161" s="32"/>
      <c r="M161" s="143"/>
      <c r="T161" s="53"/>
      <c r="AT161" s="17" t="s">
        <v>141</v>
      </c>
      <c r="AU161" s="17" t="s">
        <v>88</v>
      </c>
    </row>
    <row r="162" spans="2:65" s="1" customFormat="1" ht="33" customHeight="1">
      <c r="B162" s="32"/>
      <c r="C162" s="127" t="s">
        <v>351</v>
      </c>
      <c r="D162" s="127" t="s">
        <v>135</v>
      </c>
      <c r="E162" s="128" t="s">
        <v>1305</v>
      </c>
      <c r="F162" s="129" t="s">
        <v>1306</v>
      </c>
      <c r="G162" s="130" t="s">
        <v>230</v>
      </c>
      <c r="H162" s="131">
        <v>80</v>
      </c>
      <c r="I162" s="132"/>
      <c r="J162" s="133">
        <f>ROUND(I162*H162,2)</f>
        <v>0</v>
      </c>
      <c r="K162" s="129" t="s">
        <v>1211</v>
      </c>
      <c r="L162" s="32"/>
      <c r="M162" s="134" t="s">
        <v>19</v>
      </c>
      <c r="N162" s="135" t="s">
        <v>49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308</v>
      </c>
      <c r="AT162" s="138" t="s">
        <v>135</v>
      </c>
      <c r="AU162" s="138" t="s">
        <v>88</v>
      </c>
      <c r="AY162" s="17" t="s">
        <v>133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7" t="s">
        <v>86</v>
      </c>
      <c r="BK162" s="139">
        <f>ROUND(I162*H162,2)</f>
        <v>0</v>
      </c>
      <c r="BL162" s="17" t="s">
        <v>308</v>
      </c>
      <c r="BM162" s="138" t="s">
        <v>318</v>
      </c>
    </row>
    <row r="163" spans="2:47" s="1" customFormat="1" ht="12">
      <c r="B163" s="32"/>
      <c r="D163" s="140" t="s">
        <v>141</v>
      </c>
      <c r="F163" s="141" t="s">
        <v>1307</v>
      </c>
      <c r="I163" s="142"/>
      <c r="L163" s="32"/>
      <c r="M163" s="143"/>
      <c r="T163" s="53"/>
      <c r="AT163" s="17" t="s">
        <v>141</v>
      </c>
      <c r="AU163" s="17" t="s">
        <v>88</v>
      </c>
    </row>
    <row r="164" spans="2:65" s="1" customFormat="1" ht="33" customHeight="1">
      <c r="B164" s="32"/>
      <c r="C164" s="127" t="s">
        <v>237</v>
      </c>
      <c r="D164" s="127" t="s">
        <v>135</v>
      </c>
      <c r="E164" s="128" t="s">
        <v>1308</v>
      </c>
      <c r="F164" s="129" t="s">
        <v>1309</v>
      </c>
      <c r="G164" s="130" t="s">
        <v>230</v>
      </c>
      <c r="H164" s="131">
        <v>20</v>
      </c>
      <c r="I164" s="132"/>
      <c r="J164" s="133">
        <f>ROUND(I164*H164,2)</f>
        <v>0</v>
      </c>
      <c r="K164" s="129" t="s">
        <v>1211</v>
      </c>
      <c r="L164" s="32"/>
      <c r="M164" s="134" t="s">
        <v>19</v>
      </c>
      <c r="N164" s="135" t="s">
        <v>49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308</v>
      </c>
      <c r="AT164" s="138" t="s">
        <v>135</v>
      </c>
      <c r="AU164" s="138" t="s">
        <v>88</v>
      </c>
      <c r="AY164" s="17" t="s">
        <v>133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86</v>
      </c>
      <c r="BK164" s="139">
        <f>ROUND(I164*H164,2)</f>
        <v>0</v>
      </c>
      <c r="BL164" s="17" t="s">
        <v>308</v>
      </c>
      <c r="BM164" s="138" t="s">
        <v>326</v>
      </c>
    </row>
    <row r="165" spans="2:47" s="1" customFormat="1" ht="12">
      <c r="B165" s="32"/>
      <c r="D165" s="140" t="s">
        <v>141</v>
      </c>
      <c r="F165" s="141" t="s">
        <v>1310</v>
      </c>
      <c r="I165" s="142"/>
      <c r="L165" s="32"/>
      <c r="M165" s="143"/>
      <c r="T165" s="53"/>
      <c r="AT165" s="17" t="s">
        <v>141</v>
      </c>
      <c r="AU165" s="17" t="s">
        <v>88</v>
      </c>
    </row>
    <row r="166" spans="2:65" s="1" customFormat="1" ht="24.2" customHeight="1">
      <c r="B166" s="32"/>
      <c r="C166" s="127" t="s">
        <v>363</v>
      </c>
      <c r="D166" s="127" t="s">
        <v>135</v>
      </c>
      <c r="E166" s="128" t="s">
        <v>1311</v>
      </c>
      <c r="F166" s="129" t="s">
        <v>1312</v>
      </c>
      <c r="G166" s="130" t="s">
        <v>138</v>
      </c>
      <c r="H166" s="131">
        <v>80</v>
      </c>
      <c r="I166" s="132"/>
      <c r="J166" s="133">
        <f>ROUND(I166*H166,2)</f>
        <v>0</v>
      </c>
      <c r="K166" s="129" t="s">
        <v>1211</v>
      </c>
      <c r="L166" s="32"/>
      <c r="M166" s="134" t="s">
        <v>19</v>
      </c>
      <c r="N166" s="135" t="s">
        <v>49</v>
      </c>
      <c r="P166" s="136">
        <f>O166*H166</f>
        <v>0</v>
      </c>
      <c r="Q166" s="136">
        <v>0</v>
      </c>
      <c r="R166" s="136">
        <f>Q166*H166</f>
        <v>0</v>
      </c>
      <c r="S166" s="136">
        <v>0</v>
      </c>
      <c r="T166" s="137">
        <f>S166*H166</f>
        <v>0</v>
      </c>
      <c r="AR166" s="138" t="s">
        <v>308</v>
      </c>
      <c r="AT166" s="138" t="s">
        <v>135</v>
      </c>
      <c r="AU166" s="138" t="s">
        <v>88</v>
      </c>
      <c r="AY166" s="17" t="s">
        <v>133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7" t="s">
        <v>86</v>
      </c>
      <c r="BK166" s="139">
        <f>ROUND(I166*H166,2)</f>
        <v>0</v>
      </c>
      <c r="BL166" s="17" t="s">
        <v>308</v>
      </c>
      <c r="BM166" s="138" t="s">
        <v>330</v>
      </c>
    </row>
    <row r="167" spans="2:47" s="1" customFormat="1" ht="12">
      <c r="B167" s="32"/>
      <c r="D167" s="140" t="s">
        <v>141</v>
      </c>
      <c r="F167" s="141" t="s">
        <v>1313</v>
      </c>
      <c r="I167" s="142"/>
      <c r="L167" s="32"/>
      <c r="M167" s="143"/>
      <c r="T167" s="53"/>
      <c r="AT167" s="17" t="s">
        <v>141</v>
      </c>
      <c r="AU167" s="17" t="s">
        <v>88</v>
      </c>
    </row>
    <row r="168" spans="2:51" s="12" customFormat="1" ht="12">
      <c r="B168" s="144"/>
      <c r="D168" s="145" t="s">
        <v>143</v>
      </c>
      <c r="E168" s="146" t="s">
        <v>19</v>
      </c>
      <c r="F168" s="147" t="s">
        <v>1314</v>
      </c>
      <c r="H168" s="148">
        <v>80</v>
      </c>
      <c r="I168" s="149"/>
      <c r="L168" s="144"/>
      <c r="M168" s="150"/>
      <c r="T168" s="151"/>
      <c r="AT168" s="146" t="s">
        <v>143</v>
      </c>
      <c r="AU168" s="146" t="s">
        <v>88</v>
      </c>
      <c r="AV168" s="12" t="s">
        <v>88</v>
      </c>
      <c r="AW168" s="12" t="s">
        <v>37</v>
      </c>
      <c r="AX168" s="12" t="s">
        <v>78</v>
      </c>
      <c r="AY168" s="146" t="s">
        <v>133</v>
      </c>
    </row>
    <row r="169" spans="2:51" s="14" customFormat="1" ht="12">
      <c r="B169" s="158"/>
      <c r="D169" s="145" t="s">
        <v>143</v>
      </c>
      <c r="E169" s="159" t="s">
        <v>19</v>
      </c>
      <c r="F169" s="160" t="s">
        <v>146</v>
      </c>
      <c r="H169" s="161">
        <v>80</v>
      </c>
      <c r="I169" s="162"/>
      <c r="L169" s="158"/>
      <c r="M169" s="163"/>
      <c r="T169" s="164"/>
      <c r="AT169" s="159" t="s">
        <v>143</v>
      </c>
      <c r="AU169" s="159" t="s">
        <v>88</v>
      </c>
      <c r="AV169" s="14" t="s">
        <v>140</v>
      </c>
      <c r="AW169" s="14" t="s">
        <v>37</v>
      </c>
      <c r="AX169" s="14" t="s">
        <v>86</v>
      </c>
      <c r="AY169" s="159" t="s">
        <v>133</v>
      </c>
    </row>
    <row r="170" spans="2:65" s="1" customFormat="1" ht="16.5" customHeight="1">
      <c r="B170" s="32"/>
      <c r="C170" s="127" t="s">
        <v>242</v>
      </c>
      <c r="D170" s="127" t="s">
        <v>135</v>
      </c>
      <c r="E170" s="128" t="s">
        <v>1315</v>
      </c>
      <c r="F170" s="129" t="s">
        <v>1316</v>
      </c>
      <c r="G170" s="130" t="s">
        <v>138</v>
      </c>
      <c r="H170" s="131">
        <v>40</v>
      </c>
      <c r="I170" s="132"/>
      <c r="J170" s="133">
        <f>ROUND(I170*H170,2)</f>
        <v>0</v>
      </c>
      <c r="K170" s="129" t="s">
        <v>1211</v>
      </c>
      <c r="L170" s="32"/>
      <c r="M170" s="134" t="s">
        <v>19</v>
      </c>
      <c r="N170" s="135" t="s">
        <v>49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308</v>
      </c>
      <c r="AT170" s="138" t="s">
        <v>135</v>
      </c>
      <c r="AU170" s="138" t="s">
        <v>88</v>
      </c>
      <c r="AY170" s="17" t="s">
        <v>133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86</v>
      </c>
      <c r="BK170" s="139">
        <f>ROUND(I170*H170,2)</f>
        <v>0</v>
      </c>
      <c r="BL170" s="17" t="s">
        <v>308</v>
      </c>
      <c r="BM170" s="138" t="s">
        <v>333</v>
      </c>
    </row>
    <row r="171" spans="2:47" s="1" customFormat="1" ht="12">
      <c r="B171" s="32"/>
      <c r="D171" s="140" t="s">
        <v>141</v>
      </c>
      <c r="F171" s="141" t="s">
        <v>1317</v>
      </c>
      <c r="I171" s="142"/>
      <c r="L171" s="32"/>
      <c r="M171" s="143"/>
      <c r="T171" s="53"/>
      <c r="AT171" s="17" t="s">
        <v>141</v>
      </c>
      <c r="AU171" s="17" t="s">
        <v>88</v>
      </c>
    </row>
    <row r="172" spans="2:65" s="1" customFormat="1" ht="16.5" customHeight="1">
      <c r="B172" s="32"/>
      <c r="C172" s="165" t="s">
        <v>371</v>
      </c>
      <c r="D172" s="165" t="s">
        <v>358</v>
      </c>
      <c r="E172" s="166" t="s">
        <v>1318</v>
      </c>
      <c r="F172" s="167" t="s">
        <v>1319</v>
      </c>
      <c r="G172" s="168" t="s">
        <v>378</v>
      </c>
      <c r="H172" s="169">
        <v>0.8</v>
      </c>
      <c r="I172" s="170"/>
      <c r="J172" s="171">
        <f>ROUND(I172*H172,2)</f>
        <v>0</v>
      </c>
      <c r="K172" s="167" t="s">
        <v>1211</v>
      </c>
      <c r="L172" s="172"/>
      <c r="M172" s="173" t="s">
        <v>19</v>
      </c>
      <c r="N172" s="174" t="s">
        <v>49</v>
      </c>
      <c r="P172" s="136">
        <f>O172*H172</f>
        <v>0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772</v>
      </c>
      <c r="AT172" s="138" t="s">
        <v>358</v>
      </c>
      <c r="AU172" s="138" t="s">
        <v>88</v>
      </c>
      <c r="AY172" s="17" t="s">
        <v>133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7" t="s">
        <v>86</v>
      </c>
      <c r="BK172" s="139">
        <f>ROUND(I172*H172,2)</f>
        <v>0</v>
      </c>
      <c r="BL172" s="17" t="s">
        <v>308</v>
      </c>
      <c r="BM172" s="138" t="s">
        <v>339</v>
      </c>
    </row>
    <row r="173" spans="2:65" s="1" customFormat="1" ht="16.5" customHeight="1">
      <c r="B173" s="32"/>
      <c r="C173" s="127" t="s">
        <v>246</v>
      </c>
      <c r="D173" s="127" t="s">
        <v>135</v>
      </c>
      <c r="E173" s="128" t="s">
        <v>1320</v>
      </c>
      <c r="F173" s="129" t="s">
        <v>1321</v>
      </c>
      <c r="G173" s="130" t="s">
        <v>138</v>
      </c>
      <c r="H173" s="131">
        <v>40</v>
      </c>
      <c r="I173" s="132"/>
      <c r="J173" s="133">
        <f>ROUND(I173*H173,2)</f>
        <v>0</v>
      </c>
      <c r="K173" s="129" t="s">
        <v>19</v>
      </c>
      <c r="L173" s="32"/>
      <c r="M173" s="134" t="s">
        <v>19</v>
      </c>
      <c r="N173" s="135" t="s">
        <v>49</v>
      </c>
      <c r="P173" s="136">
        <f>O173*H173</f>
        <v>0</v>
      </c>
      <c r="Q173" s="136">
        <v>0</v>
      </c>
      <c r="R173" s="136">
        <f>Q173*H173</f>
        <v>0</v>
      </c>
      <c r="S173" s="136">
        <v>0</v>
      </c>
      <c r="T173" s="137">
        <f>S173*H173</f>
        <v>0</v>
      </c>
      <c r="AR173" s="138" t="s">
        <v>308</v>
      </c>
      <c r="AT173" s="138" t="s">
        <v>135</v>
      </c>
      <c r="AU173" s="138" t="s">
        <v>88</v>
      </c>
      <c r="AY173" s="17" t="s">
        <v>133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7" t="s">
        <v>86</v>
      </c>
      <c r="BK173" s="139">
        <f>ROUND(I173*H173,2)</f>
        <v>0</v>
      </c>
      <c r="BL173" s="17" t="s">
        <v>308</v>
      </c>
      <c r="BM173" s="138" t="s">
        <v>342</v>
      </c>
    </row>
    <row r="174" spans="2:65" s="1" customFormat="1" ht="16.5" customHeight="1">
      <c r="B174" s="32"/>
      <c r="C174" s="165" t="s">
        <v>381</v>
      </c>
      <c r="D174" s="165" t="s">
        <v>358</v>
      </c>
      <c r="E174" s="166" t="s">
        <v>1318</v>
      </c>
      <c r="F174" s="167" t="s">
        <v>1319</v>
      </c>
      <c r="G174" s="168" t="s">
        <v>378</v>
      </c>
      <c r="H174" s="169">
        <v>1.6</v>
      </c>
      <c r="I174" s="170"/>
      <c r="J174" s="171">
        <f>ROUND(I174*H174,2)</f>
        <v>0</v>
      </c>
      <c r="K174" s="167" t="s">
        <v>1211</v>
      </c>
      <c r="L174" s="172"/>
      <c r="M174" s="173" t="s">
        <v>19</v>
      </c>
      <c r="N174" s="174" t="s">
        <v>49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772</v>
      </c>
      <c r="AT174" s="138" t="s">
        <v>358</v>
      </c>
      <c r="AU174" s="138" t="s">
        <v>88</v>
      </c>
      <c r="AY174" s="17" t="s">
        <v>133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86</v>
      </c>
      <c r="BK174" s="139">
        <f>ROUND(I174*H174,2)</f>
        <v>0</v>
      </c>
      <c r="BL174" s="17" t="s">
        <v>308</v>
      </c>
      <c r="BM174" s="138" t="s">
        <v>346</v>
      </c>
    </row>
    <row r="175" spans="2:65" s="1" customFormat="1" ht="16.5" customHeight="1">
      <c r="B175" s="32"/>
      <c r="C175" s="127" t="s">
        <v>251</v>
      </c>
      <c r="D175" s="127" t="s">
        <v>135</v>
      </c>
      <c r="E175" s="128" t="s">
        <v>1322</v>
      </c>
      <c r="F175" s="129" t="s">
        <v>1323</v>
      </c>
      <c r="G175" s="130" t="s">
        <v>263</v>
      </c>
      <c r="H175" s="131">
        <v>1</v>
      </c>
      <c r="I175" s="132"/>
      <c r="J175" s="133">
        <f>ROUND(I175*H175,2)</f>
        <v>0</v>
      </c>
      <c r="K175" s="129" t="s">
        <v>1211</v>
      </c>
      <c r="L175" s="32"/>
      <c r="M175" s="134" t="s">
        <v>19</v>
      </c>
      <c r="N175" s="135" t="s">
        <v>49</v>
      </c>
      <c r="P175" s="136">
        <f>O175*H175</f>
        <v>0</v>
      </c>
      <c r="Q175" s="136">
        <v>0</v>
      </c>
      <c r="R175" s="136">
        <f>Q175*H175</f>
        <v>0</v>
      </c>
      <c r="S175" s="136">
        <v>0</v>
      </c>
      <c r="T175" s="137">
        <f>S175*H175</f>
        <v>0</v>
      </c>
      <c r="AR175" s="138" t="s">
        <v>308</v>
      </c>
      <c r="AT175" s="138" t="s">
        <v>135</v>
      </c>
      <c r="AU175" s="138" t="s">
        <v>88</v>
      </c>
      <c r="AY175" s="17" t="s">
        <v>133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7" t="s">
        <v>86</v>
      </c>
      <c r="BK175" s="139">
        <f>ROUND(I175*H175,2)</f>
        <v>0</v>
      </c>
      <c r="BL175" s="17" t="s">
        <v>308</v>
      </c>
      <c r="BM175" s="138" t="s">
        <v>203</v>
      </c>
    </row>
    <row r="176" spans="2:47" s="1" customFormat="1" ht="12">
      <c r="B176" s="32"/>
      <c r="D176" s="140" t="s">
        <v>141</v>
      </c>
      <c r="F176" s="141" t="s">
        <v>1324</v>
      </c>
      <c r="I176" s="142"/>
      <c r="L176" s="32"/>
      <c r="M176" s="143"/>
      <c r="T176" s="53"/>
      <c r="AT176" s="17" t="s">
        <v>141</v>
      </c>
      <c r="AU176" s="17" t="s">
        <v>88</v>
      </c>
    </row>
    <row r="177" spans="2:65" s="1" customFormat="1" ht="21.75" customHeight="1">
      <c r="B177" s="32"/>
      <c r="C177" s="127" t="s">
        <v>397</v>
      </c>
      <c r="D177" s="127" t="s">
        <v>135</v>
      </c>
      <c r="E177" s="128" t="s">
        <v>1325</v>
      </c>
      <c r="F177" s="129" t="s">
        <v>1326</v>
      </c>
      <c r="G177" s="130" t="s">
        <v>230</v>
      </c>
      <c r="H177" s="131">
        <v>100</v>
      </c>
      <c r="I177" s="132"/>
      <c r="J177" s="133">
        <f>ROUND(I177*H177,2)</f>
        <v>0</v>
      </c>
      <c r="K177" s="129" t="s">
        <v>139</v>
      </c>
      <c r="L177" s="32"/>
      <c r="M177" s="134" t="s">
        <v>19</v>
      </c>
      <c r="N177" s="135" t="s">
        <v>49</v>
      </c>
      <c r="P177" s="136">
        <f>O177*H177</f>
        <v>0</v>
      </c>
      <c r="Q177" s="136">
        <v>0</v>
      </c>
      <c r="R177" s="136">
        <f>Q177*H177</f>
        <v>0</v>
      </c>
      <c r="S177" s="136">
        <v>0</v>
      </c>
      <c r="T177" s="137">
        <f>S177*H177</f>
        <v>0</v>
      </c>
      <c r="AR177" s="138" t="s">
        <v>308</v>
      </c>
      <c r="AT177" s="138" t="s">
        <v>135</v>
      </c>
      <c r="AU177" s="138" t="s">
        <v>88</v>
      </c>
      <c r="AY177" s="17" t="s">
        <v>133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7" t="s">
        <v>86</v>
      </c>
      <c r="BK177" s="139">
        <f>ROUND(I177*H177,2)</f>
        <v>0</v>
      </c>
      <c r="BL177" s="17" t="s">
        <v>308</v>
      </c>
      <c r="BM177" s="138" t="s">
        <v>354</v>
      </c>
    </row>
    <row r="178" spans="2:47" s="1" customFormat="1" ht="12">
      <c r="B178" s="32"/>
      <c r="D178" s="140" t="s">
        <v>141</v>
      </c>
      <c r="F178" s="141" t="s">
        <v>1327</v>
      </c>
      <c r="I178" s="142"/>
      <c r="L178" s="32"/>
      <c r="M178" s="143"/>
      <c r="T178" s="53"/>
      <c r="AT178" s="17" t="s">
        <v>141</v>
      </c>
      <c r="AU178" s="17" t="s">
        <v>88</v>
      </c>
    </row>
    <row r="179" spans="2:65" s="1" customFormat="1" ht="21.75" customHeight="1">
      <c r="B179" s="32"/>
      <c r="C179" s="127" t="s">
        <v>257</v>
      </c>
      <c r="D179" s="127" t="s">
        <v>135</v>
      </c>
      <c r="E179" s="128" t="s">
        <v>1328</v>
      </c>
      <c r="F179" s="129" t="s">
        <v>1329</v>
      </c>
      <c r="G179" s="130" t="s">
        <v>230</v>
      </c>
      <c r="H179" s="131">
        <v>100</v>
      </c>
      <c r="I179" s="132"/>
      <c r="J179" s="133">
        <f>ROUND(I179*H179,2)</f>
        <v>0</v>
      </c>
      <c r="K179" s="129" t="s">
        <v>139</v>
      </c>
      <c r="L179" s="32"/>
      <c r="M179" s="134" t="s">
        <v>19</v>
      </c>
      <c r="N179" s="135" t="s">
        <v>49</v>
      </c>
      <c r="P179" s="136">
        <f>O179*H179</f>
        <v>0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AR179" s="138" t="s">
        <v>308</v>
      </c>
      <c r="AT179" s="138" t="s">
        <v>135</v>
      </c>
      <c r="AU179" s="138" t="s">
        <v>88</v>
      </c>
      <c r="AY179" s="17" t="s">
        <v>133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86</v>
      </c>
      <c r="BK179" s="139">
        <f>ROUND(I179*H179,2)</f>
        <v>0</v>
      </c>
      <c r="BL179" s="17" t="s">
        <v>308</v>
      </c>
      <c r="BM179" s="138" t="s">
        <v>361</v>
      </c>
    </row>
    <row r="180" spans="2:47" s="1" customFormat="1" ht="12">
      <c r="B180" s="32"/>
      <c r="D180" s="140" t="s">
        <v>141</v>
      </c>
      <c r="F180" s="141" t="s">
        <v>1330</v>
      </c>
      <c r="I180" s="142"/>
      <c r="L180" s="32"/>
      <c r="M180" s="143"/>
      <c r="T180" s="53"/>
      <c r="AT180" s="17" t="s">
        <v>141</v>
      </c>
      <c r="AU180" s="17" t="s">
        <v>88</v>
      </c>
    </row>
    <row r="181" spans="2:51" s="12" customFormat="1" ht="12">
      <c r="B181" s="144"/>
      <c r="D181" s="145" t="s">
        <v>143</v>
      </c>
      <c r="E181" s="146" t="s">
        <v>19</v>
      </c>
      <c r="F181" s="147" t="s">
        <v>1331</v>
      </c>
      <c r="H181" s="148">
        <v>100</v>
      </c>
      <c r="I181" s="149"/>
      <c r="L181" s="144"/>
      <c r="M181" s="150"/>
      <c r="T181" s="151"/>
      <c r="AT181" s="146" t="s">
        <v>143</v>
      </c>
      <c r="AU181" s="146" t="s">
        <v>88</v>
      </c>
      <c r="AV181" s="12" t="s">
        <v>88</v>
      </c>
      <c r="AW181" s="12" t="s">
        <v>37</v>
      </c>
      <c r="AX181" s="12" t="s">
        <v>78</v>
      </c>
      <c r="AY181" s="146" t="s">
        <v>133</v>
      </c>
    </row>
    <row r="182" spans="2:51" s="14" customFormat="1" ht="12">
      <c r="B182" s="158"/>
      <c r="D182" s="145" t="s">
        <v>143</v>
      </c>
      <c r="E182" s="159" t="s">
        <v>19</v>
      </c>
      <c r="F182" s="160" t="s">
        <v>146</v>
      </c>
      <c r="H182" s="161">
        <v>100</v>
      </c>
      <c r="I182" s="162"/>
      <c r="L182" s="158"/>
      <c r="M182" s="163"/>
      <c r="T182" s="164"/>
      <c r="AT182" s="159" t="s">
        <v>143</v>
      </c>
      <c r="AU182" s="159" t="s">
        <v>88</v>
      </c>
      <c r="AV182" s="14" t="s">
        <v>140</v>
      </c>
      <c r="AW182" s="14" t="s">
        <v>37</v>
      </c>
      <c r="AX182" s="14" t="s">
        <v>86</v>
      </c>
      <c r="AY182" s="159" t="s">
        <v>133</v>
      </c>
    </row>
    <row r="183" spans="2:65" s="1" customFormat="1" ht="24.2" customHeight="1">
      <c r="B183" s="32"/>
      <c r="C183" s="127" t="s">
        <v>259</v>
      </c>
      <c r="D183" s="127" t="s">
        <v>135</v>
      </c>
      <c r="E183" s="128" t="s">
        <v>1332</v>
      </c>
      <c r="F183" s="129" t="s">
        <v>1333</v>
      </c>
      <c r="G183" s="130" t="s">
        <v>230</v>
      </c>
      <c r="H183" s="131">
        <v>3</v>
      </c>
      <c r="I183" s="132"/>
      <c r="J183" s="133">
        <f>ROUND(I183*H183,2)</f>
        <v>0</v>
      </c>
      <c r="K183" s="129" t="s">
        <v>1211</v>
      </c>
      <c r="L183" s="32"/>
      <c r="M183" s="134" t="s">
        <v>19</v>
      </c>
      <c r="N183" s="135" t="s">
        <v>49</v>
      </c>
      <c r="P183" s="136">
        <f>O183*H183</f>
        <v>0</v>
      </c>
      <c r="Q183" s="136">
        <v>0</v>
      </c>
      <c r="R183" s="136">
        <f>Q183*H183</f>
        <v>0</v>
      </c>
      <c r="S183" s="136">
        <v>0</v>
      </c>
      <c r="T183" s="137">
        <f>S183*H183</f>
        <v>0</v>
      </c>
      <c r="AR183" s="138" t="s">
        <v>308</v>
      </c>
      <c r="AT183" s="138" t="s">
        <v>135</v>
      </c>
      <c r="AU183" s="138" t="s">
        <v>88</v>
      </c>
      <c r="AY183" s="17" t="s">
        <v>133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7" t="s">
        <v>86</v>
      </c>
      <c r="BK183" s="139">
        <f>ROUND(I183*H183,2)</f>
        <v>0</v>
      </c>
      <c r="BL183" s="17" t="s">
        <v>308</v>
      </c>
      <c r="BM183" s="138" t="s">
        <v>366</v>
      </c>
    </row>
    <row r="184" spans="2:47" s="1" customFormat="1" ht="12">
      <c r="B184" s="32"/>
      <c r="D184" s="140" t="s">
        <v>141</v>
      </c>
      <c r="F184" s="141" t="s">
        <v>1334</v>
      </c>
      <c r="I184" s="142"/>
      <c r="L184" s="32"/>
      <c r="M184" s="143"/>
      <c r="T184" s="53"/>
      <c r="AT184" s="17" t="s">
        <v>141</v>
      </c>
      <c r="AU184" s="17" t="s">
        <v>88</v>
      </c>
    </row>
    <row r="185" spans="2:65" s="1" customFormat="1" ht="16.5" customHeight="1">
      <c r="B185" s="32"/>
      <c r="C185" s="165" t="s">
        <v>264</v>
      </c>
      <c r="D185" s="165" t="s">
        <v>358</v>
      </c>
      <c r="E185" s="166" t="s">
        <v>1335</v>
      </c>
      <c r="F185" s="167" t="s">
        <v>1336</v>
      </c>
      <c r="G185" s="168" t="s">
        <v>230</v>
      </c>
      <c r="H185" s="169">
        <v>3</v>
      </c>
      <c r="I185" s="170"/>
      <c r="J185" s="171">
        <f>ROUND(I185*H185,2)</f>
        <v>0</v>
      </c>
      <c r="K185" s="167" t="s">
        <v>1211</v>
      </c>
      <c r="L185" s="172"/>
      <c r="M185" s="173" t="s">
        <v>19</v>
      </c>
      <c r="N185" s="174" t="s">
        <v>49</v>
      </c>
      <c r="P185" s="136">
        <f>O185*H185</f>
        <v>0</v>
      </c>
      <c r="Q185" s="136">
        <v>0</v>
      </c>
      <c r="R185" s="136">
        <f>Q185*H185</f>
        <v>0</v>
      </c>
      <c r="S185" s="136">
        <v>0</v>
      </c>
      <c r="T185" s="137">
        <f>S185*H185</f>
        <v>0</v>
      </c>
      <c r="AR185" s="138" t="s">
        <v>772</v>
      </c>
      <c r="AT185" s="138" t="s">
        <v>358</v>
      </c>
      <c r="AU185" s="138" t="s">
        <v>88</v>
      </c>
      <c r="AY185" s="17" t="s">
        <v>133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7" t="s">
        <v>86</v>
      </c>
      <c r="BK185" s="139">
        <f>ROUND(I185*H185,2)</f>
        <v>0</v>
      </c>
      <c r="BL185" s="17" t="s">
        <v>308</v>
      </c>
      <c r="BM185" s="138" t="s">
        <v>370</v>
      </c>
    </row>
    <row r="186" spans="2:65" s="1" customFormat="1" ht="16.5" customHeight="1">
      <c r="B186" s="32"/>
      <c r="C186" s="165" t="s">
        <v>417</v>
      </c>
      <c r="D186" s="165" t="s">
        <v>358</v>
      </c>
      <c r="E186" s="166" t="s">
        <v>1337</v>
      </c>
      <c r="F186" s="167" t="s">
        <v>1338</v>
      </c>
      <c r="G186" s="168" t="s">
        <v>230</v>
      </c>
      <c r="H186" s="169">
        <v>3</v>
      </c>
      <c r="I186" s="170"/>
      <c r="J186" s="171">
        <f>ROUND(I186*H186,2)</f>
        <v>0</v>
      </c>
      <c r="K186" s="167" t="s">
        <v>19</v>
      </c>
      <c r="L186" s="172"/>
      <c r="M186" s="173" t="s">
        <v>19</v>
      </c>
      <c r="N186" s="174" t="s">
        <v>49</v>
      </c>
      <c r="P186" s="136">
        <f>O186*H186</f>
        <v>0</v>
      </c>
      <c r="Q186" s="136">
        <v>0</v>
      </c>
      <c r="R186" s="136">
        <f>Q186*H186</f>
        <v>0</v>
      </c>
      <c r="S186" s="136">
        <v>0</v>
      </c>
      <c r="T186" s="137">
        <f>S186*H186</f>
        <v>0</v>
      </c>
      <c r="AR186" s="138" t="s">
        <v>772</v>
      </c>
      <c r="AT186" s="138" t="s">
        <v>358</v>
      </c>
      <c r="AU186" s="138" t="s">
        <v>88</v>
      </c>
      <c r="AY186" s="17" t="s">
        <v>133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7" t="s">
        <v>86</v>
      </c>
      <c r="BK186" s="139">
        <f>ROUND(I186*H186,2)</f>
        <v>0</v>
      </c>
      <c r="BL186" s="17" t="s">
        <v>308</v>
      </c>
      <c r="BM186" s="138" t="s">
        <v>374</v>
      </c>
    </row>
    <row r="187" spans="2:65" s="1" customFormat="1" ht="16.5" customHeight="1">
      <c r="B187" s="32"/>
      <c r="C187" s="127" t="s">
        <v>270</v>
      </c>
      <c r="D187" s="127" t="s">
        <v>135</v>
      </c>
      <c r="E187" s="128" t="s">
        <v>1339</v>
      </c>
      <c r="F187" s="129" t="s">
        <v>1340</v>
      </c>
      <c r="G187" s="130" t="s">
        <v>154</v>
      </c>
      <c r="H187" s="131">
        <v>2</v>
      </c>
      <c r="I187" s="132"/>
      <c r="J187" s="133">
        <f>ROUND(I187*H187,2)</f>
        <v>0</v>
      </c>
      <c r="K187" s="129" t="s">
        <v>19</v>
      </c>
      <c r="L187" s="32"/>
      <c r="M187" s="134" t="s">
        <v>19</v>
      </c>
      <c r="N187" s="135" t="s">
        <v>49</v>
      </c>
      <c r="P187" s="136">
        <f>O187*H187</f>
        <v>0</v>
      </c>
      <c r="Q187" s="136">
        <v>0</v>
      </c>
      <c r="R187" s="136">
        <f>Q187*H187</f>
        <v>0</v>
      </c>
      <c r="S187" s="136">
        <v>0</v>
      </c>
      <c r="T187" s="137">
        <f>S187*H187</f>
        <v>0</v>
      </c>
      <c r="AR187" s="138" t="s">
        <v>308</v>
      </c>
      <c r="AT187" s="138" t="s">
        <v>135</v>
      </c>
      <c r="AU187" s="138" t="s">
        <v>88</v>
      </c>
      <c r="AY187" s="17" t="s">
        <v>133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7" t="s">
        <v>86</v>
      </c>
      <c r="BK187" s="139">
        <f>ROUND(I187*H187,2)</f>
        <v>0</v>
      </c>
      <c r="BL187" s="17" t="s">
        <v>308</v>
      </c>
      <c r="BM187" s="138" t="s">
        <v>379</v>
      </c>
    </row>
    <row r="188" spans="2:63" s="11" customFormat="1" ht="25.9" customHeight="1">
      <c r="B188" s="115"/>
      <c r="D188" s="116" t="s">
        <v>77</v>
      </c>
      <c r="E188" s="117" t="s">
        <v>1341</v>
      </c>
      <c r="F188" s="117" t="s">
        <v>1342</v>
      </c>
      <c r="I188" s="118"/>
      <c r="J188" s="119">
        <f>BK188</f>
        <v>0</v>
      </c>
      <c r="L188" s="115"/>
      <c r="M188" s="120"/>
      <c r="P188" s="121">
        <f>SUM(P189:P193)</f>
        <v>0</v>
      </c>
      <c r="R188" s="121">
        <f>SUM(R189:R193)</f>
        <v>0</v>
      </c>
      <c r="T188" s="122">
        <f>SUM(T189:T193)</f>
        <v>0</v>
      </c>
      <c r="AR188" s="116" t="s">
        <v>140</v>
      </c>
      <c r="AT188" s="123" t="s">
        <v>77</v>
      </c>
      <c r="AU188" s="123" t="s">
        <v>78</v>
      </c>
      <c r="AY188" s="116" t="s">
        <v>133</v>
      </c>
      <c r="BK188" s="124">
        <f>SUM(BK189:BK193)</f>
        <v>0</v>
      </c>
    </row>
    <row r="189" spans="2:65" s="1" customFormat="1" ht="21.75" customHeight="1">
      <c r="B189" s="32"/>
      <c r="C189" s="127" t="s">
        <v>427</v>
      </c>
      <c r="D189" s="127" t="s">
        <v>135</v>
      </c>
      <c r="E189" s="128" t="s">
        <v>1343</v>
      </c>
      <c r="F189" s="129" t="s">
        <v>1344</v>
      </c>
      <c r="G189" s="130" t="s">
        <v>250</v>
      </c>
      <c r="H189" s="131">
        <v>4</v>
      </c>
      <c r="I189" s="132"/>
      <c r="J189" s="133">
        <f>ROUND(I189*H189,2)</f>
        <v>0</v>
      </c>
      <c r="K189" s="129" t="s">
        <v>19</v>
      </c>
      <c r="L189" s="32"/>
      <c r="M189" s="134" t="s">
        <v>19</v>
      </c>
      <c r="N189" s="135" t="s">
        <v>49</v>
      </c>
      <c r="P189" s="136">
        <f>O189*H189</f>
        <v>0</v>
      </c>
      <c r="Q189" s="136">
        <v>0</v>
      </c>
      <c r="R189" s="136">
        <f>Q189*H189</f>
        <v>0</v>
      </c>
      <c r="S189" s="136">
        <v>0</v>
      </c>
      <c r="T189" s="137">
        <f>S189*H189</f>
        <v>0</v>
      </c>
      <c r="AR189" s="138" t="s">
        <v>1345</v>
      </c>
      <c r="AT189" s="138" t="s">
        <v>135</v>
      </c>
      <c r="AU189" s="138" t="s">
        <v>86</v>
      </c>
      <c r="AY189" s="17" t="s">
        <v>133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7" t="s">
        <v>86</v>
      </c>
      <c r="BK189" s="139">
        <f>ROUND(I189*H189,2)</f>
        <v>0</v>
      </c>
      <c r="BL189" s="17" t="s">
        <v>1345</v>
      </c>
      <c r="BM189" s="138" t="s">
        <v>384</v>
      </c>
    </row>
    <row r="190" spans="2:65" s="1" customFormat="1" ht="16.5" customHeight="1">
      <c r="B190" s="32"/>
      <c r="C190" s="127" t="s">
        <v>276</v>
      </c>
      <c r="D190" s="127" t="s">
        <v>135</v>
      </c>
      <c r="E190" s="128" t="s">
        <v>1346</v>
      </c>
      <c r="F190" s="129" t="s">
        <v>1347</v>
      </c>
      <c r="G190" s="130" t="s">
        <v>250</v>
      </c>
      <c r="H190" s="131">
        <v>20</v>
      </c>
      <c r="I190" s="132"/>
      <c r="J190" s="133">
        <f>ROUND(I190*H190,2)</f>
        <v>0</v>
      </c>
      <c r="K190" s="129" t="s">
        <v>19</v>
      </c>
      <c r="L190" s="32"/>
      <c r="M190" s="134" t="s">
        <v>19</v>
      </c>
      <c r="N190" s="135" t="s">
        <v>49</v>
      </c>
      <c r="P190" s="136">
        <f>O190*H190</f>
        <v>0</v>
      </c>
      <c r="Q190" s="136">
        <v>0</v>
      </c>
      <c r="R190" s="136">
        <f>Q190*H190</f>
        <v>0</v>
      </c>
      <c r="S190" s="136">
        <v>0</v>
      </c>
      <c r="T190" s="137">
        <f>S190*H190</f>
        <v>0</v>
      </c>
      <c r="AR190" s="138" t="s">
        <v>1345</v>
      </c>
      <c r="AT190" s="138" t="s">
        <v>135</v>
      </c>
      <c r="AU190" s="138" t="s">
        <v>86</v>
      </c>
      <c r="AY190" s="17" t="s">
        <v>133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7" t="s">
        <v>86</v>
      </c>
      <c r="BK190" s="139">
        <f>ROUND(I190*H190,2)</f>
        <v>0</v>
      </c>
      <c r="BL190" s="17" t="s">
        <v>1345</v>
      </c>
      <c r="BM190" s="138" t="s">
        <v>388</v>
      </c>
    </row>
    <row r="191" spans="2:65" s="1" customFormat="1" ht="16.5" customHeight="1">
      <c r="B191" s="32"/>
      <c r="C191" s="127" t="s">
        <v>438</v>
      </c>
      <c r="D191" s="127" t="s">
        <v>135</v>
      </c>
      <c r="E191" s="128" t="s">
        <v>1348</v>
      </c>
      <c r="F191" s="129" t="s">
        <v>1349</v>
      </c>
      <c r="G191" s="130" t="s">
        <v>250</v>
      </c>
      <c r="H191" s="131">
        <v>7</v>
      </c>
      <c r="I191" s="132"/>
      <c r="J191" s="133">
        <f>ROUND(I191*H191,2)</f>
        <v>0</v>
      </c>
      <c r="K191" s="129" t="s">
        <v>1211</v>
      </c>
      <c r="L191" s="32"/>
      <c r="M191" s="134" t="s">
        <v>19</v>
      </c>
      <c r="N191" s="135" t="s">
        <v>49</v>
      </c>
      <c r="P191" s="136">
        <f>O191*H191</f>
        <v>0</v>
      </c>
      <c r="Q191" s="136">
        <v>0</v>
      </c>
      <c r="R191" s="136">
        <f>Q191*H191</f>
        <v>0</v>
      </c>
      <c r="S191" s="136">
        <v>0</v>
      </c>
      <c r="T191" s="137">
        <f>S191*H191</f>
        <v>0</v>
      </c>
      <c r="AR191" s="138" t="s">
        <v>1345</v>
      </c>
      <c r="AT191" s="138" t="s">
        <v>135</v>
      </c>
      <c r="AU191" s="138" t="s">
        <v>86</v>
      </c>
      <c r="AY191" s="17" t="s">
        <v>133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7" t="s">
        <v>86</v>
      </c>
      <c r="BK191" s="139">
        <f>ROUND(I191*H191,2)</f>
        <v>0</v>
      </c>
      <c r="BL191" s="17" t="s">
        <v>1345</v>
      </c>
      <c r="BM191" s="138" t="s">
        <v>394</v>
      </c>
    </row>
    <row r="192" spans="2:47" s="1" customFormat="1" ht="12">
      <c r="B192" s="32"/>
      <c r="D192" s="140" t="s">
        <v>141</v>
      </c>
      <c r="F192" s="141" t="s">
        <v>1350</v>
      </c>
      <c r="I192" s="142"/>
      <c r="L192" s="32"/>
      <c r="M192" s="143"/>
      <c r="T192" s="53"/>
      <c r="AT192" s="17" t="s">
        <v>141</v>
      </c>
      <c r="AU192" s="17" t="s">
        <v>86</v>
      </c>
    </row>
    <row r="193" spans="2:65" s="1" customFormat="1" ht="16.5" customHeight="1">
      <c r="B193" s="32"/>
      <c r="C193" s="127" t="s">
        <v>281</v>
      </c>
      <c r="D193" s="127" t="s">
        <v>135</v>
      </c>
      <c r="E193" s="128" t="s">
        <v>1351</v>
      </c>
      <c r="F193" s="129" t="s">
        <v>1352</v>
      </c>
      <c r="G193" s="130" t="s">
        <v>250</v>
      </c>
      <c r="H193" s="131">
        <v>15</v>
      </c>
      <c r="I193" s="132"/>
      <c r="J193" s="133">
        <f>ROUND(I193*H193,2)</f>
        <v>0</v>
      </c>
      <c r="K193" s="129" t="s">
        <v>19</v>
      </c>
      <c r="L193" s="32"/>
      <c r="M193" s="182" t="s">
        <v>19</v>
      </c>
      <c r="N193" s="183" t="s">
        <v>49</v>
      </c>
      <c r="O193" s="176"/>
      <c r="P193" s="180">
        <f>O193*H193</f>
        <v>0</v>
      </c>
      <c r="Q193" s="180">
        <v>0</v>
      </c>
      <c r="R193" s="180">
        <f>Q193*H193</f>
        <v>0</v>
      </c>
      <c r="S193" s="180">
        <v>0</v>
      </c>
      <c r="T193" s="181">
        <f>S193*H193</f>
        <v>0</v>
      </c>
      <c r="AR193" s="138" t="s">
        <v>1345</v>
      </c>
      <c r="AT193" s="138" t="s">
        <v>135</v>
      </c>
      <c r="AU193" s="138" t="s">
        <v>86</v>
      </c>
      <c r="AY193" s="17" t="s">
        <v>133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7" t="s">
        <v>86</v>
      </c>
      <c r="BK193" s="139">
        <f>ROUND(I193*H193,2)</f>
        <v>0</v>
      </c>
      <c r="BL193" s="17" t="s">
        <v>1345</v>
      </c>
      <c r="BM193" s="138" t="s">
        <v>400</v>
      </c>
    </row>
    <row r="194" spans="2:12" s="1" customFormat="1" ht="6.95" customHeight="1">
      <c r="B194" s="41"/>
      <c r="C194" s="42"/>
      <c r="D194" s="42"/>
      <c r="E194" s="42"/>
      <c r="F194" s="42"/>
      <c r="G194" s="42"/>
      <c r="H194" s="42"/>
      <c r="I194" s="42"/>
      <c r="J194" s="42"/>
      <c r="K194" s="42"/>
      <c r="L194" s="32"/>
    </row>
  </sheetData>
  <sheetProtection algorithmName="SHA-512" hashValue="78xa4E2blMTFrev3pG6goKl6j/Hv9MzDRqlLVhreO9KU6xQW+VwtzNwiBhOiOijH0tY5KGHh4ptc1M8T/HRAvA==" saltValue="fU08lEf8E6pqfy/o+XQ9sRX6YUzDdJzi+nCLcltHKcg+nfdrIT39PV8BO8KAZibHawm3L0zlI9Eu1g6t0GeHmw==" spinCount="100000" sheet="1" objects="1" scenarios="1" formatColumns="0" formatRows="0" autoFilter="0"/>
  <autoFilter ref="C84:K19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2/741110043"/>
    <hyperlink ref="F94" r:id="rId2" display="https://podminky.urs.cz/item/CS_URS_2023_02/741110043"/>
    <hyperlink ref="F100" r:id="rId3" display="https://podminky.urs.cz/item/CS_URS_2024_01/741122016"/>
    <hyperlink ref="F107" r:id="rId4" display="https://podminky.urs.cz/item/CS_URS_2024_01/741122024"/>
    <hyperlink ref="F112" r:id="rId5" display="https://podminky.urs.cz/item/CS_URS_2024_01/741130021"/>
    <hyperlink ref="F114" r:id="rId6" display="https://podminky.urs.cz/item/CS_URS_2024_01/741130025"/>
    <hyperlink ref="F117" r:id="rId7" display="https://podminky.urs.cz/item/CS_URS_2024_01/741410041"/>
    <hyperlink ref="F134" r:id="rId8" display="https://podminky.urs.cz/item/CS_URS_2023_02/460010011"/>
    <hyperlink ref="F136" r:id="rId9" display="https://podminky.urs.cz/item/CS_URS_2023_02/460010025"/>
    <hyperlink ref="F138" r:id="rId10" display="https://podminky.urs.cz/item/CS_URS_2023_02/460141112"/>
    <hyperlink ref="F140" r:id="rId11" display="https://podminky.urs.cz/item/CS_URS_2023_02/460161162"/>
    <hyperlink ref="F142" r:id="rId12" display="https://podminky.urs.cz/item/CS_URS_2023_02/460161312"/>
    <hyperlink ref="F144" r:id="rId13" display="https://podminky.urs.cz/item/CS_URS_2023_02/460282111"/>
    <hyperlink ref="F149" r:id="rId14" display="https://podminky.urs.cz/item/CS_URS_2023_02/460282511"/>
    <hyperlink ref="F151" r:id="rId15" display="https://podminky.urs.cz/item/CS_URS_2023_02/460341113"/>
    <hyperlink ref="F155" r:id="rId16" display="https://podminky.urs.cz/item/CS_URS_2023_02/460341121"/>
    <hyperlink ref="F159" r:id="rId17" display="https://podminky.urs.cz/item/CS_URS_2023_02/460361121"/>
    <hyperlink ref="F161" r:id="rId18" display="https://podminky.urs.cz/item/CS_URS_2023_02/460411122"/>
    <hyperlink ref="F163" r:id="rId19" display="https://podminky.urs.cz/item/CS_URS_2023_02/460451162"/>
    <hyperlink ref="F165" r:id="rId20" display="https://podminky.urs.cz/item/CS_URS_2023_02/460451332"/>
    <hyperlink ref="F167" r:id="rId21" display="https://podminky.urs.cz/item/CS_URS_2023_02/460571111"/>
    <hyperlink ref="F171" r:id="rId22" display="https://podminky.urs.cz/item/CS_URS_2023_02/460581121"/>
    <hyperlink ref="F176" r:id="rId23" display="https://podminky.urs.cz/item/CS_URS_2023_02/460641112"/>
    <hyperlink ref="F178" r:id="rId24" display="https://podminky.urs.cz/item/CS_URS_2024_01/460661111"/>
    <hyperlink ref="F180" r:id="rId25" display="https://podminky.urs.cz/item/CS_URS_2024_01/460671112"/>
    <hyperlink ref="F184" r:id="rId26" display="https://podminky.urs.cz/item/CS_URS_2023_02/460751121"/>
    <hyperlink ref="F192" r:id="rId27" display="https://podminky.urs.cz/item/CS_URS_2023_02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tabSelected="1" workbookViewId="0" topLeftCell="A92">
      <selection activeCell="F107" sqref="F10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98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8" t="str">
        <f>'Rekapitulace stavby'!K6</f>
        <v>Most KT 08 u hlavní pošty v Klatovech</v>
      </c>
      <c r="F7" s="309"/>
      <c r="G7" s="309"/>
      <c r="H7" s="309"/>
      <c r="L7" s="20"/>
    </row>
    <row r="8" spans="2:12" s="1" customFormat="1" ht="12" customHeight="1">
      <c r="B8" s="32"/>
      <c r="D8" s="27" t="s">
        <v>99</v>
      </c>
      <c r="L8" s="32"/>
    </row>
    <row r="9" spans="2:12" s="1" customFormat="1" ht="16.5" customHeight="1">
      <c r="B9" s="32"/>
      <c r="E9" s="288" t="s">
        <v>1353</v>
      </c>
      <c r="F9" s="307"/>
      <c r="G9" s="307"/>
      <c r="H9" s="30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3. 4. 2024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12" s="1" customFormat="1" ht="18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0" t="str">
        <f>'Rekapitulace stavby'!E14</f>
        <v>Vyplň údaj</v>
      </c>
      <c r="F18" s="302"/>
      <c r="G18" s="302"/>
      <c r="H18" s="302"/>
      <c r="I18" s="27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customHeight="1">
      <c r="B24" s="32"/>
      <c r="E24" s="25" t="s">
        <v>40</v>
      </c>
      <c r="I24" s="27" t="s">
        <v>29</v>
      </c>
      <c r="J24" s="25" t="s">
        <v>41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42</v>
      </c>
      <c r="L26" s="32"/>
    </row>
    <row r="27" spans="2:12" s="7" customFormat="1" ht="16.5" customHeight="1">
      <c r="B27" s="86"/>
      <c r="E27" s="306" t="s">
        <v>19</v>
      </c>
      <c r="F27" s="306"/>
      <c r="G27" s="306"/>
      <c r="H27" s="306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44</v>
      </c>
      <c r="J30" s="63">
        <f>ROUND(J88,2)</f>
        <v>430000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46</v>
      </c>
      <c r="I32" s="35" t="s">
        <v>45</v>
      </c>
      <c r="J32" s="35" t="s">
        <v>47</v>
      </c>
      <c r="L32" s="32"/>
    </row>
    <row r="33" spans="2:12" s="1" customFormat="1" ht="14.45" customHeight="1">
      <c r="B33" s="32"/>
      <c r="D33" s="52" t="s">
        <v>48</v>
      </c>
      <c r="E33" s="27" t="s">
        <v>49</v>
      </c>
      <c r="F33" s="88">
        <f>ROUND((SUM(BE88:BE137)),2)</f>
        <v>430000</v>
      </c>
      <c r="I33" s="89">
        <v>0.21</v>
      </c>
      <c r="J33" s="88">
        <f>ROUND(((SUM(BE88:BE137))*I33),2)</f>
        <v>90300</v>
      </c>
      <c r="L33" s="32"/>
    </row>
    <row r="34" spans="2:12" s="1" customFormat="1" ht="14.45" customHeight="1">
      <c r="B34" s="32"/>
      <c r="E34" s="27" t="s">
        <v>50</v>
      </c>
      <c r="F34" s="88">
        <f>ROUND((SUM(BF88:BF137)),2)</f>
        <v>0</v>
      </c>
      <c r="I34" s="89">
        <v>0.12</v>
      </c>
      <c r="J34" s="88">
        <f>ROUND(((SUM(BF88:BF137))*I34),2)</f>
        <v>0</v>
      </c>
      <c r="L34" s="32"/>
    </row>
    <row r="35" spans="2:12" s="1" customFormat="1" ht="14.45" customHeight="1" hidden="1">
      <c r="B35" s="32"/>
      <c r="E35" s="27" t="s">
        <v>51</v>
      </c>
      <c r="F35" s="88">
        <f>ROUND((SUM(BG88:BG137)),2)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52</v>
      </c>
      <c r="F36" s="88">
        <f>ROUND((SUM(BH88:BH137)),2)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53</v>
      </c>
      <c r="F37" s="88">
        <f>ROUND((SUM(BI88:BI137)),2)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54</v>
      </c>
      <c r="E39" s="54"/>
      <c r="F39" s="54"/>
      <c r="G39" s="92" t="s">
        <v>55</v>
      </c>
      <c r="H39" s="93" t="s">
        <v>56</v>
      </c>
      <c r="I39" s="54"/>
      <c r="J39" s="94">
        <f>SUM(J30:J37)</f>
        <v>520300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101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8" t="str">
        <f>E7</f>
        <v>Most KT 08 u hlavní pošty v Klatovech</v>
      </c>
      <c r="F48" s="309"/>
      <c r="G48" s="309"/>
      <c r="H48" s="309"/>
      <c r="L48" s="32"/>
    </row>
    <row r="49" spans="2:12" s="1" customFormat="1" ht="12" customHeight="1">
      <c r="B49" s="32"/>
      <c r="C49" s="27" t="s">
        <v>99</v>
      </c>
      <c r="L49" s="32"/>
    </row>
    <row r="50" spans="2:12" s="1" customFormat="1" ht="16.5" customHeight="1">
      <c r="B50" s="32"/>
      <c r="E50" s="288" t="str">
        <f>E9</f>
        <v>SKB4D405 - VON</v>
      </c>
      <c r="F50" s="307"/>
      <c r="G50" s="307"/>
      <c r="H50" s="30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3. 4. 2024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25</v>
      </c>
      <c r="F54" s="25" t="str">
        <f>E15</f>
        <v>Město Klatovy</v>
      </c>
      <c r="I54" s="27" t="s">
        <v>33</v>
      </c>
      <c r="J54" s="30" t="str">
        <f>E21</f>
        <v>Projekční kancelář Ing.Škubalová</v>
      </c>
      <c r="L54" s="32"/>
    </row>
    <row r="55" spans="2:12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Straka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102</v>
      </c>
      <c r="D57" s="90"/>
      <c r="E57" s="90"/>
      <c r="F57" s="90"/>
      <c r="G57" s="90"/>
      <c r="H57" s="90"/>
      <c r="I57" s="90"/>
      <c r="J57" s="97" t="s">
        <v>103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76</v>
      </c>
      <c r="J59" s="63">
        <f>J88</f>
        <v>430000</v>
      </c>
      <c r="L59" s="32"/>
      <c r="AU59" s="17" t="s">
        <v>104</v>
      </c>
    </row>
    <row r="60" spans="2:12" s="8" customFormat="1" ht="24.95" customHeight="1">
      <c r="B60" s="99"/>
      <c r="D60" s="100" t="s">
        <v>105</v>
      </c>
      <c r="E60" s="101"/>
      <c r="F60" s="101"/>
      <c r="G60" s="101"/>
      <c r="H60" s="101"/>
      <c r="I60" s="101"/>
      <c r="J60" s="102">
        <f>J89</f>
        <v>0</v>
      </c>
      <c r="L60" s="99"/>
    </row>
    <row r="61" spans="2:12" s="9" customFormat="1" ht="19.9" customHeight="1">
      <c r="B61" s="103"/>
      <c r="D61" s="104" t="s">
        <v>109</v>
      </c>
      <c r="E61" s="105"/>
      <c r="F61" s="105"/>
      <c r="G61" s="105"/>
      <c r="H61" s="105"/>
      <c r="I61" s="105"/>
      <c r="J61" s="106">
        <f>J90</f>
        <v>0</v>
      </c>
      <c r="L61" s="103"/>
    </row>
    <row r="62" spans="2:12" s="9" customFormat="1" ht="19.9" customHeight="1">
      <c r="B62" s="103"/>
      <c r="D62" s="104" t="s">
        <v>113</v>
      </c>
      <c r="E62" s="105"/>
      <c r="F62" s="105"/>
      <c r="G62" s="105"/>
      <c r="H62" s="105"/>
      <c r="I62" s="105"/>
      <c r="J62" s="106">
        <f>J92</f>
        <v>0</v>
      </c>
      <c r="L62" s="103"/>
    </row>
    <row r="63" spans="2:12" s="8" customFormat="1" ht="24.95" customHeight="1">
      <c r="B63" s="99"/>
      <c r="D63" s="100" t="s">
        <v>1354</v>
      </c>
      <c r="E63" s="101"/>
      <c r="F63" s="101"/>
      <c r="G63" s="101"/>
      <c r="H63" s="101"/>
      <c r="I63" s="101"/>
      <c r="J63" s="102">
        <f>J100</f>
        <v>430000</v>
      </c>
      <c r="L63" s="99"/>
    </row>
    <row r="64" spans="2:12" s="9" customFormat="1" ht="19.9" customHeight="1">
      <c r="B64" s="103"/>
      <c r="D64" s="104" t="s">
        <v>1355</v>
      </c>
      <c r="E64" s="105"/>
      <c r="F64" s="105"/>
      <c r="G64" s="105"/>
      <c r="H64" s="105"/>
      <c r="I64" s="105"/>
      <c r="J64" s="106">
        <f>J101</f>
        <v>350000</v>
      </c>
      <c r="L64" s="103"/>
    </row>
    <row r="65" spans="2:12" s="9" customFormat="1" ht="19.9" customHeight="1">
      <c r="B65" s="103"/>
      <c r="D65" s="104" t="s">
        <v>1356</v>
      </c>
      <c r="E65" s="105"/>
      <c r="F65" s="105"/>
      <c r="G65" s="105"/>
      <c r="H65" s="105"/>
      <c r="I65" s="105"/>
      <c r="J65" s="106">
        <f>J123</f>
        <v>0</v>
      </c>
      <c r="L65" s="103"/>
    </row>
    <row r="66" spans="2:12" s="9" customFormat="1" ht="19.9" customHeight="1">
      <c r="B66" s="103"/>
      <c r="D66" s="104" t="s">
        <v>1357</v>
      </c>
      <c r="E66" s="105"/>
      <c r="F66" s="105"/>
      <c r="G66" s="105"/>
      <c r="H66" s="105"/>
      <c r="I66" s="105"/>
      <c r="J66" s="106">
        <f>J128</f>
        <v>0</v>
      </c>
      <c r="L66" s="103"/>
    </row>
    <row r="67" spans="2:12" s="9" customFormat="1" ht="19.9" customHeight="1">
      <c r="B67" s="103"/>
      <c r="D67" s="104" t="s">
        <v>1358</v>
      </c>
      <c r="E67" s="105"/>
      <c r="F67" s="105"/>
      <c r="G67" s="105"/>
      <c r="H67" s="105"/>
      <c r="I67" s="105"/>
      <c r="J67" s="106">
        <f>J131</f>
        <v>0</v>
      </c>
      <c r="L67" s="103"/>
    </row>
    <row r="68" spans="2:12" s="9" customFormat="1" ht="19.9" customHeight="1">
      <c r="B68" s="103"/>
      <c r="D68" s="104" t="s">
        <v>1359</v>
      </c>
      <c r="E68" s="105"/>
      <c r="F68" s="105"/>
      <c r="G68" s="105"/>
      <c r="H68" s="105"/>
      <c r="I68" s="105"/>
      <c r="J68" s="106">
        <f>J134</f>
        <v>80000</v>
      </c>
      <c r="L68" s="103"/>
    </row>
    <row r="69" spans="2:12" s="1" customFormat="1" ht="21.75" customHeight="1">
      <c r="B69" s="32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32"/>
    </row>
    <row r="75" spans="2:12" s="1" customFormat="1" ht="24.95" customHeight="1">
      <c r="B75" s="32"/>
      <c r="C75" s="21" t="s">
        <v>118</v>
      </c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308" t="str">
        <f>E7</f>
        <v>Most KT 08 u hlavní pošty v Klatovech</v>
      </c>
      <c r="F78" s="309"/>
      <c r="G78" s="309"/>
      <c r="H78" s="309"/>
      <c r="L78" s="32"/>
    </row>
    <row r="79" spans="2:12" s="1" customFormat="1" ht="12" customHeight="1">
      <c r="B79" s="32"/>
      <c r="C79" s="27" t="s">
        <v>99</v>
      </c>
      <c r="L79" s="32"/>
    </row>
    <row r="80" spans="2:12" s="1" customFormat="1" ht="16.5" customHeight="1">
      <c r="B80" s="32"/>
      <c r="E80" s="288" t="str">
        <f>E9</f>
        <v>SKB4D405 - VON</v>
      </c>
      <c r="F80" s="307"/>
      <c r="G80" s="307"/>
      <c r="H80" s="307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F12</f>
        <v xml:space="preserve"> </v>
      </c>
      <c r="I82" s="27" t="s">
        <v>23</v>
      </c>
      <c r="J82" s="49" t="str">
        <f>IF(J12="","",J12)</f>
        <v>3. 4. 2024</v>
      </c>
      <c r="L82" s="32"/>
    </row>
    <row r="83" spans="2:12" s="1" customFormat="1" ht="6.95" customHeight="1">
      <c r="B83" s="32"/>
      <c r="L83" s="32"/>
    </row>
    <row r="84" spans="2:12" s="1" customFormat="1" ht="25.7" customHeight="1">
      <c r="B84" s="32"/>
      <c r="C84" s="27" t="s">
        <v>25</v>
      </c>
      <c r="F84" s="25" t="str">
        <f>E15</f>
        <v>Město Klatovy</v>
      </c>
      <c r="I84" s="27" t="s">
        <v>33</v>
      </c>
      <c r="J84" s="30" t="str">
        <f>E21</f>
        <v>Projekční kancelář Ing.Škubalová</v>
      </c>
      <c r="L84" s="32"/>
    </row>
    <row r="85" spans="2:12" s="1" customFormat="1" ht="15.2" customHeight="1">
      <c r="B85" s="32"/>
      <c r="C85" s="27" t="s">
        <v>31</v>
      </c>
      <c r="F85" s="25" t="str">
        <f>IF(E18="","",E18)</f>
        <v>Vyplň údaj</v>
      </c>
      <c r="I85" s="27" t="s">
        <v>38</v>
      </c>
      <c r="J85" s="30" t="str">
        <f>E24</f>
        <v>Straka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07"/>
      <c r="C87" s="108" t="s">
        <v>119</v>
      </c>
      <c r="D87" s="109" t="s">
        <v>63</v>
      </c>
      <c r="E87" s="109" t="s">
        <v>59</v>
      </c>
      <c r="F87" s="109" t="s">
        <v>60</v>
      </c>
      <c r="G87" s="109" t="s">
        <v>120</v>
      </c>
      <c r="H87" s="109" t="s">
        <v>121</v>
      </c>
      <c r="I87" s="109" t="s">
        <v>122</v>
      </c>
      <c r="J87" s="109" t="s">
        <v>103</v>
      </c>
      <c r="K87" s="110" t="s">
        <v>123</v>
      </c>
      <c r="L87" s="107"/>
      <c r="M87" s="56" t="s">
        <v>19</v>
      </c>
      <c r="N87" s="57" t="s">
        <v>48</v>
      </c>
      <c r="O87" s="57" t="s">
        <v>124</v>
      </c>
      <c r="P87" s="57" t="s">
        <v>125</v>
      </c>
      <c r="Q87" s="57" t="s">
        <v>126</v>
      </c>
      <c r="R87" s="57" t="s">
        <v>127</v>
      </c>
      <c r="S87" s="57" t="s">
        <v>128</v>
      </c>
      <c r="T87" s="58" t="s">
        <v>129</v>
      </c>
    </row>
    <row r="88" spans="2:63" s="1" customFormat="1" ht="22.9" customHeight="1">
      <c r="B88" s="32"/>
      <c r="C88" s="61" t="s">
        <v>130</v>
      </c>
      <c r="J88" s="111">
        <f>BK88</f>
        <v>430000</v>
      </c>
      <c r="L88" s="32"/>
      <c r="M88" s="59"/>
      <c r="N88" s="50"/>
      <c r="O88" s="50"/>
      <c r="P88" s="112">
        <f>P89+P100</f>
        <v>0</v>
      </c>
      <c r="Q88" s="50"/>
      <c r="R88" s="112">
        <f>R89+R100</f>
        <v>0</v>
      </c>
      <c r="S88" s="50"/>
      <c r="T88" s="113">
        <f>T89+T100</f>
        <v>0</v>
      </c>
      <c r="AT88" s="17" t="s">
        <v>77</v>
      </c>
      <c r="AU88" s="17" t="s">
        <v>104</v>
      </c>
      <c r="BK88" s="114">
        <f>BK89+BK100</f>
        <v>430000</v>
      </c>
    </row>
    <row r="89" spans="2:63" s="11" customFormat="1" ht="25.9" customHeight="1">
      <c r="B89" s="115"/>
      <c r="D89" s="116" t="s">
        <v>77</v>
      </c>
      <c r="E89" s="117" t="s">
        <v>131</v>
      </c>
      <c r="F89" s="117" t="s">
        <v>132</v>
      </c>
      <c r="I89" s="118"/>
      <c r="J89" s="119">
        <f>BK89</f>
        <v>0</v>
      </c>
      <c r="L89" s="115"/>
      <c r="M89" s="120"/>
      <c r="P89" s="121">
        <f>P90+P92</f>
        <v>0</v>
      </c>
      <c r="R89" s="121">
        <f>R90+R92</f>
        <v>0</v>
      </c>
      <c r="T89" s="122">
        <f>T90+T92</f>
        <v>0</v>
      </c>
      <c r="AR89" s="116" t="s">
        <v>86</v>
      </c>
      <c r="AT89" s="123" t="s">
        <v>77</v>
      </c>
      <c r="AU89" s="123" t="s">
        <v>78</v>
      </c>
      <c r="AY89" s="116" t="s">
        <v>133</v>
      </c>
      <c r="BK89" s="124">
        <f>BK90+BK92</f>
        <v>0</v>
      </c>
    </row>
    <row r="90" spans="2:63" s="11" customFormat="1" ht="22.9" customHeight="1">
      <c r="B90" s="115"/>
      <c r="D90" s="116" t="s">
        <v>77</v>
      </c>
      <c r="E90" s="125" t="s">
        <v>140</v>
      </c>
      <c r="F90" s="125" t="s">
        <v>541</v>
      </c>
      <c r="I90" s="118"/>
      <c r="J90" s="126">
        <f>BK90</f>
        <v>0</v>
      </c>
      <c r="L90" s="115"/>
      <c r="M90" s="120"/>
      <c r="P90" s="121">
        <f>P91</f>
        <v>0</v>
      </c>
      <c r="R90" s="121">
        <f>R91</f>
        <v>0</v>
      </c>
      <c r="T90" s="122">
        <f>T91</f>
        <v>0</v>
      </c>
      <c r="AR90" s="116" t="s">
        <v>86</v>
      </c>
      <c r="AT90" s="123" t="s">
        <v>77</v>
      </c>
      <c r="AU90" s="123" t="s">
        <v>86</v>
      </c>
      <c r="AY90" s="116" t="s">
        <v>133</v>
      </c>
      <c r="BK90" s="124">
        <f>BK91</f>
        <v>0</v>
      </c>
    </row>
    <row r="91" spans="2:65" s="1" customFormat="1" ht="16.5" customHeight="1">
      <c r="B91" s="32"/>
      <c r="C91" s="127" t="s">
        <v>86</v>
      </c>
      <c r="D91" s="127" t="s">
        <v>135</v>
      </c>
      <c r="E91" s="128" t="s">
        <v>1360</v>
      </c>
      <c r="F91" s="129" t="s">
        <v>1361</v>
      </c>
      <c r="G91" s="130" t="s">
        <v>138</v>
      </c>
      <c r="H91" s="131">
        <v>30</v>
      </c>
      <c r="I91" s="132"/>
      <c r="J91" s="133">
        <f>ROUND(I91*H91,2)</f>
        <v>0</v>
      </c>
      <c r="K91" s="129" t="s">
        <v>19</v>
      </c>
      <c r="L91" s="32"/>
      <c r="M91" s="134" t="s">
        <v>19</v>
      </c>
      <c r="N91" s="135" t="s">
        <v>49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140</v>
      </c>
      <c r="AT91" s="138" t="s">
        <v>135</v>
      </c>
      <c r="AU91" s="138" t="s">
        <v>88</v>
      </c>
      <c r="AY91" s="17" t="s">
        <v>133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86</v>
      </c>
      <c r="BK91" s="139">
        <f>ROUND(I91*H91,2)</f>
        <v>0</v>
      </c>
      <c r="BL91" s="17" t="s">
        <v>140</v>
      </c>
      <c r="BM91" s="138" t="s">
        <v>88</v>
      </c>
    </row>
    <row r="92" spans="2:63" s="11" customFormat="1" ht="22.9" customHeight="1">
      <c r="B92" s="115"/>
      <c r="D92" s="116" t="s">
        <v>77</v>
      </c>
      <c r="E92" s="125" t="s">
        <v>217</v>
      </c>
      <c r="F92" s="125" t="s">
        <v>781</v>
      </c>
      <c r="I92" s="118"/>
      <c r="J92" s="126">
        <f>BK92</f>
        <v>0</v>
      </c>
      <c r="L92" s="115"/>
      <c r="M92" s="120"/>
      <c r="P92" s="121">
        <f>SUM(P93:P99)</f>
        <v>0</v>
      </c>
      <c r="R92" s="121">
        <f>SUM(R93:R99)</f>
        <v>0</v>
      </c>
      <c r="T92" s="122">
        <f>SUM(T93:T99)</f>
        <v>0</v>
      </c>
      <c r="AR92" s="116" t="s">
        <v>86</v>
      </c>
      <c r="AT92" s="123" t="s">
        <v>77</v>
      </c>
      <c r="AU92" s="123" t="s">
        <v>86</v>
      </c>
      <c r="AY92" s="116" t="s">
        <v>133</v>
      </c>
      <c r="BK92" s="124">
        <f>SUM(BK93:BK99)</f>
        <v>0</v>
      </c>
    </row>
    <row r="93" spans="2:65" s="1" customFormat="1" ht="16.5" customHeight="1">
      <c r="B93" s="32"/>
      <c r="C93" s="127" t="s">
        <v>88</v>
      </c>
      <c r="D93" s="127" t="s">
        <v>135</v>
      </c>
      <c r="E93" s="128" t="s">
        <v>790</v>
      </c>
      <c r="F93" s="129" t="s">
        <v>791</v>
      </c>
      <c r="G93" s="130" t="s">
        <v>154</v>
      </c>
      <c r="H93" s="131">
        <v>4</v>
      </c>
      <c r="I93" s="132"/>
      <c r="J93" s="133">
        <f>ROUND(I93*H93,2)</f>
        <v>0</v>
      </c>
      <c r="K93" s="129" t="s">
        <v>139</v>
      </c>
      <c r="L93" s="32"/>
      <c r="M93" s="134" t="s">
        <v>19</v>
      </c>
      <c r="N93" s="135" t="s">
        <v>49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140</v>
      </c>
      <c r="AT93" s="138" t="s">
        <v>135</v>
      </c>
      <c r="AU93" s="138" t="s">
        <v>88</v>
      </c>
      <c r="AY93" s="17" t="s">
        <v>133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86</v>
      </c>
      <c r="BK93" s="139">
        <f>ROUND(I93*H93,2)</f>
        <v>0</v>
      </c>
      <c r="BL93" s="17" t="s">
        <v>140</v>
      </c>
      <c r="BM93" s="138" t="s">
        <v>140</v>
      </c>
    </row>
    <row r="94" spans="2:47" s="1" customFormat="1" ht="12">
      <c r="B94" s="32"/>
      <c r="D94" s="140" t="s">
        <v>141</v>
      </c>
      <c r="F94" s="141" t="s">
        <v>793</v>
      </c>
      <c r="I94" s="142"/>
      <c r="L94" s="32"/>
      <c r="M94" s="143"/>
      <c r="T94" s="53"/>
      <c r="AT94" s="17" t="s">
        <v>141</v>
      </c>
      <c r="AU94" s="17" t="s">
        <v>88</v>
      </c>
    </row>
    <row r="95" spans="2:51" s="12" customFormat="1" ht="12">
      <c r="B95" s="144"/>
      <c r="D95" s="145" t="s">
        <v>143</v>
      </c>
      <c r="E95" s="146" t="s">
        <v>19</v>
      </c>
      <c r="F95" s="147" t="s">
        <v>88</v>
      </c>
      <c r="H95" s="148">
        <v>2</v>
      </c>
      <c r="I95" s="149"/>
      <c r="L95" s="144"/>
      <c r="M95" s="150"/>
      <c r="T95" s="151"/>
      <c r="AT95" s="146" t="s">
        <v>143</v>
      </c>
      <c r="AU95" s="146" t="s">
        <v>88</v>
      </c>
      <c r="AV95" s="12" t="s">
        <v>88</v>
      </c>
      <c r="AW95" s="12" t="s">
        <v>37</v>
      </c>
      <c r="AX95" s="12" t="s">
        <v>78</v>
      </c>
      <c r="AY95" s="146" t="s">
        <v>133</v>
      </c>
    </row>
    <row r="96" spans="2:51" s="13" customFormat="1" ht="12">
      <c r="B96" s="152"/>
      <c r="D96" s="145" t="s">
        <v>143</v>
      </c>
      <c r="E96" s="153" t="s">
        <v>19</v>
      </c>
      <c r="F96" s="154" t="s">
        <v>1362</v>
      </c>
      <c r="H96" s="153" t="s">
        <v>19</v>
      </c>
      <c r="I96" s="155"/>
      <c r="L96" s="152"/>
      <c r="M96" s="156"/>
      <c r="T96" s="157"/>
      <c r="AT96" s="153" t="s">
        <v>143</v>
      </c>
      <c r="AU96" s="153" t="s">
        <v>88</v>
      </c>
      <c r="AV96" s="13" t="s">
        <v>86</v>
      </c>
      <c r="AW96" s="13" t="s">
        <v>37</v>
      </c>
      <c r="AX96" s="13" t="s">
        <v>78</v>
      </c>
      <c r="AY96" s="153" t="s">
        <v>133</v>
      </c>
    </row>
    <row r="97" spans="2:51" s="12" customFormat="1" ht="12">
      <c r="B97" s="144"/>
      <c r="D97" s="145" t="s">
        <v>143</v>
      </c>
      <c r="E97" s="146" t="s">
        <v>19</v>
      </c>
      <c r="F97" s="147" t="s">
        <v>88</v>
      </c>
      <c r="H97" s="148">
        <v>2</v>
      </c>
      <c r="I97" s="149"/>
      <c r="L97" s="144"/>
      <c r="M97" s="150"/>
      <c r="T97" s="151"/>
      <c r="AT97" s="146" t="s">
        <v>143</v>
      </c>
      <c r="AU97" s="146" t="s">
        <v>88</v>
      </c>
      <c r="AV97" s="12" t="s">
        <v>88</v>
      </c>
      <c r="AW97" s="12" t="s">
        <v>37</v>
      </c>
      <c r="AX97" s="12" t="s">
        <v>78</v>
      </c>
      <c r="AY97" s="146" t="s">
        <v>133</v>
      </c>
    </row>
    <row r="98" spans="2:51" s="13" customFormat="1" ht="12">
      <c r="B98" s="152"/>
      <c r="D98" s="145" t="s">
        <v>143</v>
      </c>
      <c r="E98" s="153" t="s">
        <v>19</v>
      </c>
      <c r="F98" s="154" t="s">
        <v>1363</v>
      </c>
      <c r="H98" s="153" t="s">
        <v>19</v>
      </c>
      <c r="I98" s="155"/>
      <c r="L98" s="152"/>
      <c r="M98" s="156"/>
      <c r="T98" s="157"/>
      <c r="AT98" s="153" t="s">
        <v>143</v>
      </c>
      <c r="AU98" s="153" t="s">
        <v>88</v>
      </c>
      <c r="AV98" s="13" t="s">
        <v>86</v>
      </c>
      <c r="AW98" s="13" t="s">
        <v>37</v>
      </c>
      <c r="AX98" s="13" t="s">
        <v>78</v>
      </c>
      <c r="AY98" s="153" t="s">
        <v>133</v>
      </c>
    </row>
    <row r="99" spans="2:51" s="14" customFormat="1" ht="12">
      <c r="B99" s="158"/>
      <c r="D99" s="145" t="s">
        <v>143</v>
      </c>
      <c r="E99" s="159" t="s">
        <v>19</v>
      </c>
      <c r="F99" s="160" t="s">
        <v>146</v>
      </c>
      <c r="H99" s="161">
        <v>4</v>
      </c>
      <c r="I99" s="162"/>
      <c r="L99" s="158"/>
      <c r="M99" s="163"/>
      <c r="T99" s="164"/>
      <c r="AT99" s="159" t="s">
        <v>143</v>
      </c>
      <c r="AU99" s="159" t="s">
        <v>88</v>
      </c>
      <c r="AV99" s="14" t="s">
        <v>140</v>
      </c>
      <c r="AW99" s="14" t="s">
        <v>37</v>
      </c>
      <c r="AX99" s="14" t="s">
        <v>86</v>
      </c>
      <c r="AY99" s="159" t="s">
        <v>133</v>
      </c>
    </row>
    <row r="100" spans="2:63" s="11" customFormat="1" ht="25.9" customHeight="1">
      <c r="B100" s="115"/>
      <c r="D100" s="116" t="s">
        <v>77</v>
      </c>
      <c r="E100" s="117" t="s">
        <v>1364</v>
      </c>
      <c r="F100" s="117" t="s">
        <v>1365</v>
      </c>
      <c r="I100" s="118"/>
      <c r="J100" s="119">
        <f>BK100</f>
        <v>430000</v>
      </c>
      <c r="L100" s="115"/>
      <c r="M100" s="120"/>
      <c r="P100" s="121">
        <f>P101+P123+P128+P131+P134</f>
        <v>0</v>
      </c>
      <c r="R100" s="121">
        <f>R101+R123+R128+R131+R134</f>
        <v>0</v>
      </c>
      <c r="T100" s="122">
        <f>T101+T123+T128+T131+T134</f>
        <v>0</v>
      </c>
      <c r="AR100" s="116" t="s">
        <v>193</v>
      </c>
      <c r="AT100" s="123" t="s">
        <v>77</v>
      </c>
      <c r="AU100" s="123" t="s">
        <v>78</v>
      </c>
      <c r="AY100" s="116" t="s">
        <v>133</v>
      </c>
      <c r="BK100" s="124">
        <f>BK101+BK123+BK128+BK131+BK134</f>
        <v>430000</v>
      </c>
    </row>
    <row r="101" spans="2:63" s="11" customFormat="1" ht="22.9" customHeight="1">
      <c r="B101" s="115"/>
      <c r="D101" s="116" t="s">
        <v>77</v>
      </c>
      <c r="E101" s="125" t="s">
        <v>1366</v>
      </c>
      <c r="F101" s="125" t="s">
        <v>1367</v>
      </c>
      <c r="I101" s="118"/>
      <c r="J101" s="126">
        <f>BK101</f>
        <v>350000</v>
      </c>
      <c r="L101" s="115"/>
      <c r="M101" s="120"/>
      <c r="P101" s="121">
        <f>SUM(P102:P122)</f>
        <v>0</v>
      </c>
      <c r="R101" s="121">
        <f>SUM(R102:R122)</f>
        <v>0</v>
      </c>
      <c r="T101" s="122">
        <f>SUM(T102:T122)</f>
        <v>0</v>
      </c>
      <c r="AR101" s="116" t="s">
        <v>193</v>
      </c>
      <c r="AT101" s="123" t="s">
        <v>77</v>
      </c>
      <c r="AU101" s="123" t="s">
        <v>86</v>
      </c>
      <c r="AY101" s="116" t="s">
        <v>133</v>
      </c>
      <c r="BK101" s="124">
        <f>SUM(BK102:BK122)</f>
        <v>350000</v>
      </c>
    </row>
    <row r="102" spans="2:65" s="1" customFormat="1" ht="16.5" customHeight="1">
      <c r="B102" s="32"/>
      <c r="C102" s="127" t="s">
        <v>181</v>
      </c>
      <c r="D102" s="127" t="s">
        <v>135</v>
      </c>
      <c r="E102" s="128" t="s">
        <v>1368</v>
      </c>
      <c r="F102" s="129" t="s">
        <v>1369</v>
      </c>
      <c r="G102" s="130" t="s">
        <v>425</v>
      </c>
      <c r="H102" s="131">
        <v>2</v>
      </c>
      <c r="I102" s="132"/>
      <c r="J102" s="133">
        <f>ROUND(I102*H102,2)</f>
        <v>0</v>
      </c>
      <c r="K102" s="129" t="s">
        <v>19</v>
      </c>
      <c r="L102" s="32"/>
      <c r="M102" s="134" t="s">
        <v>19</v>
      </c>
      <c r="N102" s="135" t="s">
        <v>49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140</v>
      </c>
      <c r="AT102" s="138" t="s">
        <v>135</v>
      </c>
      <c r="AU102" s="138" t="s">
        <v>88</v>
      </c>
      <c r="AY102" s="17" t="s">
        <v>133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7" t="s">
        <v>86</v>
      </c>
      <c r="BK102" s="139">
        <f>ROUND(I102*H102,2)</f>
        <v>0</v>
      </c>
      <c r="BL102" s="17" t="s">
        <v>140</v>
      </c>
      <c r="BM102" s="138" t="s">
        <v>155</v>
      </c>
    </row>
    <row r="103" spans="2:65" s="1" customFormat="1" ht="16.5" customHeight="1">
      <c r="B103" s="32"/>
      <c r="C103" s="127" t="s">
        <v>140</v>
      </c>
      <c r="D103" s="127" t="s">
        <v>135</v>
      </c>
      <c r="E103" s="128" t="s">
        <v>1370</v>
      </c>
      <c r="F103" s="129" t="s">
        <v>1371</v>
      </c>
      <c r="G103" s="130" t="s">
        <v>425</v>
      </c>
      <c r="H103" s="131">
        <v>1</v>
      </c>
      <c r="I103" s="132"/>
      <c r="J103" s="133">
        <f>ROUND(I103*H103,2)</f>
        <v>0</v>
      </c>
      <c r="K103" s="129" t="s">
        <v>19</v>
      </c>
      <c r="L103" s="32"/>
      <c r="M103" s="134" t="s">
        <v>19</v>
      </c>
      <c r="N103" s="135" t="s">
        <v>49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140</v>
      </c>
      <c r="AT103" s="138" t="s">
        <v>135</v>
      </c>
      <c r="AU103" s="138" t="s">
        <v>88</v>
      </c>
      <c r="AY103" s="17" t="s">
        <v>133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86</v>
      </c>
      <c r="BK103" s="139">
        <f>ROUND(I103*H103,2)</f>
        <v>0</v>
      </c>
      <c r="BL103" s="17" t="s">
        <v>140</v>
      </c>
      <c r="BM103" s="138" t="s">
        <v>160</v>
      </c>
    </row>
    <row r="104" spans="2:65" s="1" customFormat="1" ht="51" customHeight="1">
      <c r="B104" s="32"/>
      <c r="C104" s="127" t="s">
        <v>193</v>
      </c>
      <c r="D104" s="127" t="s">
        <v>135</v>
      </c>
      <c r="E104" s="128" t="s">
        <v>1372</v>
      </c>
      <c r="F104" s="129" t="s">
        <v>1614</v>
      </c>
      <c r="G104" s="130" t="s">
        <v>425</v>
      </c>
      <c r="H104" s="131">
        <v>1</v>
      </c>
      <c r="I104" s="269">
        <v>350000</v>
      </c>
      <c r="J104" s="133">
        <f>ROUND(I104*H104,2)</f>
        <v>350000</v>
      </c>
      <c r="K104" s="129" t="s">
        <v>139</v>
      </c>
      <c r="L104" s="32"/>
      <c r="M104" s="134" t="s">
        <v>19</v>
      </c>
      <c r="N104" s="135" t="s">
        <v>49</v>
      </c>
      <c r="P104" s="136">
        <f>O104*H104</f>
        <v>0</v>
      </c>
      <c r="Q104" s="136">
        <v>0</v>
      </c>
      <c r="R104" s="136">
        <f>Q104*H104</f>
        <v>0</v>
      </c>
      <c r="S104" s="136">
        <v>0</v>
      </c>
      <c r="T104" s="137">
        <f>S104*H104</f>
        <v>0</v>
      </c>
      <c r="AR104" s="138" t="s">
        <v>140</v>
      </c>
      <c r="AT104" s="138" t="s">
        <v>135</v>
      </c>
      <c r="AU104" s="138" t="s">
        <v>88</v>
      </c>
      <c r="AY104" s="17" t="s">
        <v>133</v>
      </c>
      <c r="BE104" s="139">
        <f>IF(N104="základní",J104,0)</f>
        <v>350000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86</v>
      </c>
      <c r="BK104" s="139">
        <f>ROUND(I104*H104,2)</f>
        <v>350000</v>
      </c>
      <c r="BL104" s="17" t="s">
        <v>140</v>
      </c>
      <c r="BM104" s="138" t="s">
        <v>165</v>
      </c>
    </row>
    <row r="105" spans="2:47" s="1" customFormat="1" ht="12">
      <c r="B105" s="32"/>
      <c r="D105" s="140" t="s">
        <v>141</v>
      </c>
      <c r="F105" s="141" t="s">
        <v>1373</v>
      </c>
      <c r="I105" s="142"/>
      <c r="L105" s="32"/>
      <c r="M105" s="143"/>
      <c r="T105" s="53"/>
      <c r="AT105" s="17" t="s">
        <v>141</v>
      </c>
      <c r="AU105" s="17" t="s">
        <v>88</v>
      </c>
    </row>
    <row r="106" spans="2:65" s="1" customFormat="1" ht="16.5" customHeight="1">
      <c r="B106" s="32"/>
      <c r="C106" s="127" t="s">
        <v>155</v>
      </c>
      <c r="D106" s="127" t="s">
        <v>135</v>
      </c>
      <c r="E106" s="128" t="s">
        <v>1374</v>
      </c>
      <c r="F106" s="129" t="s">
        <v>1375</v>
      </c>
      <c r="G106" s="130" t="s">
        <v>425</v>
      </c>
      <c r="H106" s="131">
        <v>1</v>
      </c>
      <c r="I106" s="132"/>
      <c r="J106" s="133">
        <f>ROUND(I106*H106,2)</f>
        <v>0</v>
      </c>
      <c r="K106" s="129" t="s">
        <v>139</v>
      </c>
      <c r="L106" s="32"/>
      <c r="M106" s="134" t="s">
        <v>19</v>
      </c>
      <c r="N106" s="135" t="s">
        <v>49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140</v>
      </c>
      <c r="AT106" s="138" t="s">
        <v>135</v>
      </c>
      <c r="AU106" s="138" t="s">
        <v>88</v>
      </c>
      <c r="AY106" s="17" t="s">
        <v>133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86</v>
      </c>
      <c r="BK106" s="139">
        <f>ROUND(I106*H106,2)</f>
        <v>0</v>
      </c>
      <c r="BL106" s="17" t="s">
        <v>140</v>
      </c>
      <c r="BM106" s="138" t="s">
        <v>8</v>
      </c>
    </row>
    <row r="107" spans="2:47" s="1" customFormat="1" ht="12">
      <c r="B107" s="32"/>
      <c r="D107" s="140" t="s">
        <v>141</v>
      </c>
      <c r="F107" s="141" t="s">
        <v>1376</v>
      </c>
      <c r="I107" s="142"/>
      <c r="L107" s="32"/>
      <c r="M107" s="143"/>
      <c r="T107" s="53"/>
      <c r="AT107" s="17" t="s">
        <v>141</v>
      </c>
      <c r="AU107" s="17" t="s">
        <v>88</v>
      </c>
    </row>
    <row r="108" spans="2:65" s="1" customFormat="1" ht="16.5" customHeight="1">
      <c r="B108" s="32"/>
      <c r="C108" s="127" t="s">
        <v>205</v>
      </c>
      <c r="D108" s="127" t="s">
        <v>135</v>
      </c>
      <c r="E108" s="128" t="s">
        <v>1377</v>
      </c>
      <c r="F108" s="129" t="s">
        <v>1378</v>
      </c>
      <c r="G108" s="130" t="s">
        <v>425</v>
      </c>
      <c r="H108" s="131">
        <v>1</v>
      </c>
      <c r="I108" s="132"/>
      <c r="J108" s="133">
        <f>ROUND(I108*H108,2)</f>
        <v>0</v>
      </c>
      <c r="K108" s="129" t="s">
        <v>139</v>
      </c>
      <c r="L108" s="32"/>
      <c r="M108" s="134" t="s">
        <v>19</v>
      </c>
      <c r="N108" s="135" t="s">
        <v>49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140</v>
      </c>
      <c r="AT108" s="138" t="s">
        <v>135</v>
      </c>
      <c r="AU108" s="138" t="s">
        <v>88</v>
      </c>
      <c r="AY108" s="17" t="s">
        <v>133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7" t="s">
        <v>86</v>
      </c>
      <c r="BK108" s="139">
        <f>ROUND(I108*H108,2)</f>
        <v>0</v>
      </c>
      <c r="BL108" s="17" t="s">
        <v>140</v>
      </c>
      <c r="BM108" s="138" t="s">
        <v>174</v>
      </c>
    </row>
    <row r="109" spans="2:47" s="1" customFormat="1" ht="12">
      <c r="B109" s="32"/>
      <c r="D109" s="140" t="s">
        <v>141</v>
      </c>
      <c r="F109" s="141" t="s">
        <v>1379</v>
      </c>
      <c r="I109" s="142"/>
      <c r="L109" s="32"/>
      <c r="M109" s="143"/>
      <c r="T109" s="53"/>
      <c r="AT109" s="17" t="s">
        <v>141</v>
      </c>
      <c r="AU109" s="17" t="s">
        <v>88</v>
      </c>
    </row>
    <row r="110" spans="2:65" s="1" customFormat="1" ht="16.5" customHeight="1">
      <c r="B110" s="32"/>
      <c r="C110" s="127" t="s">
        <v>160</v>
      </c>
      <c r="D110" s="127" t="s">
        <v>135</v>
      </c>
      <c r="E110" s="128" t="s">
        <v>1380</v>
      </c>
      <c r="F110" s="129" t="s">
        <v>1381</v>
      </c>
      <c r="G110" s="130" t="s">
        <v>425</v>
      </c>
      <c r="H110" s="131">
        <v>1</v>
      </c>
      <c r="I110" s="132"/>
      <c r="J110" s="133">
        <f>ROUND(I110*H110,2)</f>
        <v>0</v>
      </c>
      <c r="K110" s="129" t="s">
        <v>139</v>
      </c>
      <c r="L110" s="32"/>
      <c r="M110" s="134" t="s">
        <v>19</v>
      </c>
      <c r="N110" s="135" t="s">
        <v>49</v>
      </c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38" t="s">
        <v>140</v>
      </c>
      <c r="AT110" s="138" t="s">
        <v>135</v>
      </c>
      <c r="AU110" s="138" t="s">
        <v>88</v>
      </c>
      <c r="AY110" s="17" t="s">
        <v>133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7" t="s">
        <v>86</v>
      </c>
      <c r="BK110" s="139">
        <f>ROUND(I110*H110,2)</f>
        <v>0</v>
      </c>
      <c r="BL110" s="17" t="s">
        <v>140</v>
      </c>
      <c r="BM110" s="138" t="s">
        <v>179</v>
      </c>
    </row>
    <row r="111" spans="2:47" s="1" customFormat="1" ht="12">
      <c r="B111" s="32"/>
      <c r="D111" s="140" t="s">
        <v>141</v>
      </c>
      <c r="F111" s="141" t="s">
        <v>1382</v>
      </c>
      <c r="I111" s="142"/>
      <c r="L111" s="32"/>
      <c r="M111" s="143"/>
      <c r="T111" s="53"/>
      <c r="AT111" s="17" t="s">
        <v>141</v>
      </c>
      <c r="AU111" s="17" t="s">
        <v>88</v>
      </c>
    </row>
    <row r="112" spans="2:65" s="1" customFormat="1" ht="16.5" customHeight="1">
      <c r="B112" s="32"/>
      <c r="C112" s="127" t="s">
        <v>217</v>
      </c>
      <c r="D112" s="127" t="s">
        <v>135</v>
      </c>
      <c r="E112" s="128" t="s">
        <v>1383</v>
      </c>
      <c r="F112" s="129" t="s">
        <v>1384</v>
      </c>
      <c r="G112" s="130" t="s">
        <v>425</v>
      </c>
      <c r="H112" s="131">
        <v>1</v>
      </c>
      <c r="I112" s="132"/>
      <c r="J112" s="133">
        <f>ROUND(I112*H112,2)</f>
        <v>0</v>
      </c>
      <c r="K112" s="129" t="s">
        <v>139</v>
      </c>
      <c r="L112" s="32"/>
      <c r="M112" s="134" t="s">
        <v>19</v>
      </c>
      <c r="N112" s="135" t="s">
        <v>49</v>
      </c>
      <c r="P112" s="136">
        <f>O112*H112</f>
        <v>0</v>
      </c>
      <c r="Q112" s="136">
        <v>0</v>
      </c>
      <c r="R112" s="136">
        <f>Q112*H112</f>
        <v>0</v>
      </c>
      <c r="S112" s="136">
        <v>0</v>
      </c>
      <c r="T112" s="137">
        <f>S112*H112</f>
        <v>0</v>
      </c>
      <c r="AR112" s="138" t="s">
        <v>140</v>
      </c>
      <c r="AT112" s="138" t="s">
        <v>135</v>
      </c>
      <c r="AU112" s="138" t="s">
        <v>88</v>
      </c>
      <c r="AY112" s="17" t="s">
        <v>133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86</v>
      </c>
      <c r="BK112" s="139">
        <f>ROUND(I112*H112,2)</f>
        <v>0</v>
      </c>
      <c r="BL112" s="17" t="s">
        <v>140</v>
      </c>
      <c r="BM112" s="138" t="s">
        <v>184</v>
      </c>
    </row>
    <row r="113" spans="2:47" s="1" customFormat="1" ht="12">
      <c r="B113" s="32"/>
      <c r="D113" s="140" t="s">
        <v>141</v>
      </c>
      <c r="F113" s="141" t="s">
        <v>1385</v>
      </c>
      <c r="I113" s="142"/>
      <c r="L113" s="32"/>
      <c r="M113" s="143"/>
      <c r="T113" s="53"/>
      <c r="AT113" s="17" t="s">
        <v>141</v>
      </c>
      <c r="AU113" s="17" t="s">
        <v>88</v>
      </c>
    </row>
    <row r="114" spans="2:65" s="1" customFormat="1" ht="16.5" customHeight="1">
      <c r="B114" s="32"/>
      <c r="C114" s="127" t="s">
        <v>165</v>
      </c>
      <c r="D114" s="127" t="s">
        <v>135</v>
      </c>
      <c r="E114" s="128" t="s">
        <v>1386</v>
      </c>
      <c r="F114" s="129" t="s">
        <v>1387</v>
      </c>
      <c r="G114" s="130" t="s">
        <v>425</v>
      </c>
      <c r="H114" s="131">
        <v>1</v>
      </c>
      <c r="I114" s="132"/>
      <c r="J114" s="133">
        <f>ROUND(I114*H114,2)</f>
        <v>0</v>
      </c>
      <c r="K114" s="129" t="s">
        <v>19</v>
      </c>
      <c r="L114" s="32"/>
      <c r="M114" s="134" t="s">
        <v>19</v>
      </c>
      <c r="N114" s="135" t="s">
        <v>49</v>
      </c>
      <c r="P114" s="136">
        <f>O114*H114</f>
        <v>0</v>
      </c>
      <c r="Q114" s="136">
        <v>0</v>
      </c>
      <c r="R114" s="136">
        <f>Q114*H114</f>
        <v>0</v>
      </c>
      <c r="S114" s="136">
        <v>0</v>
      </c>
      <c r="T114" s="137">
        <f>S114*H114</f>
        <v>0</v>
      </c>
      <c r="AR114" s="138" t="s">
        <v>140</v>
      </c>
      <c r="AT114" s="138" t="s">
        <v>135</v>
      </c>
      <c r="AU114" s="138" t="s">
        <v>88</v>
      </c>
      <c r="AY114" s="17" t="s">
        <v>133</v>
      </c>
      <c r="BE114" s="139">
        <f>IF(N114="základní",J114,0)</f>
        <v>0</v>
      </c>
      <c r="BF114" s="139">
        <f>IF(N114="snížená",J114,0)</f>
        <v>0</v>
      </c>
      <c r="BG114" s="139">
        <f>IF(N114="zákl. přenesená",J114,0)</f>
        <v>0</v>
      </c>
      <c r="BH114" s="139">
        <f>IF(N114="sníž. přenesená",J114,0)</f>
        <v>0</v>
      </c>
      <c r="BI114" s="139">
        <f>IF(N114="nulová",J114,0)</f>
        <v>0</v>
      </c>
      <c r="BJ114" s="17" t="s">
        <v>86</v>
      </c>
      <c r="BK114" s="139">
        <f>ROUND(I114*H114,2)</f>
        <v>0</v>
      </c>
      <c r="BL114" s="17" t="s">
        <v>140</v>
      </c>
      <c r="BM114" s="138" t="s">
        <v>189</v>
      </c>
    </row>
    <row r="115" spans="2:65" s="1" customFormat="1" ht="16.5" customHeight="1">
      <c r="B115" s="32"/>
      <c r="C115" s="127" t="s">
        <v>227</v>
      </c>
      <c r="D115" s="127" t="s">
        <v>135</v>
      </c>
      <c r="E115" s="128" t="s">
        <v>1388</v>
      </c>
      <c r="F115" s="129" t="s">
        <v>1389</v>
      </c>
      <c r="G115" s="130" t="s">
        <v>425</v>
      </c>
      <c r="H115" s="131">
        <v>1</v>
      </c>
      <c r="I115" s="132"/>
      <c r="J115" s="133">
        <f>ROUND(I115*H115,2)</f>
        <v>0</v>
      </c>
      <c r="K115" s="129" t="s">
        <v>19</v>
      </c>
      <c r="L115" s="32"/>
      <c r="M115" s="134" t="s">
        <v>19</v>
      </c>
      <c r="N115" s="135" t="s">
        <v>49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140</v>
      </c>
      <c r="AT115" s="138" t="s">
        <v>135</v>
      </c>
      <c r="AU115" s="138" t="s">
        <v>88</v>
      </c>
      <c r="AY115" s="17" t="s">
        <v>133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86</v>
      </c>
      <c r="BK115" s="139">
        <f>ROUND(I115*H115,2)</f>
        <v>0</v>
      </c>
      <c r="BL115" s="17" t="s">
        <v>140</v>
      </c>
      <c r="BM115" s="138" t="s">
        <v>196</v>
      </c>
    </row>
    <row r="116" spans="2:65" s="1" customFormat="1" ht="16.5" customHeight="1">
      <c r="B116" s="32"/>
      <c r="C116" s="127" t="s">
        <v>8</v>
      </c>
      <c r="D116" s="127" t="s">
        <v>135</v>
      </c>
      <c r="E116" s="128" t="s">
        <v>1390</v>
      </c>
      <c r="F116" s="129" t="s">
        <v>1391</v>
      </c>
      <c r="G116" s="130" t="s">
        <v>425</v>
      </c>
      <c r="H116" s="131">
        <v>1</v>
      </c>
      <c r="I116" s="132"/>
      <c r="J116" s="133">
        <f>ROUND(I116*H116,2)</f>
        <v>0</v>
      </c>
      <c r="K116" s="129" t="s">
        <v>139</v>
      </c>
      <c r="L116" s="32"/>
      <c r="M116" s="134" t="s">
        <v>19</v>
      </c>
      <c r="N116" s="135" t="s">
        <v>49</v>
      </c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140</v>
      </c>
      <c r="AT116" s="138" t="s">
        <v>135</v>
      </c>
      <c r="AU116" s="138" t="s">
        <v>88</v>
      </c>
      <c r="AY116" s="17" t="s">
        <v>133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86</v>
      </c>
      <c r="BK116" s="139">
        <f>ROUND(I116*H116,2)</f>
        <v>0</v>
      </c>
      <c r="BL116" s="17" t="s">
        <v>140</v>
      </c>
      <c r="BM116" s="138" t="s">
        <v>202</v>
      </c>
    </row>
    <row r="117" spans="2:47" s="1" customFormat="1" ht="12">
      <c r="B117" s="32"/>
      <c r="D117" s="140" t="s">
        <v>141</v>
      </c>
      <c r="F117" s="141" t="s">
        <v>1392</v>
      </c>
      <c r="I117" s="142"/>
      <c r="L117" s="32"/>
      <c r="M117" s="143"/>
      <c r="T117" s="53"/>
      <c r="AT117" s="17" t="s">
        <v>141</v>
      </c>
      <c r="AU117" s="17" t="s">
        <v>88</v>
      </c>
    </row>
    <row r="118" spans="2:65" s="1" customFormat="1" ht="16.5" customHeight="1">
      <c r="B118" s="32"/>
      <c r="C118" s="127" t="s">
        <v>239</v>
      </c>
      <c r="D118" s="127" t="s">
        <v>135</v>
      </c>
      <c r="E118" s="128" t="s">
        <v>1393</v>
      </c>
      <c r="F118" s="129" t="s">
        <v>1394</v>
      </c>
      <c r="G118" s="130" t="s">
        <v>425</v>
      </c>
      <c r="H118" s="131">
        <v>1</v>
      </c>
      <c r="I118" s="132"/>
      <c r="J118" s="133">
        <f>ROUND(I118*H118,2)</f>
        <v>0</v>
      </c>
      <c r="K118" s="129" t="s">
        <v>139</v>
      </c>
      <c r="L118" s="32"/>
      <c r="M118" s="134" t="s">
        <v>19</v>
      </c>
      <c r="N118" s="135" t="s">
        <v>49</v>
      </c>
      <c r="P118" s="136">
        <f>O118*H118</f>
        <v>0</v>
      </c>
      <c r="Q118" s="136">
        <v>0</v>
      </c>
      <c r="R118" s="136">
        <f>Q118*H118</f>
        <v>0</v>
      </c>
      <c r="S118" s="136">
        <v>0</v>
      </c>
      <c r="T118" s="137">
        <f>S118*H118</f>
        <v>0</v>
      </c>
      <c r="AR118" s="138" t="s">
        <v>140</v>
      </c>
      <c r="AT118" s="138" t="s">
        <v>135</v>
      </c>
      <c r="AU118" s="138" t="s">
        <v>88</v>
      </c>
      <c r="AY118" s="17" t="s">
        <v>133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7" t="s">
        <v>86</v>
      </c>
      <c r="BK118" s="139">
        <f>ROUND(I118*H118,2)</f>
        <v>0</v>
      </c>
      <c r="BL118" s="17" t="s">
        <v>140</v>
      </c>
      <c r="BM118" s="138" t="s">
        <v>208</v>
      </c>
    </row>
    <row r="119" spans="2:47" s="1" customFormat="1" ht="12">
      <c r="B119" s="32"/>
      <c r="D119" s="140" t="s">
        <v>141</v>
      </c>
      <c r="F119" s="141" t="s">
        <v>1395</v>
      </c>
      <c r="I119" s="142"/>
      <c r="L119" s="32"/>
      <c r="M119" s="143"/>
      <c r="T119" s="53"/>
      <c r="AT119" s="17" t="s">
        <v>141</v>
      </c>
      <c r="AU119" s="17" t="s">
        <v>88</v>
      </c>
    </row>
    <row r="120" spans="2:65" s="1" customFormat="1" ht="16.5" customHeight="1">
      <c r="B120" s="32"/>
      <c r="C120" s="127" t="s">
        <v>174</v>
      </c>
      <c r="D120" s="127" t="s">
        <v>135</v>
      </c>
      <c r="E120" s="128" t="s">
        <v>1396</v>
      </c>
      <c r="F120" s="129" t="s">
        <v>1397</v>
      </c>
      <c r="G120" s="130" t="s">
        <v>425</v>
      </c>
      <c r="H120" s="131">
        <v>1</v>
      </c>
      <c r="I120" s="132"/>
      <c r="J120" s="133">
        <f>ROUND(I120*H120,2)</f>
        <v>0</v>
      </c>
      <c r="K120" s="129" t="s">
        <v>139</v>
      </c>
      <c r="L120" s="32"/>
      <c r="M120" s="134" t="s">
        <v>19</v>
      </c>
      <c r="N120" s="135" t="s">
        <v>49</v>
      </c>
      <c r="P120" s="136">
        <f>O120*H120</f>
        <v>0</v>
      </c>
      <c r="Q120" s="136">
        <v>0</v>
      </c>
      <c r="R120" s="136">
        <f>Q120*H120</f>
        <v>0</v>
      </c>
      <c r="S120" s="136">
        <v>0</v>
      </c>
      <c r="T120" s="137">
        <f>S120*H120</f>
        <v>0</v>
      </c>
      <c r="AR120" s="138" t="s">
        <v>140</v>
      </c>
      <c r="AT120" s="138" t="s">
        <v>135</v>
      </c>
      <c r="AU120" s="138" t="s">
        <v>88</v>
      </c>
      <c r="AY120" s="17" t="s">
        <v>133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7" t="s">
        <v>86</v>
      </c>
      <c r="BK120" s="139">
        <f>ROUND(I120*H120,2)</f>
        <v>0</v>
      </c>
      <c r="BL120" s="17" t="s">
        <v>140</v>
      </c>
      <c r="BM120" s="138" t="s">
        <v>214</v>
      </c>
    </row>
    <row r="121" spans="2:47" s="1" customFormat="1" ht="12">
      <c r="B121" s="32"/>
      <c r="D121" s="140" t="s">
        <v>141</v>
      </c>
      <c r="F121" s="141" t="s">
        <v>1398</v>
      </c>
      <c r="I121" s="142"/>
      <c r="L121" s="32"/>
      <c r="M121" s="143"/>
      <c r="T121" s="53"/>
      <c r="AT121" s="17" t="s">
        <v>141</v>
      </c>
      <c r="AU121" s="17" t="s">
        <v>88</v>
      </c>
    </row>
    <row r="122" spans="2:65" s="1" customFormat="1" ht="16.5" customHeight="1">
      <c r="B122" s="32"/>
      <c r="C122" s="127" t="s">
        <v>247</v>
      </c>
      <c r="D122" s="127" t="s">
        <v>135</v>
      </c>
      <c r="E122" s="128" t="s">
        <v>1399</v>
      </c>
      <c r="F122" s="129" t="s">
        <v>1400</v>
      </c>
      <c r="G122" s="130" t="s">
        <v>425</v>
      </c>
      <c r="H122" s="131">
        <v>1</v>
      </c>
      <c r="I122" s="132"/>
      <c r="J122" s="133">
        <f>ROUND(I122*H122,2)</f>
        <v>0</v>
      </c>
      <c r="K122" s="129" t="s">
        <v>19</v>
      </c>
      <c r="L122" s="32"/>
      <c r="M122" s="134" t="s">
        <v>19</v>
      </c>
      <c r="N122" s="135" t="s">
        <v>49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140</v>
      </c>
      <c r="AT122" s="138" t="s">
        <v>135</v>
      </c>
      <c r="AU122" s="138" t="s">
        <v>88</v>
      </c>
      <c r="AY122" s="17" t="s">
        <v>133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86</v>
      </c>
      <c r="BK122" s="139">
        <f>ROUND(I122*H122,2)</f>
        <v>0</v>
      </c>
      <c r="BL122" s="17" t="s">
        <v>140</v>
      </c>
      <c r="BM122" s="138" t="s">
        <v>150</v>
      </c>
    </row>
    <row r="123" spans="2:63" s="11" customFormat="1" ht="22.9" customHeight="1">
      <c r="B123" s="115"/>
      <c r="D123" s="116" t="s">
        <v>77</v>
      </c>
      <c r="E123" s="125" t="s">
        <v>1401</v>
      </c>
      <c r="F123" s="125" t="s">
        <v>1402</v>
      </c>
      <c r="I123" s="118"/>
      <c r="J123" s="126">
        <f>BK123</f>
        <v>0</v>
      </c>
      <c r="L123" s="115"/>
      <c r="M123" s="120"/>
      <c r="P123" s="121">
        <f>SUM(P124:P127)</f>
        <v>0</v>
      </c>
      <c r="R123" s="121">
        <f>SUM(R124:R127)</f>
        <v>0</v>
      </c>
      <c r="T123" s="122">
        <f>SUM(T124:T127)</f>
        <v>0</v>
      </c>
      <c r="AR123" s="116" t="s">
        <v>193</v>
      </c>
      <c r="AT123" s="123" t="s">
        <v>77</v>
      </c>
      <c r="AU123" s="123" t="s">
        <v>86</v>
      </c>
      <c r="AY123" s="116" t="s">
        <v>133</v>
      </c>
      <c r="BK123" s="124">
        <f>SUM(BK124:BK127)</f>
        <v>0</v>
      </c>
    </row>
    <row r="124" spans="2:65" s="1" customFormat="1" ht="24.2" customHeight="1">
      <c r="B124" s="32"/>
      <c r="C124" s="127" t="s">
        <v>179</v>
      </c>
      <c r="D124" s="127" t="s">
        <v>135</v>
      </c>
      <c r="E124" s="128" t="s">
        <v>1403</v>
      </c>
      <c r="F124" s="129" t="s">
        <v>1404</v>
      </c>
      <c r="G124" s="130" t="s">
        <v>425</v>
      </c>
      <c r="H124" s="131">
        <v>1</v>
      </c>
      <c r="I124" s="132"/>
      <c r="J124" s="133">
        <f>ROUND(I124*H124,2)</f>
        <v>0</v>
      </c>
      <c r="K124" s="129" t="s">
        <v>139</v>
      </c>
      <c r="L124" s="32"/>
      <c r="M124" s="134" t="s">
        <v>19</v>
      </c>
      <c r="N124" s="135" t="s">
        <v>49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140</v>
      </c>
      <c r="AT124" s="138" t="s">
        <v>135</v>
      </c>
      <c r="AU124" s="138" t="s">
        <v>88</v>
      </c>
      <c r="AY124" s="17" t="s">
        <v>133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86</v>
      </c>
      <c r="BK124" s="139">
        <f>ROUND(I124*H124,2)</f>
        <v>0</v>
      </c>
      <c r="BL124" s="17" t="s">
        <v>140</v>
      </c>
      <c r="BM124" s="138" t="s">
        <v>223</v>
      </c>
    </row>
    <row r="125" spans="2:47" s="1" customFormat="1" ht="12">
      <c r="B125" s="32"/>
      <c r="D125" s="140" t="s">
        <v>141</v>
      </c>
      <c r="F125" s="141" t="s">
        <v>1405</v>
      </c>
      <c r="I125" s="142"/>
      <c r="L125" s="32"/>
      <c r="M125" s="143"/>
      <c r="T125" s="53"/>
      <c r="AT125" s="17" t="s">
        <v>141</v>
      </c>
      <c r="AU125" s="17" t="s">
        <v>88</v>
      </c>
    </row>
    <row r="126" spans="2:65" s="1" customFormat="1" ht="16.5" customHeight="1">
      <c r="B126" s="32"/>
      <c r="C126" s="127" t="s">
        <v>260</v>
      </c>
      <c r="D126" s="127" t="s">
        <v>135</v>
      </c>
      <c r="E126" s="128" t="s">
        <v>1406</v>
      </c>
      <c r="F126" s="129" t="s">
        <v>1407</v>
      </c>
      <c r="G126" s="130" t="s">
        <v>425</v>
      </c>
      <c r="H126" s="131">
        <v>4</v>
      </c>
      <c r="I126" s="132"/>
      <c r="J126" s="133">
        <f>ROUND(I126*H126,2)</f>
        <v>0</v>
      </c>
      <c r="K126" s="129" t="s">
        <v>139</v>
      </c>
      <c r="L126" s="32"/>
      <c r="M126" s="134" t="s">
        <v>19</v>
      </c>
      <c r="N126" s="135" t="s">
        <v>49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140</v>
      </c>
      <c r="AT126" s="138" t="s">
        <v>135</v>
      </c>
      <c r="AU126" s="138" t="s">
        <v>88</v>
      </c>
      <c r="AY126" s="17" t="s">
        <v>133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86</v>
      </c>
      <c r="BK126" s="139">
        <f>ROUND(I126*H126,2)</f>
        <v>0</v>
      </c>
      <c r="BL126" s="17" t="s">
        <v>140</v>
      </c>
      <c r="BM126" s="138" t="s">
        <v>231</v>
      </c>
    </row>
    <row r="127" spans="2:47" s="1" customFormat="1" ht="12">
      <c r="B127" s="32"/>
      <c r="D127" s="140" t="s">
        <v>141</v>
      </c>
      <c r="F127" s="141" t="s">
        <v>1408</v>
      </c>
      <c r="I127" s="142"/>
      <c r="L127" s="32"/>
      <c r="M127" s="143"/>
      <c r="T127" s="53"/>
      <c r="AT127" s="17" t="s">
        <v>141</v>
      </c>
      <c r="AU127" s="17" t="s">
        <v>88</v>
      </c>
    </row>
    <row r="128" spans="2:63" s="11" customFormat="1" ht="22.9" customHeight="1">
      <c r="B128" s="115"/>
      <c r="D128" s="116" t="s">
        <v>77</v>
      </c>
      <c r="E128" s="125" t="s">
        <v>1409</v>
      </c>
      <c r="F128" s="125" t="s">
        <v>1410</v>
      </c>
      <c r="I128" s="118"/>
      <c r="J128" s="126">
        <f>BK128</f>
        <v>0</v>
      </c>
      <c r="L128" s="115"/>
      <c r="M128" s="120"/>
      <c r="P128" s="121">
        <f>SUM(P129:P130)</f>
        <v>0</v>
      </c>
      <c r="R128" s="121">
        <f>SUM(R129:R130)</f>
        <v>0</v>
      </c>
      <c r="T128" s="122">
        <f>SUM(T129:T130)</f>
        <v>0</v>
      </c>
      <c r="AR128" s="116" t="s">
        <v>193</v>
      </c>
      <c r="AT128" s="123" t="s">
        <v>77</v>
      </c>
      <c r="AU128" s="123" t="s">
        <v>86</v>
      </c>
      <c r="AY128" s="116" t="s">
        <v>133</v>
      </c>
      <c r="BK128" s="124">
        <f>SUM(BK129:BK130)</f>
        <v>0</v>
      </c>
    </row>
    <row r="129" spans="2:65" s="1" customFormat="1" ht="24.2" customHeight="1">
      <c r="B129" s="32"/>
      <c r="C129" s="127" t="s">
        <v>184</v>
      </c>
      <c r="D129" s="127" t="s">
        <v>135</v>
      </c>
      <c r="E129" s="128" t="s">
        <v>1411</v>
      </c>
      <c r="F129" s="129" t="s">
        <v>1412</v>
      </c>
      <c r="G129" s="130" t="s">
        <v>425</v>
      </c>
      <c r="H129" s="131">
        <v>1</v>
      </c>
      <c r="I129" s="132"/>
      <c r="J129" s="133">
        <f>ROUND(I129*H129,2)</f>
        <v>0</v>
      </c>
      <c r="K129" s="129" t="s">
        <v>19</v>
      </c>
      <c r="L129" s="32"/>
      <c r="M129" s="134" t="s">
        <v>19</v>
      </c>
      <c r="N129" s="135" t="s">
        <v>49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140</v>
      </c>
      <c r="AT129" s="138" t="s">
        <v>135</v>
      </c>
      <c r="AU129" s="138" t="s">
        <v>88</v>
      </c>
      <c r="AY129" s="17" t="s">
        <v>133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86</v>
      </c>
      <c r="BK129" s="139">
        <f>ROUND(I129*H129,2)</f>
        <v>0</v>
      </c>
      <c r="BL129" s="17" t="s">
        <v>140</v>
      </c>
      <c r="BM129" s="138" t="s">
        <v>237</v>
      </c>
    </row>
    <row r="130" spans="2:65" s="1" customFormat="1" ht="21.75" customHeight="1">
      <c r="B130" s="32"/>
      <c r="C130" s="127" t="s">
        <v>273</v>
      </c>
      <c r="D130" s="127" t="s">
        <v>135</v>
      </c>
      <c r="E130" s="128" t="s">
        <v>1413</v>
      </c>
      <c r="F130" s="129" t="s">
        <v>1414</v>
      </c>
      <c r="G130" s="130" t="s">
        <v>425</v>
      </c>
      <c r="H130" s="131">
        <v>1</v>
      </c>
      <c r="I130" s="132"/>
      <c r="J130" s="133">
        <f>ROUND(I130*H130,2)</f>
        <v>0</v>
      </c>
      <c r="K130" s="129" t="s">
        <v>19</v>
      </c>
      <c r="L130" s="32"/>
      <c r="M130" s="134" t="s">
        <v>19</v>
      </c>
      <c r="N130" s="135" t="s">
        <v>49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140</v>
      </c>
      <c r="AT130" s="138" t="s">
        <v>135</v>
      </c>
      <c r="AU130" s="138" t="s">
        <v>88</v>
      </c>
      <c r="AY130" s="17" t="s">
        <v>133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86</v>
      </c>
      <c r="BK130" s="139">
        <f>ROUND(I130*H130,2)</f>
        <v>0</v>
      </c>
      <c r="BL130" s="17" t="s">
        <v>140</v>
      </c>
      <c r="BM130" s="138" t="s">
        <v>242</v>
      </c>
    </row>
    <row r="131" spans="2:63" s="11" customFormat="1" ht="22.9" customHeight="1">
      <c r="B131" s="115"/>
      <c r="D131" s="116" t="s">
        <v>77</v>
      </c>
      <c r="E131" s="125" t="s">
        <v>1415</v>
      </c>
      <c r="F131" s="125" t="s">
        <v>1416</v>
      </c>
      <c r="I131" s="118"/>
      <c r="J131" s="126">
        <f>BK131</f>
        <v>0</v>
      </c>
      <c r="L131" s="115"/>
      <c r="M131" s="120"/>
      <c r="P131" s="121">
        <f>SUM(P132:P133)</f>
        <v>0</v>
      </c>
      <c r="R131" s="121">
        <f>SUM(R132:R133)</f>
        <v>0</v>
      </c>
      <c r="T131" s="122">
        <f>SUM(T132:T133)</f>
        <v>0</v>
      </c>
      <c r="AR131" s="116" t="s">
        <v>193</v>
      </c>
      <c r="AT131" s="123" t="s">
        <v>77</v>
      </c>
      <c r="AU131" s="123" t="s">
        <v>86</v>
      </c>
      <c r="AY131" s="116" t="s">
        <v>133</v>
      </c>
      <c r="BK131" s="124">
        <f>SUM(BK132:BK133)</f>
        <v>0</v>
      </c>
    </row>
    <row r="132" spans="2:65" s="1" customFormat="1" ht="16.5" customHeight="1">
      <c r="B132" s="32"/>
      <c r="C132" s="127" t="s">
        <v>7</v>
      </c>
      <c r="D132" s="127" t="s">
        <v>135</v>
      </c>
      <c r="E132" s="128" t="s">
        <v>1417</v>
      </c>
      <c r="F132" s="129" t="s">
        <v>1418</v>
      </c>
      <c r="G132" s="130" t="s">
        <v>425</v>
      </c>
      <c r="H132" s="131">
        <v>1</v>
      </c>
      <c r="I132" s="132"/>
      <c r="J132" s="133">
        <f>ROUND(I132*H132,2)</f>
        <v>0</v>
      </c>
      <c r="K132" s="129" t="s">
        <v>139</v>
      </c>
      <c r="L132" s="32"/>
      <c r="M132" s="134" t="s">
        <v>19</v>
      </c>
      <c r="N132" s="135" t="s">
        <v>49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140</v>
      </c>
      <c r="AT132" s="138" t="s">
        <v>135</v>
      </c>
      <c r="AU132" s="138" t="s">
        <v>88</v>
      </c>
      <c r="AY132" s="17" t="s">
        <v>133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86</v>
      </c>
      <c r="BK132" s="139">
        <f>ROUND(I132*H132,2)</f>
        <v>0</v>
      </c>
      <c r="BL132" s="17" t="s">
        <v>140</v>
      </c>
      <c r="BM132" s="138" t="s">
        <v>251</v>
      </c>
    </row>
    <row r="133" spans="2:47" s="1" customFormat="1" ht="12">
      <c r="B133" s="32"/>
      <c r="D133" s="140" t="s">
        <v>141</v>
      </c>
      <c r="F133" s="141" t="s">
        <v>1419</v>
      </c>
      <c r="I133" s="142"/>
      <c r="L133" s="32"/>
      <c r="M133" s="143"/>
      <c r="T133" s="53"/>
      <c r="AT133" s="17" t="s">
        <v>141</v>
      </c>
      <c r="AU133" s="17" t="s">
        <v>88</v>
      </c>
    </row>
    <row r="134" spans="2:63" s="11" customFormat="1" ht="22.9" customHeight="1">
      <c r="B134" s="115"/>
      <c r="D134" s="116" t="s">
        <v>77</v>
      </c>
      <c r="E134" s="125" t="s">
        <v>1420</v>
      </c>
      <c r="F134" s="125" t="s">
        <v>1421</v>
      </c>
      <c r="I134" s="118"/>
      <c r="J134" s="126">
        <f>BK134</f>
        <v>80000</v>
      </c>
      <c r="L134" s="115"/>
      <c r="M134" s="120"/>
      <c r="P134" s="121">
        <f>SUM(P135:P137)</f>
        <v>0</v>
      </c>
      <c r="R134" s="121">
        <f>SUM(R135:R137)</f>
        <v>0</v>
      </c>
      <c r="T134" s="122">
        <f>SUM(T135:T137)</f>
        <v>0</v>
      </c>
      <c r="AR134" s="116" t="s">
        <v>193</v>
      </c>
      <c r="AT134" s="123" t="s">
        <v>77</v>
      </c>
      <c r="AU134" s="123" t="s">
        <v>86</v>
      </c>
      <c r="AY134" s="116" t="s">
        <v>133</v>
      </c>
      <c r="BK134" s="124">
        <f>SUM(BK135:BK137)</f>
        <v>80000</v>
      </c>
    </row>
    <row r="135" spans="2:65" s="1" customFormat="1" ht="16.5" customHeight="1">
      <c r="B135" s="32"/>
      <c r="C135" s="127" t="s">
        <v>196</v>
      </c>
      <c r="D135" s="127" t="s">
        <v>135</v>
      </c>
      <c r="E135" s="128" t="s">
        <v>1422</v>
      </c>
      <c r="F135" s="129" t="s">
        <v>1423</v>
      </c>
      <c r="G135" s="130" t="s">
        <v>425</v>
      </c>
      <c r="H135" s="131">
        <v>1</v>
      </c>
      <c r="I135" s="269">
        <v>50000</v>
      </c>
      <c r="J135" s="133">
        <f>ROUND(I135*H135,2)</f>
        <v>50000</v>
      </c>
      <c r="K135" s="129" t="s">
        <v>19</v>
      </c>
      <c r="L135" s="32"/>
      <c r="M135" s="134" t="s">
        <v>19</v>
      </c>
      <c r="N135" s="135" t="s">
        <v>49</v>
      </c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140</v>
      </c>
      <c r="AT135" s="138" t="s">
        <v>135</v>
      </c>
      <c r="AU135" s="138" t="s">
        <v>88</v>
      </c>
      <c r="AY135" s="17" t="s">
        <v>133</v>
      </c>
      <c r="BE135" s="139">
        <f>IF(N135="základní",J135,0)</f>
        <v>50000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7" t="s">
        <v>86</v>
      </c>
      <c r="BK135" s="139">
        <f>ROUND(I135*H135,2)</f>
        <v>50000</v>
      </c>
      <c r="BL135" s="17" t="s">
        <v>140</v>
      </c>
      <c r="BM135" s="138" t="s">
        <v>257</v>
      </c>
    </row>
    <row r="136" spans="2:65" s="1" customFormat="1" ht="16.5" customHeight="1">
      <c r="B136" s="32"/>
      <c r="C136" s="127" t="s">
        <v>297</v>
      </c>
      <c r="D136" s="127" t="s">
        <v>135</v>
      </c>
      <c r="E136" s="128" t="s">
        <v>1424</v>
      </c>
      <c r="F136" s="129" t="s">
        <v>1425</v>
      </c>
      <c r="G136" s="130" t="s">
        <v>425</v>
      </c>
      <c r="H136" s="131">
        <v>1</v>
      </c>
      <c r="I136" s="269">
        <v>15000</v>
      </c>
      <c r="J136" s="133">
        <f>ROUND(I136*H136,2)</f>
        <v>15000</v>
      </c>
      <c r="K136" s="129" t="s">
        <v>19</v>
      </c>
      <c r="L136" s="32"/>
      <c r="M136" s="134" t="s">
        <v>19</v>
      </c>
      <c r="N136" s="135" t="s">
        <v>49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140</v>
      </c>
      <c r="AT136" s="138" t="s">
        <v>135</v>
      </c>
      <c r="AU136" s="138" t="s">
        <v>88</v>
      </c>
      <c r="AY136" s="17" t="s">
        <v>133</v>
      </c>
      <c r="BE136" s="139">
        <f>IF(N136="základní",J136,0)</f>
        <v>15000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86</v>
      </c>
      <c r="BK136" s="139">
        <f>ROUND(I136*H136,2)</f>
        <v>15000</v>
      </c>
      <c r="BL136" s="17" t="s">
        <v>140</v>
      </c>
      <c r="BM136" s="138" t="s">
        <v>264</v>
      </c>
    </row>
    <row r="137" spans="2:65" s="1" customFormat="1" ht="16.5" customHeight="1">
      <c r="B137" s="32"/>
      <c r="C137" s="127" t="s">
        <v>202</v>
      </c>
      <c r="D137" s="127" t="s">
        <v>135</v>
      </c>
      <c r="E137" s="128" t="s">
        <v>1426</v>
      </c>
      <c r="F137" s="129" t="s">
        <v>1427</v>
      </c>
      <c r="G137" s="130" t="s">
        <v>425</v>
      </c>
      <c r="H137" s="131">
        <v>1</v>
      </c>
      <c r="I137" s="269">
        <v>15000</v>
      </c>
      <c r="J137" s="133">
        <f>ROUND(I137*H137,2)</f>
        <v>15000</v>
      </c>
      <c r="K137" s="129" t="s">
        <v>19</v>
      </c>
      <c r="L137" s="32"/>
      <c r="M137" s="182" t="s">
        <v>19</v>
      </c>
      <c r="N137" s="183" t="s">
        <v>49</v>
      </c>
      <c r="O137" s="1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138" t="s">
        <v>140</v>
      </c>
      <c r="AT137" s="138" t="s">
        <v>135</v>
      </c>
      <c r="AU137" s="138" t="s">
        <v>88</v>
      </c>
      <c r="AY137" s="17" t="s">
        <v>133</v>
      </c>
      <c r="BE137" s="139">
        <f>IF(N137="základní",J137,0)</f>
        <v>15000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86</v>
      </c>
      <c r="BK137" s="139">
        <f>ROUND(I137*H137,2)</f>
        <v>15000</v>
      </c>
      <c r="BL137" s="17" t="s">
        <v>140</v>
      </c>
      <c r="BM137" s="138" t="s">
        <v>270</v>
      </c>
    </row>
    <row r="138" spans="2:12" s="1" customFormat="1" ht="6.95" customHeight="1"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32"/>
    </row>
  </sheetData>
  <sheetProtection algorithmName="SHA-512" hashValue="Pfe2bAZcRHpqALxZxxMaFhZmfmFCEIInKTQ1LrecT7USxkKoU8fcR8ghjzWrMPXlXKFfsA5CwwYe7ZVTb1bB8Q==" saltValue="k+nvmI2iSBfbbJeFBznxQQ==" spinCount="100000" sheet="1" objects="1" scenarios="1" formatColumns="0" formatRows="0" autoFilter="0"/>
  <autoFilter ref="C87:K13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4_01/914112111"/>
    <hyperlink ref="F105" r:id="rId2" display="https://podminky.urs.cz/item/CS_URS_2024_01/011303002"/>
    <hyperlink ref="F107" r:id="rId3" display="https://podminky.urs.cz/item/CS_URS_2024_01/012103000"/>
    <hyperlink ref="F109" r:id="rId4" display="https://podminky.urs.cz/item/CS_URS_2024_01/012203001"/>
    <hyperlink ref="F111" r:id="rId5" display="https://podminky.urs.cz/item/CS_URS_2024_01/012303000"/>
    <hyperlink ref="F113" r:id="rId6" display="https://podminky.urs.cz/item/CS_URS_2024_01/012403000"/>
    <hyperlink ref="F117" r:id="rId7" display="https://podminky.urs.cz/item/CS_URS_2024_01/013203001"/>
    <hyperlink ref="F119" r:id="rId8" display="https://podminky.urs.cz/item/CS_URS_2024_01/013254000"/>
    <hyperlink ref="F121" r:id="rId9" display="https://podminky.urs.cz/item/CS_URS_2024_01/013274000"/>
    <hyperlink ref="F125" r:id="rId10" display="https://podminky.urs.cz/item/CS_URS_2024_01/030001000"/>
    <hyperlink ref="F127" r:id="rId11" display="https://podminky.urs.cz/item/CS_URS_2024_01/034503000"/>
    <hyperlink ref="F133" r:id="rId12" display="https://podminky.urs.cz/item/CS_URS_2024_01/0721030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</cols>
  <sheetData>
    <row r="1" ht="37.5" customHeight="1"/>
    <row r="2" spans="2:1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5" customFormat="1" ht="45" customHeight="1">
      <c r="B3" s="188"/>
      <c r="C3" s="313" t="s">
        <v>1428</v>
      </c>
      <c r="D3" s="313"/>
      <c r="E3" s="313"/>
      <c r="F3" s="313"/>
      <c r="G3" s="313"/>
      <c r="H3" s="313"/>
      <c r="I3" s="313"/>
      <c r="J3" s="313"/>
      <c r="K3" s="189"/>
    </row>
    <row r="4" spans="2:11" ht="25.5" customHeight="1">
      <c r="B4" s="190"/>
      <c r="C4" s="312" t="s">
        <v>1429</v>
      </c>
      <c r="D4" s="312"/>
      <c r="E4" s="312"/>
      <c r="F4" s="312"/>
      <c r="G4" s="312"/>
      <c r="H4" s="312"/>
      <c r="I4" s="312"/>
      <c r="J4" s="312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311" t="s">
        <v>1430</v>
      </c>
      <c r="D6" s="311"/>
      <c r="E6" s="311"/>
      <c r="F6" s="311"/>
      <c r="G6" s="311"/>
      <c r="H6" s="311"/>
      <c r="I6" s="311"/>
      <c r="J6" s="311"/>
      <c r="K6" s="191"/>
    </row>
    <row r="7" spans="2:11" ht="15" customHeight="1">
      <c r="B7" s="194"/>
      <c r="C7" s="311" t="s">
        <v>1431</v>
      </c>
      <c r="D7" s="311"/>
      <c r="E7" s="311"/>
      <c r="F7" s="311"/>
      <c r="G7" s="311"/>
      <c r="H7" s="311"/>
      <c r="I7" s="311"/>
      <c r="J7" s="311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311" t="s">
        <v>1432</v>
      </c>
      <c r="D9" s="311"/>
      <c r="E9" s="311"/>
      <c r="F9" s="311"/>
      <c r="G9" s="311"/>
      <c r="H9" s="311"/>
      <c r="I9" s="311"/>
      <c r="J9" s="311"/>
      <c r="K9" s="191"/>
    </row>
    <row r="10" spans="2:11" ht="15" customHeight="1">
      <c r="B10" s="194"/>
      <c r="C10" s="193"/>
      <c r="D10" s="311" t="s">
        <v>1433</v>
      </c>
      <c r="E10" s="311"/>
      <c r="F10" s="311"/>
      <c r="G10" s="311"/>
      <c r="H10" s="311"/>
      <c r="I10" s="311"/>
      <c r="J10" s="311"/>
      <c r="K10" s="191"/>
    </row>
    <row r="11" spans="2:11" ht="15" customHeight="1">
      <c r="B11" s="194"/>
      <c r="C11" s="195"/>
      <c r="D11" s="311" t="s">
        <v>1434</v>
      </c>
      <c r="E11" s="311"/>
      <c r="F11" s="311"/>
      <c r="G11" s="311"/>
      <c r="H11" s="311"/>
      <c r="I11" s="311"/>
      <c r="J11" s="311"/>
      <c r="K11" s="191"/>
    </row>
    <row r="12" spans="2:1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ht="15" customHeight="1">
      <c r="B13" s="194"/>
      <c r="C13" s="195"/>
      <c r="D13" s="196" t="s">
        <v>1435</v>
      </c>
      <c r="E13" s="193"/>
      <c r="F13" s="193"/>
      <c r="G13" s="193"/>
      <c r="H13" s="193"/>
      <c r="I13" s="193"/>
      <c r="J13" s="193"/>
      <c r="K13" s="191"/>
    </row>
    <row r="14" spans="2:1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ht="15" customHeight="1">
      <c r="B15" s="194"/>
      <c r="C15" s="195"/>
      <c r="D15" s="311" t="s">
        <v>1436</v>
      </c>
      <c r="E15" s="311"/>
      <c r="F15" s="311"/>
      <c r="G15" s="311"/>
      <c r="H15" s="311"/>
      <c r="I15" s="311"/>
      <c r="J15" s="311"/>
      <c r="K15" s="191"/>
    </row>
    <row r="16" spans="2:11" ht="15" customHeight="1">
      <c r="B16" s="194"/>
      <c r="C16" s="195"/>
      <c r="D16" s="311" t="s">
        <v>1437</v>
      </c>
      <c r="E16" s="311"/>
      <c r="F16" s="311"/>
      <c r="G16" s="311"/>
      <c r="H16" s="311"/>
      <c r="I16" s="311"/>
      <c r="J16" s="311"/>
      <c r="K16" s="191"/>
    </row>
    <row r="17" spans="2:11" ht="15" customHeight="1">
      <c r="B17" s="194"/>
      <c r="C17" s="195"/>
      <c r="D17" s="311" t="s">
        <v>1438</v>
      </c>
      <c r="E17" s="311"/>
      <c r="F17" s="311"/>
      <c r="G17" s="311"/>
      <c r="H17" s="311"/>
      <c r="I17" s="311"/>
      <c r="J17" s="311"/>
      <c r="K17" s="191"/>
    </row>
    <row r="18" spans="2:11" ht="15" customHeight="1">
      <c r="B18" s="194"/>
      <c r="C18" s="195"/>
      <c r="D18" s="195"/>
      <c r="E18" s="197" t="s">
        <v>85</v>
      </c>
      <c r="F18" s="311" t="s">
        <v>1439</v>
      </c>
      <c r="G18" s="311"/>
      <c r="H18" s="311"/>
      <c r="I18" s="311"/>
      <c r="J18" s="311"/>
      <c r="K18" s="191"/>
    </row>
    <row r="19" spans="2:11" ht="15" customHeight="1">
      <c r="B19" s="194"/>
      <c r="C19" s="195"/>
      <c r="D19" s="195"/>
      <c r="E19" s="197" t="s">
        <v>1440</v>
      </c>
      <c r="F19" s="311" t="s">
        <v>1441</v>
      </c>
      <c r="G19" s="311"/>
      <c r="H19" s="311"/>
      <c r="I19" s="311"/>
      <c r="J19" s="311"/>
      <c r="K19" s="191"/>
    </row>
    <row r="20" spans="2:11" ht="15" customHeight="1">
      <c r="B20" s="194"/>
      <c r="C20" s="195"/>
      <c r="D20" s="195"/>
      <c r="E20" s="197" t="s">
        <v>1442</v>
      </c>
      <c r="F20" s="311" t="s">
        <v>1443</v>
      </c>
      <c r="G20" s="311"/>
      <c r="H20" s="311"/>
      <c r="I20" s="311"/>
      <c r="J20" s="311"/>
      <c r="K20" s="191"/>
    </row>
    <row r="21" spans="2:11" ht="15" customHeight="1">
      <c r="B21" s="194"/>
      <c r="C21" s="195"/>
      <c r="D21" s="195"/>
      <c r="E21" s="197" t="s">
        <v>96</v>
      </c>
      <c r="F21" s="311" t="s">
        <v>1444</v>
      </c>
      <c r="G21" s="311"/>
      <c r="H21" s="311"/>
      <c r="I21" s="311"/>
      <c r="J21" s="311"/>
      <c r="K21" s="191"/>
    </row>
    <row r="22" spans="2:11" ht="15" customHeight="1">
      <c r="B22" s="194"/>
      <c r="C22" s="195"/>
      <c r="D22" s="195"/>
      <c r="E22" s="197" t="s">
        <v>1445</v>
      </c>
      <c r="F22" s="311" t="s">
        <v>1446</v>
      </c>
      <c r="G22" s="311"/>
      <c r="H22" s="311"/>
      <c r="I22" s="311"/>
      <c r="J22" s="311"/>
      <c r="K22" s="191"/>
    </row>
    <row r="23" spans="2:11" ht="15" customHeight="1">
      <c r="B23" s="194"/>
      <c r="C23" s="195"/>
      <c r="D23" s="195"/>
      <c r="E23" s="197" t="s">
        <v>1447</v>
      </c>
      <c r="F23" s="311" t="s">
        <v>1448</v>
      </c>
      <c r="G23" s="311"/>
      <c r="H23" s="311"/>
      <c r="I23" s="311"/>
      <c r="J23" s="311"/>
      <c r="K23" s="191"/>
    </row>
    <row r="24" spans="2:1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ht="15" customHeight="1">
      <c r="B25" s="194"/>
      <c r="C25" s="311" t="s">
        <v>1449</v>
      </c>
      <c r="D25" s="311"/>
      <c r="E25" s="311"/>
      <c r="F25" s="311"/>
      <c r="G25" s="311"/>
      <c r="H25" s="311"/>
      <c r="I25" s="311"/>
      <c r="J25" s="311"/>
      <c r="K25" s="191"/>
    </row>
    <row r="26" spans="2:11" ht="15" customHeight="1">
      <c r="B26" s="194"/>
      <c r="C26" s="311" t="s">
        <v>1450</v>
      </c>
      <c r="D26" s="311"/>
      <c r="E26" s="311"/>
      <c r="F26" s="311"/>
      <c r="G26" s="311"/>
      <c r="H26" s="311"/>
      <c r="I26" s="311"/>
      <c r="J26" s="311"/>
      <c r="K26" s="191"/>
    </row>
    <row r="27" spans="2:11" ht="15" customHeight="1">
      <c r="B27" s="194"/>
      <c r="C27" s="193"/>
      <c r="D27" s="311" t="s">
        <v>1451</v>
      </c>
      <c r="E27" s="311"/>
      <c r="F27" s="311"/>
      <c r="G27" s="311"/>
      <c r="H27" s="311"/>
      <c r="I27" s="311"/>
      <c r="J27" s="311"/>
      <c r="K27" s="191"/>
    </row>
    <row r="28" spans="2:11" ht="15" customHeight="1">
      <c r="B28" s="194"/>
      <c r="C28" s="195"/>
      <c r="D28" s="311" t="s">
        <v>1452</v>
      </c>
      <c r="E28" s="311"/>
      <c r="F28" s="311"/>
      <c r="G28" s="311"/>
      <c r="H28" s="311"/>
      <c r="I28" s="311"/>
      <c r="J28" s="311"/>
      <c r="K28" s="191"/>
    </row>
    <row r="29" spans="2:1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ht="15" customHeight="1">
      <c r="B30" s="194"/>
      <c r="C30" s="195"/>
      <c r="D30" s="311" t="s">
        <v>1453</v>
      </c>
      <c r="E30" s="311"/>
      <c r="F30" s="311"/>
      <c r="G30" s="311"/>
      <c r="H30" s="311"/>
      <c r="I30" s="311"/>
      <c r="J30" s="311"/>
      <c r="K30" s="191"/>
    </row>
    <row r="31" spans="2:11" ht="15" customHeight="1">
      <c r="B31" s="194"/>
      <c r="C31" s="195"/>
      <c r="D31" s="311" t="s">
        <v>1454</v>
      </c>
      <c r="E31" s="311"/>
      <c r="F31" s="311"/>
      <c r="G31" s="311"/>
      <c r="H31" s="311"/>
      <c r="I31" s="311"/>
      <c r="J31" s="311"/>
      <c r="K31" s="191"/>
    </row>
    <row r="32" spans="2:1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ht="15" customHeight="1">
      <c r="B33" s="194"/>
      <c r="C33" s="195"/>
      <c r="D33" s="311" t="s">
        <v>1455</v>
      </c>
      <c r="E33" s="311"/>
      <c r="F33" s="311"/>
      <c r="G33" s="311"/>
      <c r="H33" s="311"/>
      <c r="I33" s="311"/>
      <c r="J33" s="311"/>
      <c r="K33" s="191"/>
    </row>
    <row r="34" spans="2:11" ht="15" customHeight="1">
      <c r="B34" s="194"/>
      <c r="C34" s="195"/>
      <c r="D34" s="311" t="s">
        <v>1456</v>
      </c>
      <c r="E34" s="311"/>
      <c r="F34" s="311"/>
      <c r="G34" s="311"/>
      <c r="H34" s="311"/>
      <c r="I34" s="311"/>
      <c r="J34" s="311"/>
      <c r="K34" s="191"/>
    </row>
    <row r="35" spans="2:11" ht="15" customHeight="1">
      <c r="B35" s="194"/>
      <c r="C35" s="195"/>
      <c r="D35" s="311" t="s">
        <v>1457</v>
      </c>
      <c r="E35" s="311"/>
      <c r="F35" s="311"/>
      <c r="G35" s="311"/>
      <c r="H35" s="311"/>
      <c r="I35" s="311"/>
      <c r="J35" s="311"/>
      <c r="K35" s="191"/>
    </row>
    <row r="36" spans="2:11" ht="15" customHeight="1">
      <c r="B36" s="194"/>
      <c r="C36" s="195"/>
      <c r="D36" s="193"/>
      <c r="E36" s="196" t="s">
        <v>119</v>
      </c>
      <c r="F36" s="193"/>
      <c r="G36" s="311" t="s">
        <v>1458</v>
      </c>
      <c r="H36" s="311"/>
      <c r="I36" s="311"/>
      <c r="J36" s="311"/>
      <c r="K36" s="191"/>
    </row>
    <row r="37" spans="2:11" ht="30.75" customHeight="1">
      <c r="B37" s="194"/>
      <c r="C37" s="195"/>
      <c r="D37" s="193"/>
      <c r="E37" s="196" t="s">
        <v>1459</v>
      </c>
      <c r="F37" s="193"/>
      <c r="G37" s="311" t="s">
        <v>1460</v>
      </c>
      <c r="H37" s="311"/>
      <c r="I37" s="311"/>
      <c r="J37" s="311"/>
      <c r="K37" s="191"/>
    </row>
    <row r="38" spans="2:11" ht="15" customHeight="1">
      <c r="B38" s="194"/>
      <c r="C38" s="195"/>
      <c r="D38" s="193"/>
      <c r="E38" s="196" t="s">
        <v>59</v>
      </c>
      <c r="F38" s="193"/>
      <c r="G38" s="311" t="s">
        <v>1461</v>
      </c>
      <c r="H38" s="311"/>
      <c r="I38" s="311"/>
      <c r="J38" s="311"/>
      <c r="K38" s="191"/>
    </row>
    <row r="39" spans="2:11" ht="15" customHeight="1">
      <c r="B39" s="194"/>
      <c r="C39" s="195"/>
      <c r="D39" s="193"/>
      <c r="E39" s="196" t="s">
        <v>60</v>
      </c>
      <c r="F39" s="193"/>
      <c r="G39" s="311" t="s">
        <v>1462</v>
      </c>
      <c r="H39" s="311"/>
      <c r="I39" s="311"/>
      <c r="J39" s="311"/>
      <c r="K39" s="191"/>
    </row>
    <row r="40" spans="2:11" ht="15" customHeight="1">
      <c r="B40" s="194"/>
      <c r="C40" s="195"/>
      <c r="D40" s="193"/>
      <c r="E40" s="196" t="s">
        <v>120</v>
      </c>
      <c r="F40" s="193"/>
      <c r="G40" s="311" t="s">
        <v>1463</v>
      </c>
      <c r="H40" s="311"/>
      <c r="I40" s="311"/>
      <c r="J40" s="311"/>
      <c r="K40" s="191"/>
    </row>
    <row r="41" spans="2:11" ht="15" customHeight="1">
      <c r="B41" s="194"/>
      <c r="C41" s="195"/>
      <c r="D41" s="193"/>
      <c r="E41" s="196" t="s">
        <v>121</v>
      </c>
      <c r="F41" s="193"/>
      <c r="G41" s="311" t="s">
        <v>1464</v>
      </c>
      <c r="H41" s="311"/>
      <c r="I41" s="311"/>
      <c r="J41" s="311"/>
      <c r="K41" s="191"/>
    </row>
    <row r="42" spans="2:11" ht="15" customHeight="1">
      <c r="B42" s="194"/>
      <c r="C42" s="195"/>
      <c r="D42" s="193"/>
      <c r="E42" s="196" t="s">
        <v>1465</v>
      </c>
      <c r="F42" s="193"/>
      <c r="G42" s="311" t="s">
        <v>1466</v>
      </c>
      <c r="H42" s="311"/>
      <c r="I42" s="311"/>
      <c r="J42" s="311"/>
      <c r="K42" s="191"/>
    </row>
    <row r="43" spans="2:11" ht="15" customHeight="1">
      <c r="B43" s="194"/>
      <c r="C43" s="195"/>
      <c r="D43" s="193"/>
      <c r="E43" s="196"/>
      <c r="F43" s="193"/>
      <c r="G43" s="311" t="s">
        <v>1467</v>
      </c>
      <c r="H43" s="311"/>
      <c r="I43" s="311"/>
      <c r="J43" s="311"/>
      <c r="K43" s="191"/>
    </row>
    <row r="44" spans="2:11" ht="15" customHeight="1">
      <c r="B44" s="194"/>
      <c r="C44" s="195"/>
      <c r="D44" s="193"/>
      <c r="E44" s="196" t="s">
        <v>1468</v>
      </c>
      <c r="F44" s="193"/>
      <c r="G44" s="311" t="s">
        <v>1469</v>
      </c>
      <c r="H44" s="311"/>
      <c r="I44" s="311"/>
      <c r="J44" s="311"/>
      <c r="K44" s="191"/>
    </row>
    <row r="45" spans="2:11" ht="15" customHeight="1">
      <c r="B45" s="194"/>
      <c r="C45" s="195"/>
      <c r="D45" s="193"/>
      <c r="E45" s="196" t="s">
        <v>123</v>
      </c>
      <c r="F45" s="193"/>
      <c r="G45" s="311" t="s">
        <v>1470</v>
      </c>
      <c r="H45" s="311"/>
      <c r="I45" s="311"/>
      <c r="J45" s="311"/>
      <c r="K45" s="191"/>
    </row>
    <row r="46" spans="2:1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ht="15" customHeight="1">
      <c r="B47" s="194"/>
      <c r="C47" s="195"/>
      <c r="D47" s="311" t="s">
        <v>1471</v>
      </c>
      <c r="E47" s="311"/>
      <c r="F47" s="311"/>
      <c r="G47" s="311"/>
      <c r="H47" s="311"/>
      <c r="I47" s="311"/>
      <c r="J47" s="311"/>
      <c r="K47" s="191"/>
    </row>
    <row r="48" spans="2:11" ht="15" customHeight="1">
      <c r="B48" s="194"/>
      <c r="C48" s="195"/>
      <c r="D48" s="195"/>
      <c r="E48" s="311" t="s">
        <v>1472</v>
      </c>
      <c r="F48" s="311"/>
      <c r="G48" s="311"/>
      <c r="H48" s="311"/>
      <c r="I48" s="311"/>
      <c r="J48" s="311"/>
      <c r="K48" s="191"/>
    </row>
    <row r="49" spans="2:11" ht="15" customHeight="1">
      <c r="B49" s="194"/>
      <c r="C49" s="195"/>
      <c r="D49" s="195"/>
      <c r="E49" s="311" t="s">
        <v>1473</v>
      </c>
      <c r="F49" s="311"/>
      <c r="G49" s="311"/>
      <c r="H49" s="311"/>
      <c r="I49" s="311"/>
      <c r="J49" s="311"/>
      <c r="K49" s="191"/>
    </row>
    <row r="50" spans="2:11" ht="15" customHeight="1">
      <c r="B50" s="194"/>
      <c r="C50" s="195"/>
      <c r="D50" s="195"/>
      <c r="E50" s="311" t="s">
        <v>1474</v>
      </c>
      <c r="F50" s="311"/>
      <c r="G50" s="311"/>
      <c r="H50" s="311"/>
      <c r="I50" s="311"/>
      <c r="J50" s="311"/>
      <c r="K50" s="191"/>
    </row>
    <row r="51" spans="2:11" ht="15" customHeight="1">
      <c r="B51" s="194"/>
      <c r="C51" s="195"/>
      <c r="D51" s="311" t="s">
        <v>1475</v>
      </c>
      <c r="E51" s="311"/>
      <c r="F51" s="311"/>
      <c r="G51" s="311"/>
      <c r="H51" s="311"/>
      <c r="I51" s="311"/>
      <c r="J51" s="311"/>
      <c r="K51" s="191"/>
    </row>
    <row r="52" spans="2:11" ht="25.5" customHeight="1">
      <c r="B52" s="190"/>
      <c r="C52" s="312" t="s">
        <v>1476</v>
      </c>
      <c r="D52" s="312"/>
      <c r="E52" s="312"/>
      <c r="F52" s="312"/>
      <c r="G52" s="312"/>
      <c r="H52" s="312"/>
      <c r="I52" s="312"/>
      <c r="J52" s="312"/>
      <c r="K52" s="191"/>
    </row>
    <row r="53" spans="2:1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ht="15" customHeight="1">
      <c r="B54" s="190"/>
      <c r="C54" s="311" t="s">
        <v>1477</v>
      </c>
      <c r="D54" s="311"/>
      <c r="E54" s="311"/>
      <c r="F54" s="311"/>
      <c r="G54" s="311"/>
      <c r="H54" s="311"/>
      <c r="I54" s="311"/>
      <c r="J54" s="311"/>
      <c r="K54" s="191"/>
    </row>
    <row r="55" spans="2:11" ht="15" customHeight="1">
      <c r="B55" s="190"/>
      <c r="C55" s="311" t="s">
        <v>1478</v>
      </c>
      <c r="D55" s="311"/>
      <c r="E55" s="311"/>
      <c r="F55" s="311"/>
      <c r="G55" s="311"/>
      <c r="H55" s="311"/>
      <c r="I55" s="311"/>
      <c r="J55" s="311"/>
      <c r="K55" s="191"/>
    </row>
    <row r="56" spans="2:1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ht="15" customHeight="1">
      <c r="B57" s="190"/>
      <c r="C57" s="311" t="s">
        <v>1479</v>
      </c>
      <c r="D57" s="311"/>
      <c r="E57" s="311"/>
      <c r="F57" s="311"/>
      <c r="G57" s="311"/>
      <c r="H57" s="311"/>
      <c r="I57" s="311"/>
      <c r="J57" s="311"/>
      <c r="K57" s="191"/>
    </row>
    <row r="58" spans="2:11" ht="15" customHeight="1">
      <c r="B58" s="190"/>
      <c r="C58" s="195"/>
      <c r="D58" s="311" t="s">
        <v>1480</v>
      </c>
      <c r="E58" s="311"/>
      <c r="F58" s="311"/>
      <c r="G58" s="311"/>
      <c r="H58" s="311"/>
      <c r="I58" s="311"/>
      <c r="J58" s="311"/>
      <c r="K58" s="191"/>
    </row>
    <row r="59" spans="2:11" ht="15" customHeight="1">
      <c r="B59" s="190"/>
      <c r="C59" s="195"/>
      <c r="D59" s="311" t="s">
        <v>1481</v>
      </c>
      <c r="E59" s="311"/>
      <c r="F59" s="311"/>
      <c r="G59" s="311"/>
      <c r="H59" s="311"/>
      <c r="I59" s="311"/>
      <c r="J59" s="311"/>
      <c r="K59" s="191"/>
    </row>
    <row r="60" spans="2:11" ht="15" customHeight="1">
      <c r="B60" s="190"/>
      <c r="C60" s="195"/>
      <c r="D60" s="311" t="s">
        <v>1482</v>
      </c>
      <c r="E60" s="311"/>
      <c r="F60" s="311"/>
      <c r="G60" s="311"/>
      <c r="H60" s="311"/>
      <c r="I60" s="311"/>
      <c r="J60" s="311"/>
      <c r="K60" s="191"/>
    </row>
    <row r="61" spans="2:11" ht="15" customHeight="1">
      <c r="B61" s="190"/>
      <c r="C61" s="195"/>
      <c r="D61" s="311" t="s">
        <v>1483</v>
      </c>
      <c r="E61" s="311"/>
      <c r="F61" s="311"/>
      <c r="G61" s="311"/>
      <c r="H61" s="311"/>
      <c r="I61" s="311"/>
      <c r="J61" s="311"/>
      <c r="K61" s="191"/>
    </row>
    <row r="62" spans="2:11" ht="15" customHeight="1">
      <c r="B62" s="190"/>
      <c r="C62" s="195"/>
      <c r="D62" s="314" t="s">
        <v>1484</v>
      </c>
      <c r="E62" s="314"/>
      <c r="F62" s="314"/>
      <c r="G62" s="314"/>
      <c r="H62" s="314"/>
      <c r="I62" s="314"/>
      <c r="J62" s="314"/>
      <c r="K62" s="191"/>
    </row>
    <row r="63" spans="2:11" ht="15" customHeight="1">
      <c r="B63" s="190"/>
      <c r="C63" s="195"/>
      <c r="D63" s="311" t="s">
        <v>1485</v>
      </c>
      <c r="E63" s="311"/>
      <c r="F63" s="311"/>
      <c r="G63" s="311"/>
      <c r="H63" s="311"/>
      <c r="I63" s="311"/>
      <c r="J63" s="311"/>
      <c r="K63" s="191"/>
    </row>
    <row r="64" spans="2:1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ht="15" customHeight="1">
      <c r="B65" s="190"/>
      <c r="C65" s="195"/>
      <c r="D65" s="311" t="s">
        <v>1486</v>
      </c>
      <c r="E65" s="311"/>
      <c r="F65" s="311"/>
      <c r="G65" s="311"/>
      <c r="H65" s="311"/>
      <c r="I65" s="311"/>
      <c r="J65" s="311"/>
      <c r="K65" s="191"/>
    </row>
    <row r="66" spans="2:11" ht="15" customHeight="1">
      <c r="B66" s="190"/>
      <c r="C66" s="195"/>
      <c r="D66" s="314" t="s">
        <v>1487</v>
      </c>
      <c r="E66" s="314"/>
      <c r="F66" s="314"/>
      <c r="G66" s="314"/>
      <c r="H66" s="314"/>
      <c r="I66" s="314"/>
      <c r="J66" s="314"/>
      <c r="K66" s="191"/>
    </row>
    <row r="67" spans="2:11" ht="15" customHeight="1">
      <c r="B67" s="190"/>
      <c r="C67" s="195"/>
      <c r="D67" s="311" t="s">
        <v>1488</v>
      </c>
      <c r="E67" s="311"/>
      <c r="F67" s="311"/>
      <c r="G67" s="311"/>
      <c r="H67" s="311"/>
      <c r="I67" s="311"/>
      <c r="J67" s="311"/>
      <c r="K67" s="191"/>
    </row>
    <row r="68" spans="2:11" ht="15" customHeight="1">
      <c r="B68" s="190"/>
      <c r="C68" s="195"/>
      <c r="D68" s="311" t="s">
        <v>1489</v>
      </c>
      <c r="E68" s="311"/>
      <c r="F68" s="311"/>
      <c r="G68" s="311"/>
      <c r="H68" s="311"/>
      <c r="I68" s="311"/>
      <c r="J68" s="311"/>
      <c r="K68" s="191"/>
    </row>
    <row r="69" spans="2:11" ht="15" customHeight="1">
      <c r="B69" s="190"/>
      <c r="C69" s="195"/>
      <c r="D69" s="311" t="s">
        <v>1490</v>
      </c>
      <c r="E69" s="311"/>
      <c r="F69" s="311"/>
      <c r="G69" s="311"/>
      <c r="H69" s="311"/>
      <c r="I69" s="311"/>
      <c r="J69" s="311"/>
      <c r="K69" s="191"/>
    </row>
    <row r="70" spans="2:11" ht="15" customHeight="1">
      <c r="B70" s="190"/>
      <c r="C70" s="195"/>
      <c r="D70" s="311" t="s">
        <v>1491</v>
      </c>
      <c r="E70" s="311"/>
      <c r="F70" s="311"/>
      <c r="G70" s="311"/>
      <c r="H70" s="311"/>
      <c r="I70" s="311"/>
      <c r="J70" s="311"/>
      <c r="K70" s="191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ht="45" customHeight="1">
      <c r="B75" s="207"/>
      <c r="C75" s="315" t="s">
        <v>1492</v>
      </c>
      <c r="D75" s="315"/>
      <c r="E75" s="315"/>
      <c r="F75" s="315"/>
      <c r="G75" s="315"/>
      <c r="H75" s="315"/>
      <c r="I75" s="315"/>
      <c r="J75" s="315"/>
      <c r="K75" s="208"/>
    </row>
    <row r="76" spans="2:11" ht="17.25" customHeight="1">
      <c r="B76" s="207"/>
      <c r="C76" s="209" t="s">
        <v>1493</v>
      </c>
      <c r="D76" s="209"/>
      <c r="E76" s="209"/>
      <c r="F76" s="209" t="s">
        <v>1494</v>
      </c>
      <c r="G76" s="210"/>
      <c r="H76" s="209" t="s">
        <v>60</v>
      </c>
      <c r="I76" s="209" t="s">
        <v>63</v>
      </c>
      <c r="J76" s="209" t="s">
        <v>1495</v>
      </c>
      <c r="K76" s="208"/>
    </row>
    <row r="77" spans="2:11" ht="17.25" customHeight="1">
      <c r="B77" s="207"/>
      <c r="C77" s="211" t="s">
        <v>1496</v>
      </c>
      <c r="D77" s="211"/>
      <c r="E77" s="211"/>
      <c r="F77" s="212" t="s">
        <v>1497</v>
      </c>
      <c r="G77" s="213"/>
      <c r="H77" s="211"/>
      <c r="I77" s="211"/>
      <c r="J77" s="211" t="s">
        <v>1498</v>
      </c>
      <c r="K77" s="208"/>
    </row>
    <row r="78" spans="2:1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ht="15" customHeight="1">
      <c r="B79" s="207"/>
      <c r="C79" s="196" t="s">
        <v>59</v>
      </c>
      <c r="D79" s="216"/>
      <c r="E79" s="216"/>
      <c r="F79" s="217" t="s">
        <v>1499</v>
      </c>
      <c r="G79" s="218"/>
      <c r="H79" s="196" t="s">
        <v>1500</v>
      </c>
      <c r="I79" s="196" t="s">
        <v>1501</v>
      </c>
      <c r="J79" s="196">
        <v>20</v>
      </c>
      <c r="K79" s="208"/>
    </row>
    <row r="80" spans="2:11" ht="15" customHeight="1">
      <c r="B80" s="207"/>
      <c r="C80" s="196" t="s">
        <v>1502</v>
      </c>
      <c r="D80" s="196"/>
      <c r="E80" s="196"/>
      <c r="F80" s="217" t="s">
        <v>1499</v>
      </c>
      <c r="G80" s="218"/>
      <c r="H80" s="196" t="s">
        <v>1503</v>
      </c>
      <c r="I80" s="196" t="s">
        <v>1501</v>
      </c>
      <c r="J80" s="196">
        <v>120</v>
      </c>
      <c r="K80" s="208"/>
    </row>
    <row r="81" spans="2:11" ht="15" customHeight="1">
      <c r="B81" s="219"/>
      <c r="C81" s="196" t="s">
        <v>1504</v>
      </c>
      <c r="D81" s="196"/>
      <c r="E81" s="196"/>
      <c r="F81" s="217" t="s">
        <v>1505</v>
      </c>
      <c r="G81" s="218"/>
      <c r="H81" s="196" t="s">
        <v>1506</v>
      </c>
      <c r="I81" s="196" t="s">
        <v>1501</v>
      </c>
      <c r="J81" s="196">
        <v>50</v>
      </c>
      <c r="K81" s="208"/>
    </row>
    <row r="82" spans="2:11" ht="15" customHeight="1">
      <c r="B82" s="219"/>
      <c r="C82" s="196" t="s">
        <v>1507</v>
      </c>
      <c r="D82" s="196"/>
      <c r="E82" s="196"/>
      <c r="F82" s="217" t="s">
        <v>1499</v>
      </c>
      <c r="G82" s="218"/>
      <c r="H82" s="196" t="s">
        <v>1508</v>
      </c>
      <c r="I82" s="196" t="s">
        <v>1509</v>
      </c>
      <c r="J82" s="196"/>
      <c r="K82" s="208"/>
    </row>
    <row r="83" spans="2:11" ht="15" customHeight="1">
      <c r="B83" s="219"/>
      <c r="C83" s="196" t="s">
        <v>1510</v>
      </c>
      <c r="D83" s="196"/>
      <c r="E83" s="196"/>
      <c r="F83" s="217" t="s">
        <v>1505</v>
      </c>
      <c r="G83" s="196"/>
      <c r="H83" s="196" t="s">
        <v>1511</v>
      </c>
      <c r="I83" s="196" t="s">
        <v>1501</v>
      </c>
      <c r="J83" s="196">
        <v>15</v>
      </c>
      <c r="K83" s="208"/>
    </row>
    <row r="84" spans="2:11" ht="15" customHeight="1">
      <c r="B84" s="219"/>
      <c r="C84" s="196" t="s">
        <v>1512</v>
      </c>
      <c r="D84" s="196"/>
      <c r="E84" s="196"/>
      <c r="F84" s="217" t="s">
        <v>1505</v>
      </c>
      <c r="G84" s="196"/>
      <c r="H84" s="196" t="s">
        <v>1513</v>
      </c>
      <c r="I84" s="196" t="s">
        <v>1501</v>
      </c>
      <c r="J84" s="196">
        <v>15</v>
      </c>
      <c r="K84" s="208"/>
    </row>
    <row r="85" spans="2:11" ht="15" customHeight="1">
      <c r="B85" s="219"/>
      <c r="C85" s="196" t="s">
        <v>1514</v>
      </c>
      <c r="D85" s="196"/>
      <c r="E85" s="196"/>
      <c r="F85" s="217" t="s">
        <v>1505</v>
      </c>
      <c r="G85" s="196"/>
      <c r="H85" s="196" t="s">
        <v>1515</v>
      </c>
      <c r="I85" s="196" t="s">
        <v>1501</v>
      </c>
      <c r="J85" s="196">
        <v>20</v>
      </c>
      <c r="K85" s="208"/>
    </row>
    <row r="86" spans="2:11" ht="15" customHeight="1">
      <c r="B86" s="219"/>
      <c r="C86" s="196" t="s">
        <v>1516</v>
      </c>
      <c r="D86" s="196"/>
      <c r="E86" s="196"/>
      <c r="F86" s="217" t="s">
        <v>1505</v>
      </c>
      <c r="G86" s="196"/>
      <c r="H86" s="196" t="s">
        <v>1517</v>
      </c>
      <c r="I86" s="196" t="s">
        <v>1501</v>
      </c>
      <c r="J86" s="196">
        <v>20</v>
      </c>
      <c r="K86" s="208"/>
    </row>
    <row r="87" spans="2:11" ht="15" customHeight="1">
      <c r="B87" s="219"/>
      <c r="C87" s="196" t="s">
        <v>1518</v>
      </c>
      <c r="D87" s="196"/>
      <c r="E87" s="196"/>
      <c r="F87" s="217" t="s">
        <v>1505</v>
      </c>
      <c r="G87" s="218"/>
      <c r="H87" s="196" t="s">
        <v>1519</v>
      </c>
      <c r="I87" s="196" t="s">
        <v>1501</v>
      </c>
      <c r="J87" s="196">
        <v>50</v>
      </c>
      <c r="K87" s="208"/>
    </row>
    <row r="88" spans="2:11" ht="15" customHeight="1">
      <c r="B88" s="219"/>
      <c r="C88" s="196" t="s">
        <v>1520</v>
      </c>
      <c r="D88" s="196"/>
      <c r="E88" s="196"/>
      <c r="F88" s="217" t="s">
        <v>1505</v>
      </c>
      <c r="G88" s="218"/>
      <c r="H88" s="196" t="s">
        <v>1521</v>
      </c>
      <c r="I88" s="196" t="s">
        <v>1501</v>
      </c>
      <c r="J88" s="196">
        <v>20</v>
      </c>
      <c r="K88" s="208"/>
    </row>
    <row r="89" spans="2:11" ht="15" customHeight="1">
      <c r="B89" s="219"/>
      <c r="C89" s="196" t="s">
        <v>1522</v>
      </c>
      <c r="D89" s="196"/>
      <c r="E89" s="196"/>
      <c r="F89" s="217" t="s">
        <v>1505</v>
      </c>
      <c r="G89" s="218"/>
      <c r="H89" s="196" t="s">
        <v>1523</v>
      </c>
      <c r="I89" s="196" t="s">
        <v>1501</v>
      </c>
      <c r="J89" s="196">
        <v>20</v>
      </c>
      <c r="K89" s="208"/>
    </row>
    <row r="90" spans="2:11" ht="15" customHeight="1">
      <c r="B90" s="219"/>
      <c r="C90" s="196" t="s">
        <v>1524</v>
      </c>
      <c r="D90" s="196"/>
      <c r="E90" s="196"/>
      <c r="F90" s="217" t="s">
        <v>1505</v>
      </c>
      <c r="G90" s="218"/>
      <c r="H90" s="196" t="s">
        <v>1525</v>
      </c>
      <c r="I90" s="196" t="s">
        <v>1501</v>
      </c>
      <c r="J90" s="196">
        <v>50</v>
      </c>
      <c r="K90" s="208"/>
    </row>
    <row r="91" spans="2:11" ht="15" customHeight="1">
      <c r="B91" s="219"/>
      <c r="C91" s="196" t="s">
        <v>1526</v>
      </c>
      <c r="D91" s="196"/>
      <c r="E91" s="196"/>
      <c r="F91" s="217" t="s">
        <v>1505</v>
      </c>
      <c r="G91" s="218"/>
      <c r="H91" s="196" t="s">
        <v>1526</v>
      </c>
      <c r="I91" s="196" t="s">
        <v>1501</v>
      </c>
      <c r="J91" s="196">
        <v>50</v>
      </c>
      <c r="K91" s="208"/>
    </row>
    <row r="92" spans="2:11" ht="15" customHeight="1">
      <c r="B92" s="219"/>
      <c r="C92" s="196" t="s">
        <v>1527</v>
      </c>
      <c r="D92" s="196"/>
      <c r="E92" s="196"/>
      <c r="F92" s="217" t="s">
        <v>1505</v>
      </c>
      <c r="G92" s="218"/>
      <c r="H92" s="196" t="s">
        <v>1528</v>
      </c>
      <c r="I92" s="196" t="s">
        <v>1501</v>
      </c>
      <c r="J92" s="196">
        <v>255</v>
      </c>
      <c r="K92" s="208"/>
    </row>
    <row r="93" spans="2:11" ht="15" customHeight="1">
      <c r="B93" s="219"/>
      <c r="C93" s="196" t="s">
        <v>1529</v>
      </c>
      <c r="D93" s="196"/>
      <c r="E93" s="196"/>
      <c r="F93" s="217" t="s">
        <v>1499</v>
      </c>
      <c r="G93" s="218"/>
      <c r="H93" s="196" t="s">
        <v>1530</v>
      </c>
      <c r="I93" s="196" t="s">
        <v>1531</v>
      </c>
      <c r="J93" s="196"/>
      <c r="K93" s="208"/>
    </row>
    <row r="94" spans="2:11" ht="15" customHeight="1">
      <c r="B94" s="219"/>
      <c r="C94" s="196" t="s">
        <v>1532</v>
      </c>
      <c r="D94" s="196"/>
      <c r="E94" s="196"/>
      <c r="F94" s="217" t="s">
        <v>1499</v>
      </c>
      <c r="G94" s="218"/>
      <c r="H94" s="196" t="s">
        <v>1533</v>
      </c>
      <c r="I94" s="196" t="s">
        <v>1534</v>
      </c>
      <c r="J94" s="196"/>
      <c r="K94" s="208"/>
    </row>
    <row r="95" spans="2:11" ht="15" customHeight="1">
      <c r="B95" s="219"/>
      <c r="C95" s="196" t="s">
        <v>1535</v>
      </c>
      <c r="D95" s="196"/>
      <c r="E95" s="196"/>
      <c r="F95" s="217" t="s">
        <v>1499</v>
      </c>
      <c r="G95" s="218"/>
      <c r="H95" s="196" t="s">
        <v>1535</v>
      </c>
      <c r="I95" s="196" t="s">
        <v>1534</v>
      </c>
      <c r="J95" s="196"/>
      <c r="K95" s="208"/>
    </row>
    <row r="96" spans="2:11" ht="15" customHeight="1">
      <c r="B96" s="219"/>
      <c r="C96" s="196" t="s">
        <v>44</v>
      </c>
      <c r="D96" s="196"/>
      <c r="E96" s="196"/>
      <c r="F96" s="217" t="s">
        <v>1499</v>
      </c>
      <c r="G96" s="218"/>
      <c r="H96" s="196" t="s">
        <v>1536</v>
      </c>
      <c r="I96" s="196" t="s">
        <v>1534</v>
      </c>
      <c r="J96" s="196"/>
      <c r="K96" s="208"/>
    </row>
    <row r="97" spans="2:11" ht="15" customHeight="1">
      <c r="B97" s="219"/>
      <c r="C97" s="196" t="s">
        <v>54</v>
      </c>
      <c r="D97" s="196"/>
      <c r="E97" s="196"/>
      <c r="F97" s="217" t="s">
        <v>1499</v>
      </c>
      <c r="G97" s="218"/>
      <c r="H97" s="196" t="s">
        <v>1537</v>
      </c>
      <c r="I97" s="196" t="s">
        <v>1534</v>
      </c>
      <c r="J97" s="196"/>
      <c r="K97" s="208"/>
    </row>
    <row r="98" spans="2:11" ht="1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2"/>
    </row>
    <row r="99" spans="2:11" ht="18.7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3"/>
    </row>
    <row r="100" spans="2:1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ht="45" customHeight="1">
      <c r="B102" s="207"/>
      <c r="C102" s="315" t="s">
        <v>1538</v>
      </c>
      <c r="D102" s="315"/>
      <c r="E102" s="315"/>
      <c r="F102" s="315"/>
      <c r="G102" s="315"/>
      <c r="H102" s="315"/>
      <c r="I102" s="315"/>
      <c r="J102" s="315"/>
      <c r="K102" s="208"/>
    </row>
    <row r="103" spans="2:11" ht="17.25" customHeight="1">
      <c r="B103" s="207"/>
      <c r="C103" s="209" t="s">
        <v>1493</v>
      </c>
      <c r="D103" s="209"/>
      <c r="E103" s="209"/>
      <c r="F103" s="209" t="s">
        <v>1494</v>
      </c>
      <c r="G103" s="210"/>
      <c r="H103" s="209" t="s">
        <v>60</v>
      </c>
      <c r="I103" s="209" t="s">
        <v>63</v>
      </c>
      <c r="J103" s="209" t="s">
        <v>1495</v>
      </c>
      <c r="K103" s="208"/>
    </row>
    <row r="104" spans="2:11" ht="17.25" customHeight="1">
      <c r="B104" s="207"/>
      <c r="C104" s="211" t="s">
        <v>1496</v>
      </c>
      <c r="D104" s="211"/>
      <c r="E104" s="211"/>
      <c r="F104" s="212" t="s">
        <v>1497</v>
      </c>
      <c r="G104" s="213"/>
      <c r="H104" s="211"/>
      <c r="I104" s="211"/>
      <c r="J104" s="211" t="s">
        <v>1498</v>
      </c>
      <c r="K104" s="208"/>
    </row>
    <row r="105" spans="2:11" ht="5.25" customHeight="1">
      <c r="B105" s="207"/>
      <c r="C105" s="209"/>
      <c r="D105" s="209"/>
      <c r="E105" s="209"/>
      <c r="F105" s="209"/>
      <c r="G105" s="225"/>
      <c r="H105" s="209"/>
      <c r="I105" s="209"/>
      <c r="J105" s="209"/>
      <c r="K105" s="208"/>
    </row>
    <row r="106" spans="2:11" ht="15" customHeight="1">
      <c r="B106" s="207"/>
      <c r="C106" s="196" t="s">
        <v>59</v>
      </c>
      <c r="D106" s="216"/>
      <c r="E106" s="216"/>
      <c r="F106" s="217" t="s">
        <v>1499</v>
      </c>
      <c r="G106" s="196"/>
      <c r="H106" s="196" t="s">
        <v>1539</v>
      </c>
      <c r="I106" s="196" t="s">
        <v>1501</v>
      </c>
      <c r="J106" s="196">
        <v>20</v>
      </c>
      <c r="K106" s="208"/>
    </row>
    <row r="107" spans="2:11" ht="15" customHeight="1">
      <c r="B107" s="207"/>
      <c r="C107" s="196" t="s">
        <v>1502</v>
      </c>
      <c r="D107" s="196"/>
      <c r="E107" s="196"/>
      <c r="F107" s="217" t="s">
        <v>1499</v>
      </c>
      <c r="G107" s="196"/>
      <c r="H107" s="196" t="s">
        <v>1539</v>
      </c>
      <c r="I107" s="196" t="s">
        <v>1501</v>
      </c>
      <c r="J107" s="196">
        <v>120</v>
      </c>
      <c r="K107" s="208"/>
    </row>
    <row r="108" spans="2:11" ht="15" customHeight="1">
      <c r="B108" s="219"/>
      <c r="C108" s="196" t="s">
        <v>1504</v>
      </c>
      <c r="D108" s="196"/>
      <c r="E108" s="196"/>
      <c r="F108" s="217" t="s">
        <v>1505</v>
      </c>
      <c r="G108" s="196"/>
      <c r="H108" s="196" t="s">
        <v>1539</v>
      </c>
      <c r="I108" s="196" t="s">
        <v>1501</v>
      </c>
      <c r="J108" s="196">
        <v>50</v>
      </c>
      <c r="K108" s="208"/>
    </row>
    <row r="109" spans="2:11" ht="15" customHeight="1">
      <c r="B109" s="219"/>
      <c r="C109" s="196" t="s">
        <v>1507</v>
      </c>
      <c r="D109" s="196"/>
      <c r="E109" s="196"/>
      <c r="F109" s="217" t="s">
        <v>1499</v>
      </c>
      <c r="G109" s="196"/>
      <c r="H109" s="196" t="s">
        <v>1539</v>
      </c>
      <c r="I109" s="196" t="s">
        <v>1509</v>
      </c>
      <c r="J109" s="196"/>
      <c r="K109" s="208"/>
    </row>
    <row r="110" spans="2:11" ht="15" customHeight="1">
      <c r="B110" s="219"/>
      <c r="C110" s="196" t="s">
        <v>1518</v>
      </c>
      <c r="D110" s="196"/>
      <c r="E110" s="196"/>
      <c r="F110" s="217" t="s">
        <v>1505</v>
      </c>
      <c r="G110" s="196"/>
      <c r="H110" s="196" t="s">
        <v>1539</v>
      </c>
      <c r="I110" s="196" t="s">
        <v>1501</v>
      </c>
      <c r="J110" s="196">
        <v>50</v>
      </c>
      <c r="K110" s="208"/>
    </row>
    <row r="111" spans="2:11" ht="15" customHeight="1">
      <c r="B111" s="219"/>
      <c r="C111" s="196" t="s">
        <v>1526</v>
      </c>
      <c r="D111" s="196"/>
      <c r="E111" s="196"/>
      <c r="F111" s="217" t="s">
        <v>1505</v>
      </c>
      <c r="G111" s="196"/>
      <c r="H111" s="196" t="s">
        <v>1539</v>
      </c>
      <c r="I111" s="196" t="s">
        <v>1501</v>
      </c>
      <c r="J111" s="196">
        <v>50</v>
      </c>
      <c r="K111" s="208"/>
    </row>
    <row r="112" spans="2:11" ht="15" customHeight="1">
      <c r="B112" s="219"/>
      <c r="C112" s="196" t="s">
        <v>1524</v>
      </c>
      <c r="D112" s="196"/>
      <c r="E112" s="196"/>
      <c r="F112" s="217" t="s">
        <v>1505</v>
      </c>
      <c r="G112" s="196"/>
      <c r="H112" s="196" t="s">
        <v>1539</v>
      </c>
      <c r="I112" s="196" t="s">
        <v>1501</v>
      </c>
      <c r="J112" s="196">
        <v>50</v>
      </c>
      <c r="K112" s="208"/>
    </row>
    <row r="113" spans="2:11" ht="15" customHeight="1">
      <c r="B113" s="219"/>
      <c r="C113" s="196" t="s">
        <v>59</v>
      </c>
      <c r="D113" s="196"/>
      <c r="E113" s="196"/>
      <c r="F113" s="217" t="s">
        <v>1499</v>
      </c>
      <c r="G113" s="196"/>
      <c r="H113" s="196" t="s">
        <v>1540</v>
      </c>
      <c r="I113" s="196" t="s">
        <v>1501</v>
      </c>
      <c r="J113" s="196">
        <v>20</v>
      </c>
      <c r="K113" s="208"/>
    </row>
    <row r="114" spans="2:11" ht="15" customHeight="1">
      <c r="B114" s="219"/>
      <c r="C114" s="196" t="s">
        <v>1541</v>
      </c>
      <c r="D114" s="196"/>
      <c r="E114" s="196"/>
      <c r="F114" s="217" t="s">
        <v>1499</v>
      </c>
      <c r="G114" s="196"/>
      <c r="H114" s="196" t="s">
        <v>1542</v>
      </c>
      <c r="I114" s="196" t="s">
        <v>1501</v>
      </c>
      <c r="J114" s="196">
        <v>120</v>
      </c>
      <c r="K114" s="208"/>
    </row>
    <row r="115" spans="2:11" ht="15" customHeight="1">
      <c r="B115" s="219"/>
      <c r="C115" s="196" t="s">
        <v>44</v>
      </c>
      <c r="D115" s="196"/>
      <c r="E115" s="196"/>
      <c r="F115" s="217" t="s">
        <v>1499</v>
      </c>
      <c r="G115" s="196"/>
      <c r="H115" s="196" t="s">
        <v>1543</v>
      </c>
      <c r="I115" s="196" t="s">
        <v>1534</v>
      </c>
      <c r="J115" s="196"/>
      <c r="K115" s="208"/>
    </row>
    <row r="116" spans="2:11" ht="15" customHeight="1">
      <c r="B116" s="219"/>
      <c r="C116" s="196" t="s">
        <v>54</v>
      </c>
      <c r="D116" s="196"/>
      <c r="E116" s="196"/>
      <c r="F116" s="217" t="s">
        <v>1499</v>
      </c>
      <c r="G116" s="196"/>
      <c r="H116" s="196" t="s">
        <v>1544</v>
      </c>
      <c r="I116" s="196" t="s">
        <v>1534</v>
      </c>
      <c r="J116" s="196"/>
      <c r="K116" s="208"/>
    </row>
    <row r="117" spans="2:11" ht="15" customHeight="1">
      <c r="B117" s="219"/>
      <c r="C117" s="196" t="s">
        <v>63</v>
      </c>
      <c r="D117" s="196"/>
      <c r="E117" s="196"/>
      <c r="F117" s="217" t="s">
        <v>1499</v>
      </c>
      <c r="G117" s="196"/>
      <c r="H117" s="196" t="s">
        <v>1545</v>
      </c>
      <c r="I117" s="196" t="s">
        <v>1546</v>
      </c>
      <c r="J117" s="196"/>
      <c r="K117" s="208"/>
    </row>
    <row r="118" spans="2:11" ht="15" customHeight="1">
      <c r="B118" s="220"/>
      <c r="C118" s="226"/>
      <c r="D118" s="226"/>
      <c r="E118" s="226"/>
      <c r="F118" s="226"/>
      <c r="G118" s="226"/>
      <c r="H118" s="226"/>
      <c r="I118" s="226"/>
      <c r="J118" s="226"/>
      <c r="K118" s="222"/>
    </row>
    <row r="119" spans="2:11" ht="18.75" customHeight="1">
      <c r="B119" s="227"/>
      <c r="C119" s="228"/>
      <c r="D119" s="228"/>
      <c r="E119" s="228"/>
      <c r="F119" s="229"/>
      <c r="G119" s="228"/>
      <c r="H119" s="228"/>
      <c r="I119" s="228"/>
      <c r="J119" s="228"/>
      <c r="K119" s="227"/>
    </row>
    <row r="120" spans="2:1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ht="45" customHeight="1">
      <c r="B122" s="233"/>
      <c r="C122" s="313" t="s">
        <v>1547</v>
      </c>
      <c r="D122" s="313"/>
      <c r="E122" s="313"/>
      <c r="F122" s="313"/>
      <c r="G122" s="313"/>
      <c r="H122" s="313"/>
      <c r="I122" s="313"/>
      <c r="J122" s="313"/>
      <c r="K122" s="234"/>
    </row>
    <row r="123" spans="2:11" ht="17.25" customHeight="1">
      <c r="B123" s="235"/>
      <c r="C123" s="209" t="s">
        <v>1493</v>
      </c>
      <c r="D123" s="209"/>
      <c r="E123" s="209"/>
      <c r="F123" s="209" t="s">
        <v>1494</v>
      </c>
      <c r="G123" s="210"/>
      <c r="H123" s="209" t="s">
        <v>60</v>
      </c>
      <c r="I123" s="209" t="s">
        <v>63</v>
      </c>
      <c r="J123" s="209" t="s">
        <v>1495</v>
      </c>
      <c r="K123" s="236"/>
    </row>
    <row r="124" spans="2:11" ht="17.25" customHeight="1">
      <c r="B124" s="235"/>
      <c r="C124" s="211" t="s">
        <v>1496</v>
      </c>
      <c r="D124" s="211"/>
      <c r="E124" s="211"/>
      <c r="F124" s="212" t="s">
        <v>1497</v>
      </c>
      <c r="G124" s="213"/>
      <c r="H124" s="211"/>
      <c r="I124" s="211"/>
      <c r="J124" s="211" t="s">
        <v>1498</v>
      </c>
      <c r="K124" s="236"/>
    </row>
    <row r="125" spans="2:11" ht="5.25" customHeight="1">
      <c r="B125" s="237"/>
      <c r="C125" s="214"/>
      <c r="D125" s="214"/>
      <c r="E125" s="214"/>
      <c r="F125" s="214"/>
      <c r="G125" s="238"/>
      <c r="H125" s="214"/>
      <c r="I125" s="214"/>
      <c r="J125" s="214"/>
      <c r="K125" s="239"/>
    </row>
    <row r="126" spans="2:11" ht="15" customHeight="1">
      <c r="B126" s="237"/>
      <c r="C126" s="196" t="s">
        <v>1502</v>
      </c>
      <c r="D126" s="216"/>
      <c r="E126" s="216"/>
      <c r="F126" s="217" t="s">
        <v>1499</v>
      </c>
      <c r="G126" s="196"/>
      <c r="H126" s="196" t="s">
        <v>1539</v>
      </c>
      <c r="I126" s="196" t="s">
        <v>1501</v>
      </c>
      <c r="J126" s="196">
        <v>120</v>
      </c>
      <c r="K126" s="240"/>
    </row>
    <row r="127" spans="2:11" ht="15" customHeight="1">
      <c r="B127" s="237"/>
      <c r="C127" s="196" t="s">
        <v>1548</v>
      </c>
      <c r="D127" s="196"/>
      <c r="E127" s="196"/>
      <c r="F127" s="217" t="s">
        <v>1499</v>
      </c>
      <c r="G127" s="196"/>
      <c r="H127" s="196" t="s">
        <v>1549</v>
      </c>
      <c r="I127" s="196" t="s">
        <v>1501</v>
      </c>
      <c r="J127" s="196" t="s">
        <v>1550</v>
      </c>
      <c r="K127" s="240"/>
    </row>
    <row r="128" spans="2:11" ht="15" customHeight="1">
      <c r="B128" s="237"/>
      <c r="C128" s="196" t="s">
        <v>1447</v>
      </c>
      <c r="D128" s="196"/>
      <c r="E128" s="196"/>
      <c r="F128" s="217" t="s">
        <v>1499</v>
      </c>
      <c r="G128" s="196"/>
      <c r="H128" s="196" t="s">
        <v>1551</v>
      </c>
      <c r="I128" s="196" t="s">
        <v>1501</v>
      </c>
      <c r="J128" s="196" t="s">
        <v>1550</v>
      </c>
      <c r="K128" s="240"/>
    </row>
    <row r="129" spans="2:11" ht="15" customHeight="1">
      <c r="B129" s="237"/>
      <c r="C129" s="196" t="s">
        <v>1510</v>
      </c>
      <c r="D129" s="196"/>
      <c r="E129" s="196"/>
      <c r="F129" s="217" t="s">
        <v>1505</v>
      </c>
      <c r="G129" s="196"/>
      <c r="H129" s="196" t="s">
        <v>1511</v>
      </c>
      <c r="I129" s="196" t="s">
        <v>1501</v>
      </c>
      <c r="J129" s="196">
        <v>15</v>
      </c>
      <c r="K129" s="240"/>
    </row>
    <row r="130" spans="2:11" ht="15" customHeight="1">
      <c r="B130" s="237"/>
      <c r="C130" s="196" t="s">
        <v>1512</v>
      </c>
      <c r="D130" s="196"/>
      <c r="E130" s="196"/>
      <c r="F130" s="217" t="s">
        <v>1505</v>
      </c>
      <c r="G130" s="196"/>
      <c r="H130" s="196" t="s">
        <v>1513</v>
      </c>
      <c r="I130" s="196" t="s">
        <v>1501</v>
      </c>
      <c r="J130" s="196">
        <v>15</v>
      </c>
      <c r="K130" s="240"/>
    </row>
    <row r="131" spans="2:11" ht="15" customHeight="1">
      <c r="B131" s="237"/>
      <c r="C131" s="196" t="s">
        <v>1514</v>
      </c>
      <c r="D131" s="196"/>
      <c r="E131" s="196"/>
      <c r="F131" s="217" t="s">
        <v>1505</v>
      </c>
      <c r="G131" s="196"/>
      <c r="H131" s="196" t="s">
        <v>1515</v>
      </c>
      <c r="I131" s="196" t="s">
        <v>1501</v>
      </c>
      <c r="J131" s="196">
        <v>20</v>
      </c>
      <c r="K131" s="240"/>
    </row>
    <row r="132" spans="2:11" ht="15" customHeight="1">
      <c r="B132" s="237"/>
      <c r="C132" s="196" t="s">
        <v>1516</v>
      </c>
      <c r="D132" s="196"/>
      <c r="E132" s="196"/>
      <c r="F132" s="217" t="s">
        <v>1505</v>
      </c>
      <c r="G132" s="196"/>
      <c r="H132" s="196" t="s">
        <v>1517</v>
      </c>
      <c r="I132" s="196" t="s">
        <v>1501</v>
      </c>
      <c r="J132" s="196">
        <v>20</v>
      </c>
      <c r="K132" s="240"/>
    </row>
    <row r="133" spans="2:11" ht="15" customHeight="1">
      <c r="B133" s="237"/>
      <c r="C133" s="196" t="s">
        <v>1504</v>
      </c>
      <c r="D133" s="196"/>
      <c r="E133" s="196"/>
      <c r="F133" s="217" t="s">
        <v>1505</v>
      </c>
      <c r="G133" s="196"/>
      <c r="H133" s="196" t="s">
        <v>1539</v>
      </c>
      <c r="I133" s="196" t="s">
        <v>1501</v>
      </c>
      <c r="J133" s="196">
        <v>50</v>
      </c>
      <c r="K133" s="240"/>
    </row>
    <row r="134" spans="2:11" ht="15" customHeight="1">
      <c r="B134" s="237"/>
      <c r="C134" s="196" t="s">
        <v>1518</v>
      </c>
      <c r="D134" s="196"/>
      <c r="E134" s="196"/>
      <c r="F134" s="217" t="s">
        <v>1505</v>
      </c>
      <c r="G134" s="196"/>
      <c r="H134" s="196" t="s">
        <v>1539</v>
      </c>
      <c r="I134" s="196" t="s">
        <v>1501</v>
      </c>
      <c r="J134" s="196">
        <v>50</v>
      </c>
      <c r="K134" s="240"/>
    </row>
    <row r="135" spans="2:11" ht="15" customHeight="1">
      <c r="B135" s="237"/>
      <c r="C135" s="196" t="s">
        <v>1524</v>
      </c>
      <c r="D135" s="196"/>
      <c r="E135" s="196"/>
      <c r="F135" s="217" t="s">
        <v>1505</v>
      </c>
      <c r="G135" s="196"/>
      <c r="H135" s="196" t="s">
        <v>1539</v>
      </c>
      <c r="I135" s="196" t="s">
        <v>1501</v>
      </c>
      <c r="J135" s="196">
        <v>50</v>
      </c>
      <c r="K135" s="240"/>
    </row>
    <row r="136" spans="2:11" ht="15" customHeight="1">
      <c r="B136" s="237"/>
      <c r="C136" s="196" t="s">
        <v>1526</v>
      </c>
      <c r="D136" s="196"/>
      <c r="E136" s="196"/>
      <c r="F136" s="217" t="s">
        <v>1505</v>
      </c>
      <c r="G136" s="196"/>
      <c r="H136" s="196" t="s">
        <v>1539</v>
      </c>
      <c r="I136" s="196" t="s">
        <v>1501</v>
      </c>
      <c r="J136" s="196">
        <v>50</v>
      </c>
      <c r="K136" s="240"/>
    </row>
    <row r="137" spans="2:11" ht="15" customHeight="1">
      <c r="B137" s="237"/>
      <c r="C137" s="196" t="s">
        <v>1527</v>
      </c>
      <c r="D137" s="196"/>
      <c r="E137" s="196"/>
      <c r="F137" s="217" t="s">
        <v>1505</v>
      </c>
      <c r="G137" s="196"/>
      <c r="H137" s="196" t="s">
        <v>1552</v>
      </c>
      <c r="I137" s="196" t="s">
        <v>1501</v>
      </c>
      <c r="J137" s="196">
        <v>255</v>
      </c>
      <c r="K137" s="240"/>
    </row>
    <row r="138" spans="2:11" ht="15" customHeight="1">
      <c r="B138" s="237"/>
      <c r="C138" s="196" t="s">
        <v>1529</v>
      </c>
      <c r="D138" s="196"/>
      <c r="E138" s="196"/>
      <c r="F138" s="217" t="s">
        <v>1499</v>
      </c>
      <c r="G138" s="196"/>
      <c r="H138" s="196" t="s">
        <v>1553</v>
      </c>
      <c r="I138" s="196" t="s">
        <v>1531</v>
      </c>
      <c r="J138" s="196"/>
      <c r="K138" s="240"/>
    </row>
    <row r="139" spans="2:11" ht="15" customHeight="1">
      <c r="B139" s="237"/>
      <c r="C139" s="196" t="s">
        <v>1532</v>
      </c>
      <c r="D139" s="196"/>
      <c r="E139" s="196"/>
      <c r="F139" s="217" t="s">
        <v>1499</v>
      </c>
      <c r="G139" s="196"/>
      <c r="H139" s="196" t="s">
        <v>1554</v>
      </c>
      <c r="I139" s="196" t="s">
        <v>1534</v>
      </c>
      <c r="J139" s="196"/>
      <c r="K139" s="240"/>
    </row>
    <row r="140" spans="2:11" ht="15" customHeight="1">
      <c r="B140" s="237"/>
      <c r="C140" s="196" t="s">
        <v>1535</v>
      </c>
      <c r="D140" s="196"/>
      <c r="E140" s="196"/>
      <c r="F140" s="217" t="s">
        <v>1499</v>
      </c>
      <c r="G140" s="196"/>
      <c r="H140" s="196" t="s">
        <v>1535</v>
      </c>
      <c r="I140" s="196" t="s">
        <v>1534</v>
      </c>
      <c r="J140" s="196"/>
      <c r="K140" s="240"/>
    </row>
    <row r="141" spans="2:11" ht="15" customHeight="1">
      <c r="B141" s="237"/>
      <c r="C141" s="196" t="s">
        <v>44</v>
      </c>
      <c r="D141" s="196"/>
      <c r="E141" s="196"/>
      <c r="F141" s="217" t="s">
        <v>1499</v>
      </c>
      <c r="G141" s="196"/>
      <c r="H141" s="196" t="s">
        <v>1555</v>
      </c>
      <c r="I141" s="196" t="s">
        <v>1534</v>
      </c>
      <c r="J141" s="196"/>
      <c r="K141" s="240"/>
    </row>
    <row r="142" spans="2:11" ht="15" customHeight="1">
      <c r="B142" s="237"/>
      <c r="C142" s="196" t="s">
        <v>1556</v>
      </c>
      <c r="D142" s="196"/>
      <c r="E142" s="196"/>
      <c r="F142" s="217" t="s">
        <v>1499</v>
      </c>
      <c r="G142" s="196"/>
      <c r="H142" s="196" t="s">
        <v>1557</v>
      </c>
      <c r="I142" s="196" t="s">
        <v>1534</v>
      </c>
      <c r="J142" s="196"/>
      <c r="K142" s="240"/>
    </row>
    <row r="143" spans="2:11" ht="15" customHeight="1"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2:11" ht="18.75" customHeight="1">
      <c r="B144" s="228"/>
      <c r="C144" s="228"/>
      <c r="D144" s="228"/>
      <c r="E144" s="228"/>
      <c r="F144" s="229"/>
      <c r="G144" s="228"/>
      <c r="H144" s="228"/>
      <c r="I144" s="228"/>
      <c r="J144" s="228"/>
      <c r="K144" s="228"/>
    </row>
    <row r="145" spans="2:1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ht="45" customHeight="1">
      <c r="B147" s="207"/>
      <c r="C147" s="315" t="s">
        <v>1558</v>
      </c>
      <c r="D147" s="315"/>
      <c r="E147" s="315"/>
      <c r="F147" s="315"/>
      <c r="G147" s="315"/>
      <c r="H147" s="315"/>
      <c r="I147" s="315"/>
      <c r="J147" s="315"/>
      <c r="K147" s="208"/>
    </row>
    <row r="148" spans="2:11" ht="17.25" customHeight="1">
      <c r="B148" s="207"/>
      <c r="C148" s="209" t="s">
        <v>1493</v>
      </c>
      <c r="D148" s="209"/>
      <c r="E148" s="209"/>
      <c r="F148" s="209" t="s">
        <v>1494</v>
      </c>
      <c r="G148" s="210"/>
      <c r="H148" s="209" t="s">
        <v>60</v>
      </c>
      <c r="I148" s="209" t="s">
        <v>63</v>
      </c>
      <c r="J148" s="209" t="s">
        <v>1495</v>
      </c>
      <c r="K148" s="208"/>
    </row>
    <row r="149" spans="2:11" ht="17.25" customHeight="1">
      <c r="B149" s="207"/>
      <c r="C149" s="211" t="s">
        <v>1496</v>
      </c>
      <c r="D149" s="211"/>
      <c r="E149" s="211"/>
      <c r="F149" s="212" t="s">
        <v>1497</v>
      </c>
      <c r="G149" s="213"/>
      <c r="H149" s="211"/>
      <c r="I149" s="211"/>
      <c r="J149" s="211" t="s">
        <v>1498</v>
      </c>
      <c r="K149" s="208"/>
    </row>
    <row r="150" spans="2:1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0"/>
    </row>
    <row r="151" spans="2:11" ht="15" customHeight="1">
      <c r="B151" s="219"/>
      <c r="C151" s="244" t="s">
        <v>1502</v>
      </c>
      <c r="D151" s="196"/>
      <c r="E151" s="196"/>
      <c r="F151" s="245" t="s">
        <v>1499</v>
      </c>
      <c r="G151" s="196"/>
      <c r="H151" s="244" t="s">
        <v>1539</v>
      </c>
      <c r="I151" s="244" t="s">
        <v>1501</v>
      </c>
      <c r="J151" s="244">
        <v>120</v>
      </c>
      <c r="K151" s="240"/>
    </row>
    <row r="152" spans="2:11" ht="15" customHeight="1">
      <c r="B152" s="219"/>
      <c r="C152" s="244" t="s">
        <v>1548</v>
      </c>
      <c r="D152" s="196"/>
      <c r="E152" s="196"/>
      <c r="F152" s="245" t="s">
        <v>1499</v>
      </c>
      <c r="G152" s="196"/>
      <c r="H152" s="244" t="s">
        <v>1559</v>
      </c>
      <c r="I152" s="244" t="s">
        <v>1501</v>
      </c>
      <c r="J152" s="244" t="s">
        <v>1550</v>
      </c>
      <c r="K152" s="240"/>
    </row>
    <row r="153" spans="2:11" ht="15" customHeight="1">
      <c r="B153" s="219"/>
      <c r="C153" s="244" t="s">
        <v>1447</v>
      </c>
      <c r="D153" s="196"/>
      <c r="E153" s="196"/>
      <c r="F153" s="245" t="s">
        <v>1499</v>
      </c>
      <c r="G153" s="196"/>
      <c r="H153" s="244" t="s">
        <v>1560</v>
      </c>
      <c r="I153" s="244" t="s">
        <v>1501</v>
      </c>
      <c r="J153" s="244" t="s">
        <v>1550</v>
      </c>
      <c r="K153" s="240"/>
    </row>
    <row r="154" spans="2:11" ht="15" customHeight="1">
      <c r="B154" s="219"/>
      <c r="C154" s="244" t="s">
        <v>1504</v>
      </c>
      <c r="D154" s="196"/>
      <c r="E154" s="196"/>
      <c r="F154" s="245" t="s">
        <v>1505</v>
      </c>
      <c r="G154" s="196"/>
      <c r="H154" s="244" t="s">
        <v>1539</v>
      </c>
      <c r="I154" s="244" t="s">
        <v>1501</v>
      </c>
      <c r="J154" s="244">
        <v>50</v>
      </c>
      <c r="K154" s="240"/>
    </row>
    <row r="155" spans="2:11" ht="15" customHeight="1">
      <c r="B155" s="219"/>
      <c r="C155" s="244" t="s">
        <v>1507</v>
      </c>
      <c r="D155" s="196"/>
      <c r="E155" s="196"/>
      <c r="F155" s="245" t="s">
        <v>1499</v>
      </c>
      <c r="G155" s="196"/>
      <c r="H155" s="244" t="s">
        <v>1539</v>
      </c>
      <c r="I155" s="244" t="s">
        <v>1509</v>
      </c>
      <c r="J155" s="244"/>
      <c r="K155" s="240"/>
    </row>
    <row r="156" spans="2:11" ht="15" customHeight="1">
      <c r="B156" s="219"/>
      <c r="C156" s="244" t="s">
        <v>1518</v>
      </c>
      <c r="D156" s="196"/>
      <c r="E156" s="196"/>
      <c r="F156" s="245" t="s">
        <v>1505</v>
      </c>
      <c r="G156" s="196"/>
      <c r="H156" s="244" t="s">
        <v>1539</v>
      </c>
      <c r="I156" s="244" t="s">
        <v>1501</v>
      </c>
      <c r="J156" s="244">
        <v>50</v>
      </c>
      <c r="K156" s="240"/>
    </row>
    <row r="157" spans="2:11" ht="15" customHeight="1">
      <c r="B157" s="219"/>
      <c r="C157" s="244" t="s">
        <v>1526</v>
      </c>
      <c r="D157" s="196"/>
      <c r="E157" s="196"/>
      <c r="F157" s="245" t="s">
        <v>1505</v>
      </c>
      <c r="G157" s="196"/>
      <c r="H157" s="244" t="s">
        <v>1539</v>
      </c>
      <c r="I157" s="244" t="s">
        <v>1501</v>
      </c>
      <c r="J157" s="244">
        <v>50</v>
      </c>
      <c r="K157" s="240"/>
    </row>
    <row r="158" spans="2:11" ht="15" customHeight="1">
      <c r="B158" s="219"/>
      <c r="C158" s="244" t="s">
        <v>1524</v>
      </c>
      <c r="D158" s="196"/>
      <c r="E158" s="196"/>
      <c r="F158" s="245" t="s">
        <v>1505</v>
      </c>
      <c r="G158" s="196"/>
      <c r="H158" s="244" t="s">
        <v>1539</v>
      </c>
      <c r="I158" s="244" t="s">
        <v>1501</v>
      </c>
      <c r="J158" s="244">
        <v>50</v>
      </c>
      <c r="K158" s="240"/>
    </row>
    <row r="159" spans="2:11" ht="15" customHeight="1">
      <c r="B159" s="219"/>
      <c r="C159" s="244" t="s">
        <v>102</v>
      </c>
      <c r="D159" s="196"/>
      <c r="E159" s="196"/>
      <c r="F159" s="245" t="s">
        <v>1499</v>
      </c>
      <c r="G159" s="196"/>
      <c r="H159" s="244" t="s">
        <v>1561</v>
      </c>
      <c r="I159" s="244" t="s">
        <v>1501</v>
      </c>
      <c r="J159" s="244" t="s">
        <v>1562</v>
      </c>
      <c r="K159" s="240"/>
    </row>
    <row r="160" spans="2:11" ht="15" customHeight="1">
      <c r="B160" s="219"/>
      <c r="C160" s="244" t="s">
        <v>1563</v>
      </c>
      <c r="D160" s="196"/>
      <c r="E160" s="196"/>
      <c r="F160" s="245" t="s">
        <v>1499</v>
      </c>
      <c r="G160" s="196"/>
      <c r="H160" s="244" t="s">
        <v>1564</v>
      </c>
      <c r="I160" s="244" t="s">
        <v>1534</v>
      </c>
      <c r="J160" s="244"/>
      <c r="K160" s="240"/>
    </row>
    <row r="161" spans="2:11" ht="15" customHeight="1">
      <c r="B161" s="246"/>
      <c r="C161" s="226"/>
      <c r="D161" s="226"/>
      <c r="E161" s="226"/>
      <c r="F161" s="226"/>
      <c r="G161" s="226"/>
      <c r="H161" s="226"/>
      <c r="I161" s="226"/>
      <c r="J161" s="226"/>
      <c r="K161" s="247"/>
    </row>
    <row r="162" spans="2:11" ht="18.75" customHeight="1">
      <c r="B162" s="228"/>
      <c r="C162" s="238"/>
      <c r="D162" s="238"/>
      <c r="E162" s="238"/>
      <c r="F162" s="248"/>
      <c r="G162" s="238"/>
      <c r="H162" s="238"/>
      <c r="I162" s="238"/>
      <c r="J162" s="238"/>
      <c r="K162" s="228"/>
    </row>
    <row r="163" spans="2:1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ht="45" customHeight="1">
      <c r="B165" s="188"/>
      <c r="C165" s="313" t="s">
        <v>1565</v>
      </c>
      <c r="D165" s="313"/>
      <c r="E165" s="313"/>
      <c r="F165" s="313"/>
      <c r="G165" s="313"/>
      <c r="H165" s="313"/>
      <c r="I165" s="313"/>
      <c r="J165" s="313"/>
      <c r="K165" s="189"/>
    </row>
    <row r="166" spans="2:11" ht="17.25" customHeight="1">
      <c r="B166" s="188"/>
      <c r="C166" s="209" t="s">
        <v>1493</v>
      </c>
      <c r="D166" s="209"/>
      <c r="E166" s="209"/>
      <c r="F166" s="209" t="s">
        <v>1494</v>
      </c>
      <c r="G166" s="249"/>
      <c r="H166" s="250" t="s">
        <v>60</v>
      </c>
      <c r="I166" s="250" t="s">
        <v>63</v>
      </c>
      <c r="J166" s="209" t="s">
        <v>1495</v>
      </c>
      <c r="K166" s="189"/>
    </row>
    <row r="167" spans="2:11" ht="17.25" customHeight="1">
      <c r="B167" s="190"/>
      <c r="C167" s="211" t="s">
        <v>1496</v>
      </c>
      <c r="D167" s="211"/>
      <c r="E167" s="211"/>
      <c r="F167" s="212" t="s">
        <v>1497</v>
      </c>
      <c r="G167" s="251"/>
      <c r="H167" s="252"/>
      <c r="I167" s="252"/>
      <c r="J167" s="211" t="s">
        <v>1498</v>
      </c>
      <c r="K167" s="191"/>
    </row>
    <row r="168" spans="2:1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0"/>
    </row>
    <row r="169" spans="2:11" ht="15" customHeight="1">
      <c r="B169" s="219"/>
      <c r="C169" s="196" t="s">
        <v>1502</v>
      </c>
      <c r="D169" s="196"/>
      <c r="E169" s="196"/>
      <c r="F169" s="217" t="s">
        <v>1499</v>
      </c>
      <c r="G169" s="196"/>
      <c r="H169" s="196" t="s">
        <v>1539</v>
      </c>
      <c r="I169" s="196" t="s">
        <v>1501</v>
      </c>
      <c r="J169" s="196">
        <v>120</v>
      </c>
      <c r="K169" s="240"/>
    </row>
    <row r="170" spans="2:11" ht="15" customHeight="1">
      <c r="B170" s="219"/>
      <c r="C170" s="196" t="s">
        <v>1548</v>
      </c>
      <c r="D170" s="196"/>
      <c r="E170" s="196"/>
      <c r="F170" s="217" t="s">
        <v>1499</v>
      </c>
      <c r="G170" s="196"/>
      <c r="H170" s="196" t="s">
        <v>1549</v>
      </c>
      <c r="I170" s="196" t="s">
        <v>1501</v>
      </c>
      <c r="J170" s="196" t="s">
        <v>1550</v>
      </c>
      <c r="K170" s="240"/>
    </row>
    <row r="171" spans="2:11" ht="15" customHeight="1">
      <c r="B171" s="219"/>
      <c r="C171" s="196" t="s">
        <v>1447</v>
      </c>
      <c r="D171" s="196"/>
      <c r="E171" s="196"/>
      <c r="F171" s="217" t="s">
        <v>1499</v>
      </c>
      <c r="G171" s="196"/>
      <c r="H171" s="196" t="s">
        <v>1566</v>
      </c>
      <c r="I171" s="196" t="s">
        <v>1501</v>
      </c>
      <c r="J171" s="196" t="s">
        <v>1550</v>
      </c>
      <c r="K171" s="240"/>
    </row>
    <row r="172" spans="2:11" ht="15" customHeight="1">
      <c r="B172" s="219"/>
      <c r="C172" s="196" t="s">
        <v>1504</v>
      </c>
      <c r="D172" s="196"/>
      <c r="E172" s="196"/>
      <c r="F172" s="217" t="s">
        <v>1505</v>
      </c>
      <c r="G172" s="196"/>
      <c r="H172" s="196" t="s">
        <v>1566</v>
      </c>
      <c r="I172" s="196" t="s">
        <v>1501</v>
      </c>
      <c r="J172" s="196">
        <v>50</v>
      </c>
      <c r="K172" s="240"/>
    </row>
    <row r="173" spans="2:11" ht="15" customHeight="1">
      <c r="B173" s="219"/>
      <c r="C173" s="196" t="s">
        <v>1507</v>
      </c>
      <c r="D173" s="196"/>
      <c r="E173" s="196"/>
      <c r="F173" s="217" t="s">
        <v>1499</v>
      </c>
      <c r="G173" s="196"/>
      <c r="H173" s="196" t="s">
        <v>1566</v>
      </c>
      <c r="I173" s="196" t="s">
        <v>1509</v>
      </c>
      <c r="J173" s="196"/>
      <c r="K173" s="240"/>
    </row>
    <row r="174" spans="2:11" ht="15" customHeight="1">
      <c r="B174" s="219"/>
      <c r="C174" s="196" t="s">
        <v>1518</v>
      </c>
      <c r="D174" s="196"/>
      <c r="E174" s="196"/>
      <c r="F174" s="217" t="s">
        <v>1505</v>
      </c>
      <c r="G174" s="196"/>
      <c r="H174" s="196" t="s">
        <v>1566</v>
      </c>
      <c r="I174" s="196" t="s">
        <v>1501</v>
      </c>
      <c r="J174" s="196">
        <v>50</v>
      </c>
      <c r="K174" s="240"/>
    </row>
    <row r="175" spans="2:11" ht="15" customHeight="1">
      <c r="B175" s="219"/>
      <c r="C175" s="196" t="s">
        <v>1526</v>
      </c>
      <c r="D175" s="196"/>
      <c r="E175" s="196"/>
      <c r="F175" s="217" t="s">
        <v>1505</v>
      </c>
      <c r="G175" s="196"/>
      <c r="H175" s="196" t="s">
        <v>1566</v>
      </c>
      <c r="I175" s="196" t="s">
        <v>1501</v>
      </c>
      <c r="J175" s="196">
        <v>50</v>
      </c>
      <c r="K175" s="240"/>
    </row>
    <row r="176" spans="2:11" ht="15" customHeight="1">
      <c r="B176" s="219"/>
      <c r="C176" s="196" t="s">
        <v>1524</v>
      </c>
      <c r="D176" s="196"/>
      <c r="E176" s="196"/>
      <c r="F176" s="217" t="s">
        <v>1505</v>
      </c>
      <c r="G176" s="196"/>
      <c r="H176" s="196" t="s">
        <v>1566</v>
      </c>
      <c r="I176" s="196" t="s">
        <v>1501</v>
      </c>
      <c r="J176" s="196">
        <v>50</v>
      </c>
      <c r="K176" s="240"/>
    </row>
    <row r="177" spans="2:11" ht="15" customHeight="1">
      <c r="B177" s="219"/>
      <c r="C177" s="196" t="s">
        <v>119</v>
      </c>
      <c r="D177" s="196"/>
      <c r="E177" s="196"/>
      <c r="F177" s="217" t="s">
        <v>1499</v>
      </c>
      <c r="G177" s="196"/>
      <c r="H177" s="196" t="s">
        <v>1567</v>
      </c>
      <c r="I177" s="196" t="s">
        <v>1568</v>
      </c>
      <c r="J177" s="196"/>
      <c r="K177" s="240"/>
    </row>
    <row r="178" spans="2:11" ht="15" customHeight="1">
      <c r="B178" s="219"/>
      <c r="C178" s="196" t="s">
        <v>63</v>
      </c>
      <c r="D178" s="196"/>
      <c r="E178" s="196"/>
      <c r="F178" s="217" t="s">
        <v>1499</v>
      </c>
      <c r="G178" s="196"/>
      <c r="H178" s="196" t="s">
        <v>1569</v>
      </c>
      <c r="I178" s="196" t="s">
        <v>1570</v>
      </c>
      <c r="J178" s="196">
        <v>1</v>
      </c>
      <c r="K178" s="240"/>
    </row>
    <row r="179" spans="2:11" ht="15" customHeight="1">
      <c r="B179" s="219"/>
      <c r="C179" s="196" t="s">
        <v>59</v>
      </c>
      <c r="D179" s="196"/>
      <c r="E179" s="196"/>
      <c r="F179" s="217" t="s">
        <v>1499</v>
      </c>
      <c r="G179" s="196"/>
      <c r="H179" s="196" t="s">
        <v>1571</v>
      </c>
      <c r="I179" s="196" t="s">
        <v>1501</v>
      </c>
      <c r="J179" s="196">
        <v>20</v>
      </c>
      <c r="K179" s="240"/>
    </row>
    <row r="180" spans="2:11" ht="15" customHeight="1">
      <c r="B180" s="219"/>
      <c r="C180" s="196" t="s">
        <v>60</v>
      </c>
      <c r="D180" s="196"/>
      <c r="E180" s="196"/>
      <c r="F180" s="217" t="s">
        <v>1499</v>
      </c>
      <c r="G180" s="196"/>
      <c r="H180" s="196" t="s">
        <v>1572</v>
      </c>
      <c r="I180" s="196" t="s">
        <v>1501</v>
      </c>
      <c r="J180" s="196">
        <v>255</v>
      </c>
      <c r="K180" s="240"/>
    </row>
    <row r="181" spans="2:11" ht="15" customHeight="1">
      <c r="B181" s="219"/>
      <c r="C181" s="196" t="s">
        <v>120</v>
      </c>
      <c r="D181" s="196"/>
      <c r="E181" s="196"/>
      <c r="F181" s="217" t="s">
        <v>1499</v>
      </c>
      <c r="G181" s="196"/>
      <c r="H181" s="196" t="s">
        <v>1463</v>
      </c>
      <c r="I181" s="196" t="s">
        <v>1501</v>
      </c>
      <c r="J181" s="196">
        <v>10</v>
      </c>
      <c r="K181" s="240"/>
    </row>
    <row r="182" spans="2:11" ht="15" customHeight="1">
      <c r="B182" s="219"/>
      <c r="C182" s="196" t="s">
        <v>121</v>
      </c>
      <c r="D182" s="196"/>
      <c r="E182" s="196"/>
      <c r="F182" s="217" t="s">
        <v>1499</v>
      </c>
      <c r="G182" s="196"/>
      <c r="H182" s="196" t="s">
        <v>1573</v>
      </c>
      <c r="I182" s="196" t="s">
        <v>1534</v>
      </c>
      <c r="J182" s="196"/>
      <c r="K182" s="240"/>
    </row>
    <row r="183" spans="2:11" ht="15" customHeight="1">
      <c r="B183" s="219"/>
      <c r="C183" s="196" t="s">
        <v>1574</v>
      </c>
      <c r="D183" s="196"/>
      <c r="E183" s="196"/>
      <c r="F183" s="217" t="s">
        <v>1499</v>
      </c>
      <c r="G183" s="196"/>
      <c r="H183" s="196" t="s">
        <v>1575</v>
      </c>
      <c r="I183" s="196" t="s">
        <v>1534</v>
      </c>
      <c r="J183" s="196"/>
      <c r="K183" s="240"/>
    </row>
    <row r="184" spans="2:11" ht="15" customHeight="1">
      <c r="B184" s="219"/>
      <c r="C184" s="196" t="s">
        <v>1563</v>
      </c>
      <c r="D184" s="196"/>
      <c r="E184" s="196"/>
      <c r="F184" s="217" t="s">
        <v>1499</v>
      </c>
      <c r="G184" s="196"/>
      <c r="H184" s="196" t="s">
        <v>1576</v>
      </c>
      <c r="I184" s="196" t="s">
        <v>1534</v>
      </c>
      <c r="J184" s="196"/>
      <c r="K184" s="240"/>
    </row>
    <row r="185" spans="2:11" ht="15" customHeight="1">
      <c r="B185" s="219"/>
      <c r="C185" s="196" t="s">
        <v>123</v>
      </c>
      <c r="D185" s="196"/>
      <c r="E185" s="196"/>
      <c r="F185" s="217" t="s">
        <v>1505</v>
      </c>
      <c r="G185" s="196"/>
      <c r="H185" s="196" t="s">
        <v>1577</v>
      </c>
      <c r="I185" s="196" t="s">
        <v>1501</v>
      </c>
      <c r="J185" s="196">
        <v>50</v>
      </c>
      <c r="K185" s="240"/>
    </row>
    <row r="186" spans="2:11" ht="15" customHeight="1">
      <c r="B186" s="219"/>
      <c r="C186" s="196" t="s">
        <v>1578</v>
      </c>
      <c r="D186" s="196"/>
      <c r="E186" s="196"/>
      <c r="F186" s="217" t="s">
        <v>1505</v>
      </c>
      <c r="G186" s="196"/>
      <c r="H186" s="196" t="s">
        <v>1579</v>
      </c>
      <c r="I186" s="196" t="s">
        <v>1580</v>
      </c>
      <c r="J186" s="196"/>
      <c r="K186" s="240"/>
    </row>
    <row r="187" spans="2:11" ht="15" customHeight="1">
      <c r="B187" s="219"/>
      <c r="C187" s="196" t="s">
        <v>1581</v>
      </c>
      <c r="D187" s="196"/>
      <c r="E187" s="196"/>
      <c r="F187" s="217" t="s">
        <v>1505</v>
      </c>
      <c r="G187" s="196"/>
      <c r="H187" s="196" t="s">
        <v>1582</v>
      </c>
      <c r="I187" s="196" t="s">
        <v>1580</v>
      </c>
      <c r="J187" s="196"/>
      <c r="K187" s="240"/>
    </row>
    <row r="188" spans="2:11" ht="15" customHeight="1">
      <c r="B188" s="219"/>
      <c r="C188" s="196" t="s">
        <v>1583</v>
      </c>
      <c r="D188" s="196"/>
      <c r="E188" s="196"/>
      <c r="F188" s="217" t="s">
        <v>1505</v>
      </c>
      <c r="G188" s="196"/>
      <c r="H188" s="196" t="s">
        <v>1584</v>
      </c>
      <c r="I188" s="196" t="s">
        <v>1580</v>
      </c>
      <c r="J188" s="196"/>
      <c r="K188" s="240"/>
    </row>
    <row r="189" spans="2:11" ht="15" customHeight="1">
      <c r="B189" s="219"/>
      <c r="C189" s="253" t="s">
        <v>1585</v>
      </c>
      <c r="D189" s="196"/>
      <c r="E189" s="196"/>
      <c r="F189" s="217" t="s">
        <v>1505</v>
      </c>
      <c r="G189" s="196"/>
      <c r="H189" s="196" t="s">
        <v>1586</v>
      </c>
      <c r="I189" s="196" t="s">
        <v>1587</v>
      </c>
      <c r="J189" s="254" t="s">
        <v>1588</v>
      </c>
      <c r="K189" s="240"/>
    </row>
    <row r="190" spans="2:11" ht="15" customHeight="1">
      <c r="B190" s="255"/>
      <c r="C190" s="256" t="s">
        <v>1589</v>
      </c>
      <c r="D190" s="257"/>
      <c r="E190" s="257"/>
      <c r="F190" s="258" t="s">
        <v>1505</v>
      </c>
      <c r="G190" s="257"/>
      <c r="H190" s="257" t="s">
        <v>1590</v>
      </c>
      <c r="I190" s="257" t="s">
        <v>1587</v>
      </c>
      <c r="J190" s="259" t="s">
        <v>1588</v>
      </c>
      <c r="K190" s="260"/>
    </row>
    <row r="191" spans="2:11" ht="15" customHeight="1">
      <c r="B191" s="219"/>
      <c r="C191" s="253" t="s">
        <v>48</v>
      </c>
      <c r="D191" s="196"/>
      <c r="E191" s="196"/>
      <c r="F191" s="217" t="s">
        <v>1499</v>
      </c>
      <c r="G191" s="196"/>
      <c r="H191" s="193" t="s">
        <v>1591</v>
      </c>
      <c r="I191" s="196" t="s">
        <v>1592</v>
      </c>
      <c r="J191" s="196"/>
      <c r="K191" s="240"/>
    </row>
    <row r="192" spans="2:11" ht="15" customHeight="1">
      <c r="B192" s="219"/>
      <c r="C192" s="253" t="s">
        <v>1593</v>
      </c>
      <c r="D192" s="196"/>
      <c r="E192" s="196"/>
      <c r="F192" s="217" t="s">
        <v>1499</v>
      </c>
      <c r="G192" s="196"/>
      <c r="H192" s="196" t="s">
        <v>1594</v>
      </c>
      <c r="I192" s="196" t="s">
        <v>1534</v>
      </c>
      <c r="J192" s="196"/>
      <c r="K192" s="240"/>
    </row>
    <row r="193" spans="2:11" ht="15" customHeight="1">
      <c r="B193" s="219"/>
      <c r="C193" s="253" t="s">
        <v>1595</v>
      </c>
      <c r="D193" s="196"/>
      <c r="E193" s="196"/>
      <c r="F193" s="217" t="s">
        <v>1499</v>
      </c>
      <c r="G193" s="196"/>
      <c r="H193" s="196" t="s">
        <v>1596</v>
      </c>
      <c r="I193" s="196" t="s">
        <v>1534</v>
      </c>
      <c r="J193" s="196"/>
      <c r="K193" s="240"/>
    </row>
    <row r="194" spans="2:11" ht="15" customHeight="1">
      <c r="B194" s="219"/>
      <c r="C194" s="253" t="s">
        <v>1597</v>
      </c>
      <c r="D194" s="196"/>
      <c r="E194" s="196"/>
      <c r="F194" s="217" t="s">
        <v>1505</v>
      </c>
      <c r="G194" s="196"/>
      <c r="H194" s="196" t="s">
        <v>1598</v>
      </c>
      <c r="I194" s="196" t="s">
        <v>1534</v>
      </c>
      <c r="J194" s="196"/>
      <c r="K194" s="240"/>
    </row>
    <row r="195" spans="2:11" ht="15" customHeight="1">
      <c r="B195" s="246"/>
      <c r="C195" s="261"/>
      <c r="D195" s="226"/>
      <c r="E195" s="226"/>
      <c r="F195" s="226"/>
      <c r="G195" s="226"/>
      <c r="H195" s="226"/>
      <c r="I195" s="226"/>
      <c r="J195" s="226"/>
      <c r="K195" s="247"/>
    </row>
    <row r="196" spans="2:11" ht="18.75" customHeight="1">
      <c r="B196" s="228"/>
      <c r="C196" s="238"/>
      <c r="D196" s="238"/>
      <c r="E196" s="238"/>
      <c r="F196" s="248"/>
      <c r="G196" s="238"/>
      <c r="H196" s="238"/>
      <c r="I196" s="238"/>
      <c r="J196" s="238"/>
      <c r="K196" s="228"/>
    </row>
    <row r="197" spans="2:11" ht="18.75" customHeight="1">
      <c r="B197" s="228"/>
      <c r="C197" s="238"/>
      <c r="D197" s="238"/>
      <c r="E197" s="238"/>
      <c r="F197" s="248"/>
      <c r="G197" s="238"/>
      <c r="H197" s="238"/>
      <c r="I197" s="238"/>
      <c r="J197" s="238"/>
      <c r="K197" s="228"/>
    </row>
    <row r="198" spans="2:11" ht="18.75" customHeight="1"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</row>
    <row r="199" spans="2:11" ht="13.5">
      <c r="B199" s="185"/>
      <c r="C199" s="186"/>
      <c r="D199" s="186"/>
      <c r="E199" s="186"/>
      <c r="F199" s="186"/>
      <c r="G199" s="186"/>
      <c r="H199" s="186"/>
      <c r="I199" s="186"/>
      <c r="J199" s="186"/>
      <c r="K199" s="187"/>
    </row>
    <row r="200" spans="2:11" ht="21">
      <c r="B200" s="188"/>
      <c r="C200" s="313" t="s">
        <v>1599</v>
      </c>
      <c r="D200" s="313"/>
      <c r="E200" s="313"/>
      <c r="F200" s="313"/>
      <c r="G200" s="313"/>
      <c r="H200" s="313"/>
      <c r="I200" s="313"/>
      <c r="J200" s="313"/>
      <c r="K200" s="189"/>
    </row>
    <row r="201" spans="2:11" ht="25.5" customHeight="1">
      <c r="B201" s="188"/>
      <c r="C201" s="262" t="s">
        <v>1600</v>
      </c>
      <c r="D201" s="262"/>
      <c r="E201" s="262"/>
      <c r="F201" s="262" t="s">
        <v>1601</v>
      </c>
      <c r="G201" s="263"/>
      <c r="H201" s="316" t="s">
        <v>1602</v>
      </c>
      <c r="I201" s="316"/>
      <c r="J201" s="316"/>
      <c r="K201" s="189"/>
    </row>
    <row r="202" spans="2:11" ht="5.25" customHeight="1">
      <c r="B202" s="219"/>
      <c r="C202" s="214"/>
      <c r="D202" s="214"/>
      <c r="E202" s="214"/>
      <c r="F202" s="214"/>
      <c r="G202" s="238"/>
      <c r="H202" s="214"/>
      <c r="I202" s="214"/>
      <c r="J202" s="214"/>
      <c r="K202" s="240"/>
    </row>
    <row r="203" spans="2:11" ht="15" customHeight="1">
      <c r="B203" s="219"/>
      <c r="C203" s="196" t="s">
        <v>1592</v>
      </c>
      <c r="D203" s="196"/>
      <c r="E203" s="196"/>
      <c r="F203" s="217" t="s">
        <v>49</v>
      </c>
      <c r="G203" s="196"/>
      <c r="H203" s="317" t="s">
        <v>1603</v>
      </c>
      <c r="I203" s="317"/>
      <c r="J203" s="317"/>
      <c r="K203" s="240"/>
    </row>
    <row r="204" spans="2:11" ht="15" customHeight="1">
      <c r="B204" s="219"/>
      <c r="C204" s="196"/>
      <c r="D204" s="196"/>
      <c r="E204" s="196"/>
      <c r="F204" s="217" t="s">
        <v>50</v>
      </c>
      <c r="G204" s="196"/>
      <c r="H204" s="317" t="s">
        <v>1604</v>
      </c>
      <c r="I204" s="317"/>
      <c r="J204" s="317"/>
      <c r="K204" s="240"/>
    </row>
    <row r="205" spans="2:11" ht="15" customHeight="1">
      <c r="B205" s="219"/>
      <c r="C205" s="196"/>
      <c r="D205" s="196"/>
      <c r="E205" s="196"/>
      <c r="F205" s="217" t="s">
        <v>53</v>
      </c>
      <c r="G205" s="196"/>
      <c r="H205" s="317" t="s">
        <v>1605</v>
      </c>
      <c r="I205" s="317"/>
      <c r="J205" s="317"/>
      <c r="K205" s="240"/>
    </row>
    <row r="206" spans="2:11" ht="15" customHeight="1">
      <c r="B206" s="219"/>
      <c r="C206" s="196"/>
      <c r="D206" s="196"/>
      <c r="E206" s="196"/>
      <c r="F206" s="217" t="s">
        <v>51</v>
      </c>
      <c r="G206" s="196"/>
      <c r="H206" s="317" t="s">
        <v>1606</v>
      </c>
      <c r="I206" s="317"/>
      <c r="J206" s="317"/>
      <c r="K206" s="240"/>
    </row>
    <row r="207" spans="2:11" ht="15" customHeight="1">
      <c r="B207" s="219"/>
      <c r="C207" s="196"/>
      <c r="D207" s="196"/>
      <c r="E207" s="196"/>
      <c r="F207" s="217" t="s">
        <v>52</v>
      </c>
      <c r="G207" s="196"/>
      <c r="H207" s="317" t="s">
        <v>1607</v>
      </c>
      <c r="I207" s="317"/>
      <c r="J207" s="317"/>
      <c r="K207" s="240"/>
    </row>
    <row r="208" spans="2:11" ht="15" customHeight="1">
      <c r="B208" s="219"/>
      <c r="C208" s="196"/>
      <c r="D208" s="196"/>
      <c r="E208" s="196"/>
      <c r="F208" s="217"/>
      <c r="G208" s="196"/>
      <c r="H208" s="196"/>
      <c r="I208" s="196"/>
      <c r="J208" s="196"/>
      <c r="K208" s="240"/>
    </row>
    <row r="209" spans="2:11" ht="15" customHeight="1">
      <c r="B209" s="219"/>
      <c r="C209" s="196" t="s">
        <v>1546</v>
      </c>
      <c r="D209" s="196"/>
      <c r="E209" s="196"/>
      <c r="F209" s="217" t="s">
        <v>85</v>
      </c>
      <c r="G209" s="196"/>
      <c r="H209" s="317" t="s">
        <v>1608</v>
      </c>
      <c r="I209" s="317"/>
      <c r="J209" s="317"/>
      <c r="K209" s="240"/>
    </row>
    <row r="210" spans="2:11" ht="15" customHeight="1">
      <c r="B210" s="219"/>
      <c r="C210" s="196"/>
      <c r="D210" s="196"/>
      <c r="E210" s="196"/>
      <c r="F210" s="217" t="s">
        <v>1442</v>
      </c>
      <c r="G210" s="196"/>
      <c r="H210" s="317" t="s">
        <v>1443</v>
      </c>
      <c r="I210" s="317"/>
      <c r="J210" s="317"/>
      <c r="K210" s="240"/>
    </row>
    <row r="211" spans="2:11" ht="15" customHeight="1">
      <c r="B211" s="219"/>
      <c r="C211" s="196"/>
      <c r="D211" s="196"/>
      <c r="E211" s="196"/>
      <c r="F211" s="217" t="s">
        <v>1440</v>
      </c>
      <c r="G211" s="196"/>
      <c r="H211" s="317" t="s">
        <v>1609</v>
      </c>
      <c r="I211" s="317"/>
      <c r="J211" s="317"/>
      <c r="K211" s="240"/>
    </row>
    <row r="212" spans="2:11" ht="15" customHeight="1">
      <c r="B212" s="264"/>
      <c r="C212" s="196"/>
      <c r="D212" s="196"/>
      <c r="E212" s="196"/>
      <c r="F212" s="217" t="s">
        <v>96</v>
      </c>
      <c r="G212" s="253"/>
      <c r="H212" s="318" t="s">
        <v>1444</v>
      </c>
      <c r="I212" s="318"/>
      <c r="J212" s="318"/>
      <c r="K212" s="265"/>
    </row>
    <row r="213" spans="2:11" ht="15" customHeight="1">
      <c r="B213" s="264"/>
      <c r="C213" s="196"/>
      <c r="D213" s="196"/>
      <c r="E213" s="196"/>
      <c r="F213" s="217" t="s">
        <v>1445</v>
      </c>
      <c r="G213" s="253"/>
      <c r="H213" s="318" t="s">
        <v>1421</v>
      </c>
      <c r="I213" s="318"/>
      <c r="J213" s="318"/>
      <c r="K213" s="265"/>
    </row>
    <row r="214" spans="2:11" ht="15" customHeight="1">
      <c r="B214" s="264"/>
      <c r="C214" s="196"/>
      <c r="D214" s="196"/>
      <c r="E214" s="196"/>
      <c r="F214" s="217"/>
      <c r="G214" s="253"/>
      <c r="H214" s="244"/>
      <c r="I214" s="244"/>
      <c r="J214" s="244"/>
      <c r="K214" s="265"/>
    </row>
    <row r="215" spans="2:11" ht="15" customHeight="1">
      <c r="B215" s="264"/>
      <c r="C215" s="196" t="s">
        <v>1570</v>
      </c>
      <c r="D215" s="196"/>
      <c r="E215" s="196"/>
      <c r="F215" s="217">
        <v>1</v>
      </c>
      <c r="G215" s="253"/>
      <c r="H215" s="318" t="s">
        <v>1610</v>
      </c>
      <c r="I215" s="318"/>
      <c r="J215" s="318"/>
      <c r="K215" s="265"/>
    </row>
    <row r="216" spans="2:11" ht="15" customHeight="1">
      <c r="B216" s="264"/>
      <c r="C216" s="196"/>
      <c r="D216" s="196"/>
      <c r="E216" s="196"/>
      <c r="F216" s="217">
        <v>2</v>
      </c>
      <c r="G216" s="253"/>
      <c r="H216" s="318" t="s">
        <v>1611</v>
      </c>
      <c r="I216" s="318"/>
      <c r="J216" s="318"/>
      <c r="K216" s="265"/>
    </row>
    <row r="217" spans="2:11" ht="15" customHeight="1">
      <c r="B217" s="264"/>
      <c r="C217" s="196"/>
      <c r="D217" s="196"/>
      <c r="E217" s="196"/>
      <c r="F217" s="217">
        <v>3</v>
      </c>
      <c r="G217" s="253"/>
      <c r="H217" s="318" t="s">
        <v>1612</v>
      </c>
      <c r="I217" s="318"/>
      <c r="J217" s="318"/>
      <c r="K217" s="265"/>
    </row>
    <row r="218" spans="2:11" ht="15" customHeight="1">
      <c r="B218" s="264"/>
      <c r="C218" s="196"/>
      <c r="D218" s="196"/>
      <c r="E218" s="196"/>
      <c r="F218" s="217">
        <v>4</v>
      </c>
      <c r="G218" s="253"/>
      <c r="H218" s="318" t="s">
        <v>1613</v>
      </c>
      <c r="I218" s="318"/>
      <c r="J218" s="318"/>
      <c r="K218" s="265"/>
    </row>
    <row r="219" spans="2:11" ht="12.75" customHeight="1">
      <c r="B219" s="266"/>
      <c r="C219" s="267"/>
      <c r="D219" s="267"/>
      <c r="E219" s="267"/>
      <c r="F219" s="267"/>
      <c r="G219" s="267"/>
      <c r="H219" s="267"/>
      <c r="I219" s="267"/>
      <c r="J219" s="267"/>
      <c r="K219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Valečková Jana</cp:lastModifiedBy>
  <dcterms:created xsi:type="dcterms:W3CDTF">2024-04-11T06:28:01Z</dcterms:created>
  <dcterms:modified xsi:type="dcterms:W3CDTF">2024-04-11T10:04:18Z</dcterms:modified>
  <cp:category/>
  <cp:version/>
  <cp:contentType/>
  <cp:contentStatus/>
</cp:coreProperties>
</file>