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-1 - KOMUNIKACE" sheetId="2" r:id="rId2"/>
    <sheet name="SO 301-1 - VÝMĚNA VODOVODU" sheetId="3" r:id="rId3"/>
    <sheet name="SO 311-1 - VRN VODOVOD" sheetId="4" r:id="rId4"/>
    <sheet name="SO 401-1 - VEŘEJNÉ OSVĚTLENÍ" sheetId="5" r:id="rId5"/>
    <sheet name="SO 101-2 - KOMUNIKACE" sheetId="6" r:id="rId6"/>
    <sheet name="SO 401-2 - VEŘEJNÉ OSVĚTLENÍ" sheetId="7" r:id="rId7"/>
    <sheet name="SO 101-3 - KOMUNIKACE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stavby'!$C$42:$AQ$65</definedName>
    <definedName name="_xlnm._FilterDatabase" localSheetId="1" hidden="1">'SO 101-1 - KOMUNIKACE'!$C$97:$K$382</definedName>
    <definedName name="_xlnm.Print_Area" localSheetId="1">'SO 101-1 - KOMUNIKACE'!$C$4:$J$41,'SO 101-1 - KOMUNIKACE'!$C$47:$J$77,'SO 101-1 - KOMUNIKACE'!$C$83:$K$382</definedName>
    <definedName name="_xlnm._FilterDatabase" localSheetId="2" hidden="1">'SO 301-1 - VÝMĚNA VODOVODU'!$C$93:$K$341</definedName>
    <definedName name="_xlnm.Print_Area" localSheetId="2">'SO 301-1 - VÝMĚNA VODOVODU'!$C$4:$J$41,'SO 301-1 - VÝMĚNA VODOVODU'!$C$47:$J$73,'SO 301-1 - VÝMĚNA VODOVODU'!$C$79:$K$341</definedName>
    <definedName name="_xlnm._FilterDatabase" localSheetId="3" hidden="1">'SO 311-1 - VRN VODOVOD'!$C$89:$K$105</definedName>
    <definedName name="_xlnm.Print_Area" localSheetId="3">'SO 311-1 - VRN VODOVOD'!$C$4:$J$41,'SO 311-1 - VRN VODOVOD'!$C$47:$J$69,'SO 311-1 - VRN VODOVOD'!$C$75:$K$105</definedName>
    <definedName name="_xlnm._FilterDatabase" localSheetId="4" hidden="1">'SO 401-1 - VEŘEJNÉ OSVĚTLENÍ'!$C$97:$K$172</definedName>
    <definedName name="_xlnm.Print_Area" localSheetId="4">'SO 401-1 - VEŘEJNÉ OSVĚTLENÍ'!$C$4:$J$41,'SO 401-1 - VEŘEJNÉ OSVĚTLENÍ'!$C$47:$J$77,'SO 401-1 - VEŘEJNÉ OSVĚTLENÍ'!$C$83:$K$172</definedName>
    <definedName name="_xlnm._FilterDatabase" localSheetId="5" hidden="1">'SO 101-2 - KOMUNIKACE'!$C$97:$K$308</definedName>
    <definedName name="_xlnm.Print_Area" localSheetId="5">'SO 101-2 - KOMUNIKACE'!$C$4:$J$41,'SO 101-2 - KOMUNIKACE'!$C$47:$J$77,'SO 101-2 - KOMUNIKACE'!$C$83:$K$308</definedName>
    <definedName name="_xlnm._FilterDatabase" localSheetId="6" hidden="1">'SO 401-2 - VEŘEJNÉ OSVĚTLENÍ'!$C$96:$K$161</definedName>
    <definedName name="_xlnm.Print_Area" localSheetId="6">'SO 401-2 - VEŘEJNÉ OSVĚTLENÍ'!$C$4:$J$41,'SO 401-2 - VEŘEJNÉ OSVĚTLENÍ'!$C$47:$J$76,'SO 401-2 - VEŘEJNÉ OSVĚTLENÍ'!$C$82:$K$161</definedName>
    <definedName name="_xlnm._FilterDatabase" localSheetId="7" hidden="1">'SO 101-3 - KOMUNIKACE'!$C$93:$K$229</definedName>
    <definedName name="_xlnm.Print_Area" localSheetId="7">'SO 101-3 - KOMUNIKACE'!$C$4:$J$41,'SO 101-3 - KOMUNIKACE'!$C$47:$J$73,'SO 101-3 - KOMUNIKACE'!$C$79:$K$229</definedName>
    <definedName name="_xlnm.Print_Area" localSheetId="8">'Seznam figur'!$C$4:$G$121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101-1 - KOMUNIKACE'!$97:$97</definedName>
    <definedName name="_xlnm.Print_Titles" localSheetId="2">'SO 301-1 - VÝMĚNA VODOVODU'!$93:$93</definedName>
    <definedName name="_xlnm.Print_Titles" localSheetId="3">'SO 311-1 - VRN VODOVOD'!$89:$89</definedName>
    <definedName name="_xlnm.Print_Titles" localSheetId="4">'SO 401-1 - VEŘEJNÉ OSVĚTLENÍ'!$97:$97</definedName>
    <definedName name="_xlnm.Print_Titles" localSheetId="5">'SO 101-2 - KOMUNIKACE'!$97:$97</definedName>
    <definedName name="_xlnm.Print_Titles" localSheetId="6">'SO 401-2 - VEŘEJNÉ OSVĚTLENÍ'!$96:$96</definedName>
    <definedName name="_xlnm.Print_Titles" localSheetId="7">'SO 101-3 - KOMUNIKACE'!$93:$93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<sst xmlns="http://schemas.openxmlformats.org/spreadsheetml/2006/main" count="12862" uniqueCount="1737">
  <si>
    <t>Export Komplet</t>
  </si>
  <si>
    <t>VZ</t>
  </si>
  <si>
    <t>2.0</t>
  </si>
  <si>
    <t>ZAMOK</t>
  </si>
  <si>
    <t>False</t>
  </si>
  <si>
    <t>{27b0f57b-c986-4cfb-a21c-a5120977ed4e}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</si>
  <si>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</si>
  <si>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</si>
  <si>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</si>
  <si>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</si>
  <si>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</si>
  <si>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</si>
  <si>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</si>
  <si>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</si>
  <si>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</si>
  <si>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</si>
  <si>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</si>
  <si>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povrchu komunikací a výměna vodovodu v Klatovech 2024, 3. část</t>
  </si>
  <si>
    <t>KSO:</t>
  </si>
  <si>
    <t/>
  </si>
  <si>
    <t>CC-CZ:</t>
  </si>
  <si>
    <t>Místo:</t>
  </si>
  <si>
    <t xml:space="preserve"> </t>
  </si>
  <si>
    <t>Datum:</t>
  </si>
  <si>
    <t>20. 2. 2024</t>
  </si>
  <si>
    <t>Zadavatel:</t>
  </si>
  <si>
    <t>IČ:</t>
  </si>
  <si>
    <t>00255661</t>
  </si>
  <si>
    <t xml:space="preserve">Město Klatovy </t>
  </si>
  <si>
    <t>DIČ:</t>
  </si>
  <si>
    <t>CZ00255661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</si>
  <si>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</si>
  <si>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</si>
  <si>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</si>
  <si>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</si>
  <si>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</si>
  <si>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</si>
  <si>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</si>
  <si>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</si>
  <si>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</si>
  <si>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</si>
  <si>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</si>
  <si>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</si>
  <si>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</si>
  <si>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</si>
  <si>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</si>
  <si>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</si>
  <si>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</si>
  <si>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</si>
  <si>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</si>
  <si>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</si>
  <si>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</si>
  <si>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</si>
  <si>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</si>
  <si>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</si>
  <si>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</si>
  <si>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</si>
  <si>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</si>
  <si>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</si>
  <si>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</si>
  <si>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</si>
  <si>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</si>
  <si>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</si>
  <si>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</si>
  <si>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</si>
  <si>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</si>
  <si>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</si>
  <si>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</si>
  <si>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</si>
  <si>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</si>
  <si>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</si>
  <si>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</si>
  <si>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</si>
  <si>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</si>
  <si>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</si>
  <si>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</si>
  <si>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</si>
  <si>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MK Kličkova ulice</t>
  </si>
  <si>
    <t>STA</t>
  </si>
  <si>
    <t>1</t>
  </si>
  <si>
    <t>{60eddb57-f414-435a-a5e8-60784d759507}</t>
  </si>
  <si>
    <t>2</t>
  </si>
  <si>
    <t>/</t>
  </si>
  <si>
    <t>SO 101-1</t>
  </si>
  <si>
    <t>KOMUNIKACE</t>
  </si>
  <si>
    <t>Soupis</t>
  </si>
  <si>
    <t>{fd1f155e-567b-4005-b9ed-b0d675d1491c}</t>
  </si>
  <si>
    <t>SO 301-1</t>
  </si>
  <si>
    <t>VÝMĚNA VODOVODU</t>
  </si>
  <si>
    <t>{6fef3e03-e0a1-4b63-bbf0-d3a47b83cad6}</t>
  </si>
  <si>
    <t>SO 311-1</t>
  </si>
  <si>
    <t>VRN VODOVOD</t>
  </si>
  <si>
    <t>{85ac3bcc-6ae3-4746-828b-7f62bbca4ca5}</t>
  </si>
  <si>
    <t>SO 401-1</t>
  </si>
  <si>
    <t>VEŘEJNÉ OSVĚTLENÍ</t>
  </si>
  <si>
    <t>{f8648b50-c979-4f92-812e-a5d6a6f9432b}</t>
  </si>
  <si>
    <t>02</t>
  </si>
  <si>
    <t>MK Na Bělidle (u voj. ubytovny)</t>
  </si>
  <si>
    <t>{98fb6cf2-4854-47d3-a16c-c53207ec4e55}</t>
  </si>
  <si>
    <t>SO 101-2</t>
  </si>
  <si>
    <t>{49a0fae0-17e2-45d3-9b91-ec66d21a342c}</t>
  </si>
  <si>
    <t>SO 401-2</t>
  </si>
  <si>
    <t>{51599b80-8aa9-4d1e-9d32-f0cbb5c4c80a}</t>
  </si>
  <si>
    <t>MK Tyršova ul. -  parkoviště</t>
  </si>
  <si>
    <t>{544965b8-54be-42fa-8c45-e4d617466cf6}</t>
  </si>
  <si>
    <t>SO 101-3</t>
  </si>
  <si>
    <t>{e9de471f-43ca-45ae-b1e4-de28a5b98b44}</t>
  </si>
  <si>
    <t>odkop</t>
  </si>
  <si>
    <t>m3</t>
  </si>
  <si>
    <t>582,356</t>
  </si>
  <si>
    <t>hloub</t>
  </si>
  <si>
    <t>75,45</t>
  </si>
  <si>
    <t>KRYCÍ LIST SOUPISU PRACÍ</t>
  </si>
  <si>
    <t>zásyp</t>
  </si>
  <si>
    <t>41,5</t>
  </si>
  <si>
    <t>Objekt:</t>
  </si>
  <si>
    <t>01 - MK Kličkova ulice</t>
  </si>
  <si>
    <t>Soupis:</t>
  </si>
  <si>
    <t>SO 101-1 -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</si>
  <si>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</si>
  <si>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</si>
  <si>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</si>
  <si>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</si>
  <si>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</si>
  <si>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</si>
  <si>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</si>
  <si>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</si>
  <si>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</si>
  <si>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</si>
  <si>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</si>
  <si>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</si>
  <si>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</si>
  <si>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</si>
  <si>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</si>
  <si>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</si>
  <si>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</si>
  <si>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</si>
  <si>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</si>
  <si>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</si>
  <si>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</si>
  <si>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</si>
  <si>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</si>
  <si>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</si>
  <si>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</si>
  <si>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</si>
  <si>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</si>
  <si>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</si>
  <si>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</si>
  <si>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</si>
  <si>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</si>
  <si>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</si>
  <si>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</si>
  <si>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</si>
  <si>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</si>
  <si>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003R</t>
  </si>
  <si>
    <t>Bourání uliční vpusti</t>
  </si>
  <si>
    <t>ks</t>
  </si>
  <si>
    <t>4</t>
  </si>
  <si>
    <t>-609755326</t>
  </si>
  <si>
    <t>005R</t>
  </si>
  <si>
    <t>Sanace aktivní zóny ŠD 0/125mm, tl. 30 cm včetně zemních prací, odvozu a likvidace přebytečné zeminy, separační a výztužné geomříže</t>
  </si>
  <si>
    <t>m2</t>
  </si>
  <si>
    <t>1798544038</t>
  </si>
  <si>
    <t>P</t>
  </si>
  <si>
    <t>Poznámka k položce:
předpoklad 20% plochy komunikace</t>
  </si>
  <si>
    <t>VV</t>
  </si>
  <si>
    <t>komunikace</t>
  </si>
  <si>
    <t>1308*0,2</t>
  </si>
  <si>
    <t>Součet</t>
  </si>
  <si>
    <t>3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</si>
  <si>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</si>
  <si>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</si>
  <si>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CS ÚRS 2024 01</t>
  </si>
  <si>
    <t>799173748</t>
  </si>
  <si>
    <t>Online PSC</t>
  </si>
  <si>
    <t>https://podminky.urs.cz/item/CS_URS_2024_01/113106123</t>
  </si>
  <si>
    <t>chodník stávající plocha dlažba</t>
  </si>
  <si>
    <t>105</t>
  </si>
  <si>
    <t>113107181</t>
  </si>
  <si>
    <t>Odstranění podkladů nebo krytů strojně plochy jednotlivě přes 50 m2 do 200 m2 s přemístěním hmot na skládku na vzdálenost do 20 m nebo s naložením na dopravní prostředek živičných, o tl. vrstvy do 50 mm</t>
  </si>
  <si>
    <t>-1269399550</t>
  </si>
  <si>
    <t>https://podminky.urs.cz/item/CS_URS_2024_01/113107181</t>
  </si>
  <si>
    <t>chodník stávající plocha živice</t>
  </si>
  <si>
    <t>160</t>
  </si>
  <si>
    <t>5</t>
  </si>
  <si>
    <t>113154364</t>
  </si>
  <si>
    <t>Frézování živičného podkladu nebo krytu s naložením na dopravní prostředek plochy přes 1 000 do 10 000 m2 s překážkami v trase pruhu šířky přes 1 m do 2 m, tloušťky vrstvy 100 mm</t>
  </si>
  <si>
    <t>-207170393</t>
  </si>
  <si>
    <t>https://podminky.urs.cz/item/CS_URS_2024_01/113154364</t>
  </si>
  <si>
    <t>Poznámka k položce:
asfaltová směs T3 - přesun na recyklační skládku</t>
  </si>
  <si>
    <t>1308</t>
  </si>
  <si>
    <t>6</t>
  </si>
  <si>
    <t>113201112</t>
  </si>
  <si>
    <t>Vytrhání obrub s vybouráním lože, s přemístěním hmot na skládku na vzdálenost do 3 m nebo s naložením na dopravní prostředek silničních žulových</t>
  </si>
  <si>
    <t>m</t>
  </si>
  <si>
    <t>2113457616</t>
  </si>
  <si>
    <t>https://podminky.urs.cz/item/CS_URS_2024_01/113201112</t>
  </si>
  <si>
    <t>Poznámka k položce:
stávající žulové obruby</t>
  </si>
  <si>
    <t>žulové obruby úsek Palackého - Korálkova</t>
  </si>
  <si>
    <t>89+21</t>
  </si>
  <si>
    <t>žulové obruby úsek Neumannova - Korálkova (předpoklad)</t>
  </si>
  <si>
    <t>20</t>
  </si>
  <si>
    <t>7</t>
  </si>
  <si>
    <t>113202111</t>
  </si>
  <si>
    <t>Vytrhání obrub s vybouráním lože, s přemístěním hmot na skládku na vzdálenost do 3 m nebo s naložením na dopravní prostředek z obrubníků betonových stojatých</t>
  </si>
  <si>
    <t>-1113364316</t>
  </si>
  <si>
    <t>https://podminky.urs.cz/item/CS_URS_2024_01/113202111</t>
  </si>
  <si>
    <t>Poznámka k položce:
stávající betonové silniční obruby</t>
  </si>
  <si>
    <t>betonové obruby</t>
  </si>
  <si>
    <t>68</t>
  </si>
  <si>
    <t>8</t>
  </si>
  <si>
    <t>113203111</t>
  </si>
  <si>
    <t>Vytrhání obrub s vybouráním lože, s přemístěním hmot na skládku na vzdálenost do 3 m nebo s naložením na dopravní prostředek z dlažebních kostek</t>
  </si>
  <si>
    <t>685105090</t>
  </si>
  <si>
    <t>https://podminky.urs.cz/item/CS_URS_2024_01/113203111</t>
  </si>
  <si>
    <t>Poznámka k položce:
stávající přídlažba</t>
  </si>
  <si>
    <t>78</t>
  </si>
  <si>
    <t>9</t>
  </si>
  <si>
    <t>122151105</t>
  </si>
  <si>
    <t>Odkopávky a prokopávky nezapažené strojně v hornině třídy těžitelnosti I skupiny 1 a 2 přes 500 do 1 000 m3</t>
  </si>
  <si>
    <t>883140411</t>
  </si>
  <si>
    <t>https://podminky.urs.cz/item/CS_URS_2024_01/122151105</t>
  </si>
  <si>
    <t>1308*0,37*1,1</t>
  </si>
  <si>
    <t>chodník</t>
  </si>
  <si>
    <t>(246-105)*0,2</t>
  </si>
  <si>
    <t>chodník sjezdy</t>
  </si>
  <si>
    <t>(38+16,5)*0,4</t>
  </si>
  <si>
    <t>10</t>
  </si>
  <si>
    <t>132151104</t>
  </si>
  <si>
    <t>Hloubení nezapažených rýh šířky do 800 mm strojně s urovnáním dna do předepsaného profilu a spádu v hornině třídy těžitelnosti I skupiny 1 a 2 přes 100 m3</t>
  </si>
  <si>
    <t>-482762620</t>
  </si>
  <si>
    <t>https://podminky.urs.cz/item/CS_URS_2024_01/132151104</t>
  </si>
  <si>
    <t>trativody</t>
  </si>
  <si>
    <t>174*0,5*0,35</t>
  </si>
  <si>
    <t>UV</t>
  </si>
  <si>
    <t>5*1</t>
  </si>
  <si>
    <t>přípojky UV</t>
  </si>
  <si>
    <t>20*1*2</t>
  </si>
  <si>
    <t>11</t>
  </si>
  <si>
    <t>162701105R</t>
  </si>
  <si>
    <t>Vodorovné přemístění výkopku nebo sypaniny po suchu na obvyklém dopravním prostředku, bez naložení výkopku, avšak se složením bez rozhrnutí z horniny tř. 1 až 4 na skládku včetně likvidace v souladu se zákonem o odpadech</t>
  </si>
  <si>
    <t>-440023931</t>
  </si>
  <si>
    <t>12</t>
  </si>
  <si>
    <t>174151101</t>
  </si>
  <si>
    <t>Zásyp sypaninou z jakékoliv horniny strojně s uložením výkopku ve vrstvách se zhutněním jam, šachet, rýh nebo kolem objektů v těchto vykopávkách</t>
  </si>
  <si>
    <t>CS ÚRS 2023 02</t>
  </si>
  <si>
    <t>-1584597106</t>
  </si>
  <si>
    <t>https://podminky.urs.cz/item/CS_URS_2023_02/174151101</t>
  </si>
  <si>
    <t>5*0,7</t>
  </si>
  <si>
    <t>20*1*1,9</t>
  </si>
  <si>
    <t>13</t>
  </si>
  <si>
    <t>M</t>
  </si>
  <si>
    <t>58344171</t>
  </si>
  <si>
    <t>štěrkodrť frakce 0/32</t>
  </si>
  <si>
    <t>t</t>
  </si>
  <si>
    <t>-1766367039</t>
  </si>
  <si>
    <t>zásyp*1,8</t>
  </si>
  <si>
    <t>14</t>
  </si>
  <si>
    <t>181951112</t>
  </si>
  <si>
    <t>Úprava pláně vyrovnáním výškových rozdílů strojně v hornině třídy těžitelnosti I, skupiny 1 až 3 se zhutněním</t>
  </si>
  <si>
    <t>1950371929</t>
  </si>
  <si>
    <t>https://podminky.urs.cz/item/CS_URS_2023_02/181951112</t>
  </si>
  <si>
    <t>1308*1,1</t>
  </si>
  <si>
    <t>246-105</t>
  </si>
  <si>
    <t>38+16,5</t>
  </si>
  <si>
    <t>Zakládání</t>
  </si>
  <si>
    <t>212751105</t>
  </si>
  <si>
    <t>Trativody z drenážních trubek se zřízením štěrkového lože pod trubky a s jejich obsypem v otevřeném výkopu trubka flexibilní PVC-U SN 4 celoperforovaná 360° DN 125</t>
  </si>
  <si>
    <t>650369299</t>
  </si>
  <si>
    <t>https://podminky.urs.cz/item/CS_URS_2024_01/212751105</t>
  </si>
  <si>
    <t>174</t>
  </si>
  <si>
    <t>Komunikace pozemní</t>
  </si>
  <si>
    <t>16</t>
  </si>
  <si>
    <t>564861011</t>
  </si>
  <si>
    <t>Podklad ze štěrkodrti ŠD s rozprostřením a zhutněním plochy jednotlivě do 100 m2, po zhutnění tl. 200 mm</t>
  </si>
  <si>
    <t>1356693294</t>
  </si>
  <si>
    <t>https://podminky.urs.cz/item/CS_URS_2024_01/564861011</t>
  </si>
  <si>
    <t>17</t>
  </si>
  <si>
    <t>564861111</t>
  </si>
  <si>
    <t>Podklad ze štěrkodrti ŠD s rozprostřením a zhutněním plochy přes 100 m2, po zhutnění tl. 200 mm</t>
  </si>
  <si>
    <t>-1146248108</t>
  </si>
  <si>
    <t>https://podminky.urs.cz/item/CS_URS_2024_01/564861111</t>
  </si>
  <si>
    <t>18</t>
  </si>
  <si>
    <t>564950413</t>
  </si>
  <si>
    <t>Podklad nebo podsyp z asfaltového recyklátu s rozprostřením a zhutněním plochy jednotlivě do 100 m2, po zhutnění tl. 150 mm</t>
  </si>
  <si>
    <t>-1576244704</t>
  </si>
  <si>
    <t>https://podminky.urs.cz/item/CS_URS_2023_02/564950413</t>
  </si>
  <si>
    <t>19</t>
  </si>
  <si>
    <t>564952111</t>
  </si>
  <si>
    <t>Podklad z mechanicky zpevněného kameniva MZK (minerální beton) s rozprostřením a s hutněním, po zhutnění tl. 150 mm</t>
  </si>
  <si>
    <t>2091827601</t>
  </si>
  <si>
    <t>https://podminky.urs.cz/item/CS_URS_2024_01/564952111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</si>
  <si>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</si>
  <si>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</si>
  <si>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976096526</t>
  </si>
  <si>
    <t>https://podminky.urs.cz/item/CS_URS_2024_01/566301111</t>
  </si>
  <si>
    <t>573231106</t>
  </si>
  <si>
    <t>Postřik spojovací PS bez posypu kamenivem ze silniční emulze, v množství 0,30 kg/m2</t>
  </si>
  <si>
    <t>721031650</t>
  </si>
  <si>
    <t>https://podminky.urs.cz/item/CS_URS_2024_01/573231106</t>
  </si>
  <si>
    <t>22</t>
  </si>
  <si>
    <t>577134121</t>
  </si>
  <si>
    <t>Asfaltový beton vrstva obrusná ACO 11 (ABS) s rozprostřením a se zhutněním z nemodifikovaného asfaltu v pruhu šířky přes 3 m tř. I (ACO 11+), po zhutnění tl. 40 mm</t>
  </si>
  <si>
    <t>-829429104</t>
  </si>
  <si>
    <t>https://podminky.urs.cz/item/CS_URS_2024_01/577134121</t>
  </si>
  <si>
    <t>23</t>
  </si>
  <si>
    <t>577176121</t>
  </si>
  <si>
    <t>Asfaltový beton vrstva ložní ACL 22 (ABVH) s rozprostřením a zhutněním z nemodifikovaného asfaltu v pruhu šířky přes 3 m, po zhutnění tl. 80 mm</t>
  </si>
  <si>
    <t>1670533418</t>
  </si>
  <si>
    <t>https://podminky.urs.cz/item/CS_URS_2024_01/577176121</t>
  </si>
  <si>
    <t>24</t>
  </si>
  <si>
    <t>596211112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</si>
  <si>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</si>
  <si>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1740947911</t>
  </si>
  <si>
    <t>https://podminky.urs.cz/item/CS_URS_2024_01/596211112</t>
  </si>
  <si>
    <t>246</t>
  </si>
  <si>
    <t>25</t>
  </si>
  <si>
    <t>59245015</t>
  </si>
  <si>
    <t>dlažba zámková betonová tvaru I 200x165mm tl 60mm přírodní</t>
  </si>
  <si>
    <t>-122889192</t>
  </si>
  <si>
    <t>Poznámka k položce:
Spotřeba: 36 kus/m2</t>
  </si>
  <si>
    <t>(246-105)*1,02</t>
  </si>
  <si>
    <t>26</t>
  </si>
  <si>
    <t>596212211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</si>
  <si>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50 do 100 m2</t>
  </si>
  <si>
    <t>-1902522208</t>
  </si>
  <si>
    <t>https://podminky.urs.cz/item/CS_URS_2024_01/596212211</t>
  </si>
  <si>
    <t>27</t>
  </si>
  <si>
    <t>59245013</t>
  </si>
  <si>
    <t>dlažba zámková betonová tvaru I 200x165mm tl 80mm přírodní</t>
  </si>
  <si>
    <t>1402449981</t>
  </si>
  <si>
    <t>38*1,02</t>
  </si>
  <si>
    <t>28</t>
  </si>
  <si>
    <t>59245226</t>
  </si>
  <si>
    <t>dlažba pro nevidomé betonová 200x100mm tl 80mm barevná</t>
  </si>
  <si>
    <t>2006626472</t>
  </si>
  <si>
    <t>chodník sjezdy dlažba pro nevidomé</t>
  </si>
  <si>
    <t>16,5*1,02</t>
  </si>
  <si>
    <t>Trubní vedení</t>
  </si>
  <si>
    <t>29</t>
  </si>
  <si>
    <t>001R</t>
  </si>
  <si>
    <t>Napojení na přípojky UV na stávající kanalizaci</t>
  </si>
  <si>
    <t>-98885496</t>
  </si>
  <si>
    <t>30</t>
  </si>
  <si>
    <t>871315221</t>
  </si>
  <si>
    <t>Kanalizační potrubí z tvrdého PVC v otevřeném výkopu ve sklonu do 20 %, hladkého plnostěnného jednovrstvého, tuhost třídy SN 8 DN 160</t>
  </si>
  <si>
    <t>708532876</t>
  </si>
  <si>
    <t>https://podminky.urs.cz/item/CS_URS_2023_02/871315221</t>
  </si>
  <si>
    <t>4*5</t>
  </si>
  <si>
    <t>31</t>
  </si>
  <si>
    <t>877310310</t>
  </si>
  <si>
    <t>Montáž kolen na kanalizačním potrubí z PP nebo tvrdého PVC trub hladkých plnostěnných DN 150</t>
  </si>
  <si>
    <t>kus</t>
  </si>
  <si>
    <t>-647858529</t>
  </si>
  <si>
    <t>https://podminky.urs.cz/item/CS_URS_2023_02/877310310</t>
  </si>
  <si>
    <t>3*5</t>
  </si>
  <si>
    <t>32</t>
  </si>
  <si>
    <t>28611361</t>
  </si>
  <si>
    <t>koleno kanalizační PVC KG 160x45°</t>
  </si>
  <si>
    <t>-1497940010</t>
  </si>
  <si>
    <t>33</t>
  </si>
  <si>
    <t>895941302</t>
  </si>
  <si>
    <t>Osazení vpusti uliční z betonových dílců DN 450 dno s kalištěm</t>
  </si>
  <si>
    <t>-1464400870</t>
  </si>
  <si>
    <t>https://podminky.urs.cz/item/CS_URS_2023_02/895941302</t>
  </si>
  <si>
    <t>34</t>
  </si>
  <si>
    <t>59223852</t>
  </si>
  <si>
    <t>dno pro uliční vpusť s kalovou prohlubní betonové 450x300x50mm</t>
  </si>
  <si>
    <t>CS ÚRS 2023 01</t>
  </si>
  <si>
    <t>1821610068</t>
  </si>
  <si>
    <t>35</t>
  </si>
  <si>
    <t>895941313</t>
  </si>
  <si>
    <t>Osazení vpusti uliční z betonových dílců DN 450 skruž horní 295 mm</t>
  </si>
  <si>
    <t>1070880644</t>
  </si>
  <si>
    <t>https://podminky.urs.cz/item/CS_URS_2023_01/895941313</t>
  </si>
  <si>
    <t>36</t>
  </si>
  <si>
    <t>59224485</t>
  </si>
  <si>
    <t>vpusť uliční DN 450 skruž horní betonová 450/295x50mm</t>
  </si>
  <si>
    <t>1197992859</t>
  </si>
  <si>
    <t>37</t>
  </si>
  <si>
    <t>895941332</t>
  </si>
  <si>
    <t>Osazení vpusti uliční z betonových dílců DN 450 skruž průběžná se zápachovou uzávěrkou</t>
  </si>
  <si>
    <t>-1354535109</t>
  </si>
  <si>
    <t>https://podminky.urs.cz/item/CS_URS_2023_01/895941332</t>
  </si>
  <si>
    <t>38</t>
  </si>
  <si>
    <t>59224493</t>
  </si>
  <si>
    <t>vpusť uliční DN 450 skruž průběžná 450/645x50mm betonová se zápachovou uzávěrkou 150mm PVC</t>
  </si>
  <si>
    <t>165637307</t>
  </si>
  <si>
    <t>39</t>
  </si>
  <si>
    <t>895941362</t>
  </si>
  <si>
    <t>Osazení vpusti uliční z betonových dílců DN 500 skruž středová 590 mm</t>
  </si>
  <si>
    <t>133234612</t>
  </si>
  <si>
    <t>https://podminky.urs.cz/item/CS_URS_2023_01/895941362</t>
  </si>
  <si>
    <t>40</t>
  </si>
  <si>
    <t>59224462</t>
  </si>
  <si>
    <t>vpusť uliční DN 500 skruž průběžná vysoká betonová 500/590x65mm</t>
  </si>
  <si>
    <t>698553313</t>
  </si>
  <si>
    <t>41</t>
  </si>
  <si>
    <t>899204112</t>
  </si>
  <si>
    <t>Osazení mříží litinových včetně rámů a košů na bahno pro třídu zatížení D400, E600</t>
  </si>
  <si>
    <t>989056502</t>
  </si>
  <si>
    <t>https://podminky.urs.cz/item/CS_URS_2023_01/899204112</t>
  </si>
  <si>
    <t>42</t>
  </si>
  <si>
    <t>59223260</t>
  </si>
  <si>
    <t>mříž vtoková litinová k uliční vpusti C250/D400 500x500mm</t>
  </si>
  <si>
    <t>-403228658</t>
  </si>
  <si>
    <t>43</t>
  </si>
  <si>
    <t>KSI.UA4</t>
  </si>
  <si>
    <t>Betonová uliční vpusť, koš kalový, A4 vysoký v.600 pro 500x500</t>
  </si>
  <si>
    <t>-491146575</t>
  </si>
  <si>
    <t>44</t>
  </si>
  <si>
    <t>KSI.BUP10A</t>
  </si>
  <si>
    <t>Betonová uliční vpusť, vyrovnávací prstenec, 10A pod mříže 500x500</t>
  </si>
  <si>
    <t>1299247719</t>
  </si>
  <si>
    <t>45</t>
  </si>
  <si>
    <t>899231111</t>
  </si>
  <si>
    <t>Výšková úprava uličního vstupu nebo vpusti do 200 mm zvýšením mříže</t>
  </si>
  <si>
    <t>-1531292613</t>
  </si>
  <si>
    <t>https://podminky.urs.cz/item/CS_URS_2023_01/899231111</t>
  </si>
  <si>
    <t>46</t>
  </si>
  <si>
    <t>899331111</t>
  </si>
  <si>
    <t>Výšková úprava uličního vstupu nebo vpusti do 200 mm zvýšením poklopu</t>
  </si>
  <si>
    <t>-1475302615</t>
  </si>
  <si>
    <t>https://podminky.urs.cz/item/CS_URS_2023_01/899331111</t>
  </si>
  <si>
    <t>47</t>
  </si>
  <si>
    <t>899431111</t>
  </si>
  <si>
    <t>Výšková úprava uličního vstupu nebo vpusti do 200 mm zvýšením krycího hrnce, šoupěte nebo hydrantu bez úpravy armatur</t>
  </si>
  <si>
    <t>-2145697570</t>
  </si>
  <si>
    <t>https://podminky.urs.cz/item/CS_URS_2023_01/899431111</t>
  </si>
  <si>
    <t>48</t>
  </si>
  <si>
    <t>914111111</t>
  </si>
  <si>
    <t>Montáž svislé dopravní značky základní velikosti do 1 m2 objímkami na sloupky nebo konzoly</t>
  </si>
  <si>
    <t>1177917981</t>
  </si>
  <si>
    <t>https://podminky.urs.cz/item/CS_URS_2023_01/914111111</t>
  </si>
  <si>
    <t>stávající DZ</t>
  </si>
  <si>
    <t>49</t>
  </si>
  <si>
    <t>914511112</t>
  </si>
  <si>
    <t>Montáž sloupku dopravních značek délky do 3,5 m do hliníkové patky pro sloupek D 60 mm</t>
  </si>
  <si>
    <t>343493104</t>
  </si>
  <si>
    <t>https://podminky.urs.cz/item/CS_URS_2023_01/914511112</t>
  </si>
  <si>
    <t>50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</si>
  <si>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</si>
  <si>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</si>
  <si>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813528436</t>
  </si>
  <si>
    <t>https://podminky.urs.cz/item/CS_URS_2023_02/966006132</t>
  </si>
  <si>
    <t>Ostatní konstrukce a práce, bourání</t>
  </si>
  <si>
    <t>51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</si>
  <si>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</si>
  <si>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</si>
  <si>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835180841</t>
  </si>
  <si>
    <t>https://podminky.urs.cz/item/CS_URS_2024_01/916111123</t>
  </si>
  <si>
    <t>89+21+68+107+107</t>
  </si>
  <si>
    <t>52</t>
  </si>
  <si>
    <t>58381007</t>
  </si>
  <si>
    <t>kostka štípaná dlažební žula drobná 8/10</t>
  </si>
  <si>
    <t>1881004674</t>
  </si>
  <si>
    <t>(89+21+68+107+107)*0,1</t>
  </si>
  <si>
    <t>53</t>
  </si>
  <si>
    <t>916241113</t>
  </si>
  <si>
    <t>Osazení obrubníku kamenného se zřízením lože, s vyplněním a zatřením spár cementovou maltou ležatého s boční opěrou z betonu prostého, do lože z betonu prostého</t>
  </si>
  <si>
    <t>296731227</t>
  </si>
  <si>
    <t>https://podminky.urs.cz/item/CS_URS_2024_01/916241113</t>
  </si>
  <si>
    <t>obruby silniční žulové</t>
  </si>
  <si>
    <t>89+21+68+20</t>
  </si>
  <si>
    <t>54</t>
  </si>
  <si>
    <t>58380434</t>
  </si>
  <si>
    <t>obrubník kamenný žulový obloukový R 3-5m 250x200mm</t>
  </si>
  <si>
    <t>-350642464</t>
  </si>
  <si>
    <t>R4</t>
  </si>
  <si>
    <t>R3</t>
  </si>
  <si>
    <t>55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</si>
  <si>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</si>
  <si>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</si>
  <si>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-93609811</t>
  </si>
  <si>
    <t>https://podminky.urs.cz/item/CS_URS_2023_01/919732211</t>
  </si>
  <si>
    <t>56</t>
  </si>
  <si>
    <t>919735112</t>
  </si>
  <si>
    <t>Řezání stávajícího živičného krytu nebo podkladu hloubky přes 50 do 100 mm</t>
  </si>
  <si>
    <t>1402931955</t>
  </si>
  <si>
    <t>57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</si>
  <si>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</si>
  <si>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</si>
  <si>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360497298</t>
  </si>
  <si>
    <t>https://podminky.urs.cz/item/CS_URS_2024_01/979024443</t>
  </si>
  <si>
    <t>58</t>
  </si>
  <si>
    <t>979054451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</si>
  <si>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</si>
  <si>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705689665</t>
  </si>
  <si>
    <t>https://podminky.urs.cz/item/CS_URS_2024_01/979054451</t>
  </si>
  <si>
    <t>59</t>
  </si>
  <si>
    <t>979071112</t>
  </si>
  <si>
    <t>Očištění vybouraných dlažebních kostek od spojovacího materiálu, s uložením očištěných kostek na skládku, s odklizením odpadových hmot na hromady a s odklizením vybouraných kostek na vzdálenost do 3 m velkých, s původním vyplněním spár živicí nebo cementovou maltou</t>
  </si>
  <si>
    <t>-929118455</t>
  </si>
  <si>
    <t>https://podminky.urs.cz/item/CS_URS_2024_01/979071112</t>
  </si>
  <si>
    <t>78*0,17</t>
  </si>
  <si>
    <t>997</t>
  </si>
  <si>
    <t>Přesun sutě</t>
  </si>
  <si>
    <t>60</t>
  </si>
  <si>
    <t>002R</t>
  </si>
  <si>
    <t>Žulové obruby - naložení na palety a doprava z areálu TS Klatovy na stavbu</t>
  </si>
  <si>
    <t>-8106121</t>
  </si>
  <si>
    <t>doplnění chybějících obrub</t>
  </si>
  <si>
    <t>61</t>
  </si>
  <si>
    <t>004R</t>
  </si>
  <si>
    <t>Žulové kostky velké - naložení na palety a doprava do areálu TS Klatovy</t>
  </si>
  <si>
    <t>511949712</t>
  </si>
  <si>
    <t>62</t>
  </si>
  <si>
    <t>997211511R</t>
  </si>
  <si>
    <t>Vodorovná doprava suti nebo vybouraných hmot suti se složením a hrubým urovnáním, na skládku včetně likvidace v souladu se zákonem o odpadech</t>
  </si>
  <si>
    <t>24334371</t>
  </si>
  <si>
    <t>998</t>
  </si>
  <si>
    <t>Přesun hmot</t>
  </si>
  <si>
    <t>63</t>
  </si>
  <si>
    <t>998225111</t>
  </si>
  <si>
    <t>Přesun hmot pro komunikace s krytem z kameniva, monolitickým betonovým nebo živičným dopravní vzdálenost do 200 m jakékoliv délky objektu</t>
  </si>
  <si>
    <t>-1265843881</t>
  </si>
  <si>
    <t>PSV</t>
  </si>
  <si>
    <t>Práce a dodávky PSV</t>
  </si>
  <si>
    <t>711</t>
  </si>
  <si>
    <t>Izolace proti vodě, vlhkosti a plynům</t>
  </si>
  <si>
    <t>64</t>
  </si>
  <si>
    <t>711161273</t>
  </si>
  <si>
    <t>Provedení izolace proti zemní vlhkosti nopovou fólií na ploše svislé S z nopové fólie</t>
  </si>
  <si>
    <t>-1595866334</t>
  </si>
  <si>
    <t>https://podminky.urs.cz/item/CS_URS_2023_02/711161273</t>
  </si>
  <si>
    <t>65</t>
  </si>
  <si>
    <t>28323005</t>
  </si>
  <si>
    <t>fólie profilovaná (nopová) drenážní HDPE s výškou nopů 8mm</t>
  </si>
  <si>
    <t>1366106900</t>
  </si>
  <si>
    <t>60*1,2</t>
  </si>
  <si>
    <t>VRN</t>
  </si>
  <si>
    <t>Vedlejší rozpočtové náklady</t>
  </si>
  <si>
    <t>VRN1</t>
  </si>
  <si>
    <t>Průzkumné, geodetické a projektové práce</t>
  </si>
  <si>
    <t>66</t>
  </si>
  <si>
    <t>012203000</t>
  </si>
  <si>
    <t>Geodetické práce při provádění stavby</t>
  </si>
  <si>
    <t>1024</t>
  </si>
  <si>
    <t>1804390948</t>
  </si>
  <si>
    <t>67</t>
  </si>
  <si>
    <t>012303000</t>
  </si>
  <si>
    <t>Geodetické práce po výstavbě</t>
  </si>
  <si>
    <t>359374596</t>
  </si>
  <si>
    <t>Poznámka k položce:
zaměření skutečného provedení stavby</t>
  </si>
  <si>
    <t>012403000</t>
  </si>
  <si>
    <t>Kartografické práce - geometrický plán</t>
  </si>
  <si>
    <t>-1737092966</t>
  </si>
  <si>
    <t>https://podminky.urs.cz/item/CS_URS_2023_01/012403000</t>
  </si>
  <si>
    <t>69</t>
  </si>
  <si>
    <t>013254000</t>
  </si>
  <si>
    <t>Dokumentace skutečného provedení stavby</t>
  </si>
  <si>
    <t>744932243</t>
  </si>
  <si>
    <t>VRN3</t>
  </si>
  <si>
    <t>Zařízení staveniště</t>
  </si>
  <si>
    <t>70</t>
  </si>
  <si>
    <t>030001000</t>
  </si>
  <si>
    <t>-2016139149</t>
  </si>
  <si>
    <t>71</t>
  </si>
  <si>
    <t>034303000</t>
  </si>
  <si>
    <t>Dopravní značení na staveništi včetně inženýrské činnosti</t>
  </si>
  <si>
    <t>kč</t>
  </si>
  <si>
    <t>-1436745121</t>
  </si>
  <si>
    <t>72</t>
  </si>
  <si>
    <t>039103000</t>
  </si>
  <si>
    <t>Rozebrání, bourání a odvoz zařízení staveniště</t>
  </si>
  <si>
    <t>-1065095274</t>
  </si>
  <si>
    <t>hloub3</t>
  </si>
  <si>
    <t>402,54</t>
  </si>
  <si>
    <t>hloub4</t>
  </si>
  <si>
    <t>538,98</t>
  </si>
  <si>
    <t>lože</t>
  </si>
  <si>
    <t>48,168</t>
  </si>
  <si>
    <t>obsyp</t>
  </si>
  <si>
    <t>217,932</t>
  </si>
  <si>
    <t>SO 301-1 - VÝMĚNA VODOVODU</t>
  </si>
  <si>
    <t xml:space="preserve">    4 - Vodorovné konstrukce</t>
  </si>
  <si>
    <t xml:space="preserve">      91 - Doplňující konstrukce a práce pozemních komunikací, letišť a ploch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</si>
  <si>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</si>
  <si>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</si>
  <si>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1683883665</t>
  </si>
  <si>
    <t>(402,5+20,4)*1,2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</si>
  <si>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</si>
  <si>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</si>
  <si>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859571554</t>
  </si>
  <si>
    <t>"úprava povrchů"118</t>
  </si>
  <si>
    <t>"-plocha výkopu"-50</t>
  </si>
  <si>
    <t>113107343</t>
  </si>
  <si>
    <t>Odstranění podkladů nebo krytů strojně plochy jednotlivě do 50 m2 s přemístěním hmot na skládku na vzdálenost do 3 m nebo s naložením na dopravní prostředek živičných, o tl. vrstvy přes 100 do 150 mm</t>
  </si>
  <si>
    <t>651013865</t>
  </si>
  <si>
    <t>https://podminky.urs.cz/item/CS_URS_2024_01/113107343</t>
  </si>
  <si>
    <t>"plocha výkopu"50</t>
  </si>
  <si>
    <t>115101201</t>
  </si>
  <si>
    <t>Čerpání vody na dopravní výšku do 10 m s uvažovaným průměrným přítokem do 500 l/min</t>
  </si>
  <si>
    <t>hod</t>
  </si>
  <si>
    <t>977367011</t>
  </si>
  <si>
    <t>115101301</t>
  </si>
  <si>
    <t>Pohotovost záložní čerpací soupravy pro dopravní výšku do 10 m s uvažovaným průměrným přítokem do 500 l/min</t>
  </si>
  <si>
    <t>den</t>
  </si>
  <si>
    <t>1674961920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</si>
  <si>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</si>
  <si>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</si>
  <si>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-475943073</t>
  </si>
  <si>
    <t>"řady"2*1,2</t>
  </si>
  <si>
    <t>"přípojky"5*0,8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</si>
  <si>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</si>
  <si>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</si>
  <si>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-2048427359</t>
  </si>
  <si>
    <t>"řady"23*1,2</t>
  </si>
  <si>
    <t>"přípojky"6*0,8</t>
  </si>
  <si>
    <t>119001411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</si>
  <si>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do 200 mm</t>
  </si>
  <si>
    <t>1250574424</t>
  </si>
  <si>
    <t>44*1,2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</si>
  <si>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</si>
  <si>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</si>
  <si>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1731972604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</si>
  <si>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</si>
  <si>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</si>
  <si>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1334170017</t>
  </si>
  <si>
    <t>49*1,2</t>
  </si>
  <si>
    <t>132254204</t>
  </si>
  <si>
    <t>Hloubení zapažených rýh šířky přes 800 do 2 000 mm strojně s urovnáním dna do předepsaného profilu a spádu v hornině třídy těžitelnosti I skupiny 3 přes 100 do 500 m3</t>
  </si>
  <si>
    <t>-1959855658</t>
  </si>
  <si>
    <t>"řady"402,5*1,2*1,5*0,5</t>
  </si>
  <si>
    <t>"řad Korálkova"20,4*1,2*1,75*0,5</t>
  </si>
  <si>
    <t>"přípojky"25,5*0,8*1,85*0,5</t>
  </si>
  <si>
    <t>50%objemu</t>
  </si>
  <si>
    <t>132354204</t>
  </si>
  <si>
    <t>Hloubení zapažených rýh šířky přes 800 do 2 000 mm strojně s urovnáním dna do předepsaného profilu a spádu v hornině třídy těžitelnosti II skupiny 4 přes 100 do 500 m3</t>
  </si>
  <si>
    <t>-1757861575</t>
  </si>
  <si>
    <t>"řady 1 a 2"402,5*1,2*1,5*0,5</t>
  </si>
  <si>
    <t>139001101</t>
  </si>
  <si>
    <t>Příplatek k cenám hloubených vykopávek za ztížení vykopávky v blízkosti podzemního vedení nebo výbušnin pro jakoukoliv třídu horniny</t>
  </si>
  <si>
    <t>-1678249363</t>
  </si>
  <si>
    <t>"souběh s plynovodem"73</t>
  </si>
  <si>
    <t>"souběh s kanalizací"136</t>
  </si>
  <si>
    <t>151101101</t>
  </si>
  <si>
    <t>Zřízení pažení a rozepření stěn rýh pro podzemní vedení příložné pro jakoukoliv mezerovitost, hloubky do 2 m</t>
  </si>
  <si>
    <t>-1722095007</t>
  </si>
  <si>
    <t>(422,9+25,5)*1,85*2</t>
  </si>
  <si>
    <t>151101111</t>
  </si>
  <si>
    <t>Odstranění pažení a rozepření stěn rýh pro podzemní vedení s uložením materiálu na vzdálenost do 3 m od kraje výkopu příložné, hloubky do 2 m</t>
  </si>
  <si>
    <t>-1125881204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</si>
  <si>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</si>
  <si>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</si>
  <si>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1218792809</t>
  </si>
  <si>
    <t>https://podminky.urs.cz/item/CS_URS_2024_01/162451106</t>
  </si>
  <si>
    <t>zásyp*0,5</t>
  </si>
  <si>
    <t>162451126</t>
  </si>
  <si>
    <t>Vodorovné přemístění výkopku nebo sypaniny po suchu na obvyklém dopravním prostředku, bez naložení výkopku, avšak se složením bez rozhrnutí z horniny třídy těžitelnosti II skupiny 4 a 5 na vzdálenost přes 1 500 do 2 000 m</t>
  </si>
  <si>
    <t>-1603634601</t>
  </si>
  <si>
    <t>https://podminky.urs.cz/item/CS_URS_2024_01/162451126</t>
  </si>
  <si>
    <t>167151111</t>
  </si>
  <si>
    <t>Nakládání, skládání a překládání neulehlého výkopku nebo sypaniny strojně nakládání, množství přes 100 m3, z hornin třídy těžitelnosti I, skupiny 1 až 3</t>
  </si>
  <si>
    <t>1793759473</t>
  </si>
  <si>
    <t>167151112</t>
  </si>
  <si>
    <t>Nakládání, skládání a překládání neulehlého výkopku nebo sypaniny strojně nakládání, množství přes 100 m3, z hornin třídy těžitelnosti II, skupiny 4 a 5</t>
  </si>
  <si>
    <t>2100030417</t>
  </si>
  <si>
    <t>171201211R</t>
  </si>
  <si>
    <t>Vodorovné přemístění přebytečného výkopku nebo sypaniny po suchu na obvyklém dopravním prostředku a jeho likvidace v souladu se zákonem</t>
  </si>
  <si>
    <t>-1350443097</t>
  </si>
  <si>
    <t>(hloub3+hloub4)*1,8</t>
  </si>
  <si>
    <t>-zásyp*1,8</t>
  </si>
  <si>
    <t>"+výměna zásypu" zásyp*0,5*1,8</t>
  </si>
  <si>
    <t>-1744029909</t>
  </si>
  <si>
    <t>hloub3+hloub4</t>
  </si>
  <si>
    <t>-lože</t>
  </si>
  <si>
    <t>-obsyp</t>
  </si>
  <si>
    <t>58344197</t>
  </si>
  <si>
    <t>štěrkodrť frakce 0/63</t>
  </si>
  <si>
    <t>-694450015</t>
  </si>
  <si>
    <t>zásyp*0,5*1,8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</si>
  <si>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</si>
  <si>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</si>
  <si>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-258275583</t>
  </si>
  <si>
    <t>"řad 1"196*1,2*0,4</t>
  </si>
  <si>
    <t>"řad 2"198*1,2*0,45</t>
  </si>
  <si>
    <t>"řad Korálkova"20,4*1,2*0,4</t>
  </si>
  <si>
    <t>"přípojky"25,5*0,8*0,35</t>
  </si>
  <si>
    <t>58344121</t>
  </si>
  <si>
    <t>štěrkodrť frakce 0/8</t>
  </si>
  <si>
    <t>-2129693708</t>
  </si>
  <si>
    <t>obsyp*1,8</t>
  </si>
  <si>
    <t>Vodorovné konstrukce</t>
  </si>
  <si>
    <t>451573111</t>
  </si>
  <si>
    <t>Lože pod potrubí, stoky a drobné objekty v otevřeném výkopu z písku a štěrkopísku do 63 mm</t>
  </si>
  <si>
    <t>668989095</t>
  </si>
  <si>
    <t>"řady"401,4*1,2*0,1</t>
  </si>
  <si>
    <t>"přípojky"25,5*0,8*0,1</t>
  </si>
  <si>
    <t>452112112</t>
  </si>
  <si>
    <t>Osazení betonových dílců prstenců nebo rámů pod poklopy a mříže, výšky do 100 mm</t>
  </si>
  <si>
    <t>-728811440</t>
  </si>
  <si>
    <t>59224184</t>
  </si>
  <si>
    <t>prstenec šachtový vyrovnávací betonový 625x120x40mm</t>
  </si>
  <si>
    <t>421789820</t>
  </si>
  <si>
    <t>59224185</t>
  </si>
  <si>
    <t>prstenec šachtový vyrovnávací betonový 625x120x60mm</t>
  </si>
  <si>
    <t>-1276557568</t>
  </si>
  <si>
    <t>59224187</t>
  </si>
  <si>
    <t>prstenec šachtový vyrovnávací betonový 625x120x100mm</t>
  </si>
  <si>
    <t>-739386183</t>
  </si>
  <si>
    <t>452313151</t>
  </si>
  <si>
    <t>Podkladní a zajišťovací konstrukce z betonu prostého v otevřeném výkopu bez zvýšených nároků na prostředí bloky pro potrubí z betonu tř. C 20/25</t>
  </si>
  <si>
    <t>645273833</t>
  </si>
  <si>
    <t>-1259083420</t>
  </si>
  <si>
    <t>-935339799</t>
  </si>
  <si>
    <t>565166101</t>
  </si>
  <si>
    <t>Asfaltový beton vrstva podkladní ACP 22 (obalované kamenivo hrubozrnné - OKH) s rozprostřením a zhutněním v pruhu šířky do 1,5 m, po zhutnění tl. 80 mm</t>
  </si>
  <si>
    <t>4630283</t>
  </si>
  <si>
    <t>https://podminky.urs.cz/item/CS_URS_2024_01/565166101</t>
  </si>
  <si>
    <t>477550635</t>
  </si>
  <si>
    <t>577134031</t>
  </si>
  <si>
    <t>Asfaltový beton vrstva obrusná ACO 11 (ABS) s rozprostřením a se zhutněním z modifikovaného asfaltu v pruhu šířky do 1,5 m, po zhutnění tl. 40 mm</t>
  </si>
  <si>
    <t>-893637756</t>
  </si>
  <si>
    <t>https://podminky.urs.cz/item/CS_URS_2024_01/577134031</t>
  </si>
  <si>
    <t>850311811R</t>
  </si>
  <si>
    <t>Bourání stávajícího potrubí z trub litinových, Fe a ocelových hrdlových nebo přírubových v otevřeném výkopu DN do 150</t>
  </si>
  <si>
    <t>2125154138</t>
  </si>
  <si>
    <t>851241131</t>
  </si>
  <si>
    <t>Montáž potrubí z trub litinových tlakových hrdlových v otevřeném výkopu s integrovaným těsněním DN 80</t>
  </si>
  <si>
    <t>511099565</t>
  </si>
  <si>
    <t>196+20,4+2,8+2+3,7</t>
  </si>
  <si>
    <t>55253000</t>
  </si>
  <si>
    <t>trouba vodovodní litinová hrdlová Pz dl 6m DN 80</t>
  </si>
  <si>
    <t>-1017251539</t>
  </si>
  <si>
    <t>224,9*1,01</t>
  </si>
  <si>
    <t>55291029R</t>
  </si>
  <si>
    <t>kroužek těsnící gumový jištěný DN 80 pro vodovodní potrubí</t>
  </si>
  <si>
    <t>-637600914</t>
  </si>
  <si>
    <t>851271131</t>
  </si>
  <si>
    <t>Montáž potrubí z trub litinových tlakových hrdlových v otevřeném výkopu s integrovaným těsněním DN 125</t>
  </si>
  <si>
    <t>-1697276542</t>
  </si>
  <si>
    <t>https://podminky.urs.cz/item/CS_URS_2024_01/851271131</t>
  </si>
  <si>
    <t>55253017</t>
  </si>
  <si>
    <t>trouba vodovodní litinová hrdlová dl 6m DN 125</t>
  </si>
  <si>
    <t>-956233831</t>
  </si>
  <si>
    <t>101*1,01 'Přepočtené koeficientem množství</t>
  </si>
  <si>
    <t>55291031</t>
  </si>
  <si>
    <t>kroužek těsnící gumový TYTON-SIT-PLUS DN 125 pro vodovodní potrubí</t>
  </si>
  <si>
    <t>-1520147829</t>
  </si>
  <si>
    <t>851311131</t>
  </si>
  <si>
    <t>Montáž potrubí z trub litinových tlakových hrdlových v otevřeném výkopu s integrovaným těsněním DN 150</t>
  </si>
  <si>
    <t>1270352197</t>
  </si>
  <si>
    <t>https://podminky.urs.cz/item/CS_URS_2024_01/851311131</t>
  </si>
  <si>
    <t>55253018</t>
  </si>
  <si>
    <t>trouba vodovodní litinová hrdlová dl 6m DN 150</t>
  </si>
  <si>
    <t>-1743803611</t>
  </si>
  <si>
    <t>97*1,01 'Přepočtené koeficientem množství</t>
  </si>
  <si>
    <t>55291032</t>
  </si>
  <si>
    <t>kroužek těsnící gumový TYTON-SIT-PLUS DN 150 pro vodovodní potrubí</t>
  </si>
  <si>
    <t>-378507024</t>
  </si>
  <si>
    <t>857241131</t>
  </si>
  <si>
    <t>Montáž litinových tvarovek na potrubí litinovém tlakovém jednoosých na potrubí z trub hrdlových v otevřeném výkopu, kanálu nebo v šachtě s integrovaným těsněním DN 80</t>
  </si>
  <si>
    <t>-914890009</t>
  </si>
  <si>
    <t>55253904</t>
  </si>
  <si>
    <t>koleno hrdlové z tvárné litiny,práškový epoxid tl 250µm MMK-kus DN 80-11,25°</t>
  </si>
  <si>
    <t>191501165</t>
  </si>
  <si>
    <t>55259482</t>
  </si>
  <si>
    <t>koleno hrdlové z tvárné litiny MMQ-kus DN 80-90°</t>
  </si>
  <si>
    <t>932727623</t>
  </si>
  <si>
    <t>HWL.797408000016R</t>
  </si>
  <si>
    <t>SPOJKA jištěná proti posunu 80 (85-105)</t>
  </si>
  <si>
    <t>959504383</t>
  </si>
  <si>
    <t>857242122</t>
  </si>
  <si>
    <t>Montáž litinových tvarovek na potrubí litinovém tlakovém jednoosých na potrubí z trub přírubových v otevřeném výkopu, kanálu nebo v šachtě DN 80</t>
  </si>
  <si>
    <t>-861013866</t>
  </si>
  <si>
    <t>HWL.799408000016R</t>
  </si>
  <si>
    <t>Spojka jištěná proti posunu - S PŘÍRUBOU 80 (85-105)</t>
  </si>
  <si>
    <t>-1411317958</t>
  </si>
  <si>
    <t>HWL.505008020016R</t>
  </si>
  <si>
    <t>KOLENO PATNÍ PŘÍRUBOVÉ DLOUHÉ 80</t>
  </si>
  <si>
    <t>260863931</t>
  </si>
  <si>
    <t>HWL.850008025016R</t>
  </si>
  <si>
    <t>TVAROVKA FF KUS 80/250</t>
  </si>
  <si>
    <t>-193829289</t>
  </si>
  <si>
    <t>HWL.850008030016</t>
  </si>
  <si>
    <t>TVAROVKA FF KUS 80/300</t>
  </si>
  <si>
    <t>-256327327</t>
  </si>
  <si>
    <t>55254026</t>
  </si>
  <si>
    <t>koleno přírubové z tvárné litiny,práškový epoxid tl 250µm Q-kus DN 80-90°</t>
  </si>
  <si>
    <t>-3204991</t>
  </si>
  <si>
    <t>HWL.800008000016</t>
  </si>
  <si>
    <t>PŘÍRUBA SLEPÁ 80</t>
  </si>
  <si>
    <t>314593708</t>
  </si>
  <si>
    <t>HWL.810008005416</t>
  </si>
  <si>
    <t>PŘÍRUBA VNITŘNÍ ZÁVIT 80-5/4''</t>
  </si>
  <si>
    <t>1154007073</t>
  </si>
  <si>
    <t>55288300PS80</t>
  </si>
  <si>
    <t>přírubový spoj DN 80 - nerez 8xM16/60, šroub, matka, těsnění</t>
  </si>
  <si>
    <t>-1643530058</t>
  </si>
  <si>
    <t>857243131</t>
  </si>
  <si>
    <t>Montáž litinových tvarovek na potrubí litinovém tlakovém odbočných na potrubí z trub hrdlových v otevřeném výkopu, kanálu nebo v šachtě s integrovaným těsněním DN 80</t>
  </si>
  <si>
    <t>602171118</t>
  </si>
  <si>
    <t>https://podminky.urs.cz/item/CS_URS_2024_01/857243131</t>
  </si>
  <si>
    <t>55253740</t>
  </si>
  <si>
    <t>tvarovka hrdlová s přírubovou odbočkou z tvárné litiny,práškový epoxid tl 250µm MMA-kus DN 80/80</t>
  </si>
  <si>
    <t>1907453971</t>
  </si>
  <si>
    <t>857244122</t>
  </si>
  <si>
    <t>Montáž litinových tvarovek na potrubí litinovém tlakovém odbočných na potrubí z trub přírubových v otevřeném výkopu, kanálu nebo v šachtě DN 80</t>
  </si>
  <si>
    <t>-959125610</t>
  </si>
  <si>
    <t>https://podminky.urs.cz/item/CS_URS_2024_01/857244122</t>
  </si>
  <si>
    <t>HWL.851008008016</t>
  </si>
  <si>
    <t>TVAROVKA T KUS 80-80</t>
  </si>
  <si>
    <t>738629145</t>
  </si>
  <si>
    <t>HWL.852008000016</t>
  </si>
  <si>
    <t>TVAROVKY TT KUS 80 L=330</t>
  </si>
  <si>
    <t>-1600941028</t>
  </si>
  <si>
    <t>857271131</t>
  </si>
  <si>
    <t>Montáž litinových tvarovek na potrubí litinovém tlakovém jednoosých na potrubí z trub hrdlových v otevřeném výkopu, kanálu nebo v šachtě s integrovaným těsněním DN 125</t>
  </si>
  <si>
    <t>1141214289</t>
  </si>
  <si>
    <t>https://podminky.urs.cz/item/CS_URS_2024_01/857271131</t>
  </si>
  <si>
    <t>55259484</t>
  </si>
  <si>
    <t>koleno hrdlové z tvárné litiny MMQ-kus DN 125-90°</t>
  </si>
  <si>
    <t>805108956</t>
  </si>
  <si>
    <t>HWL.797412500016</t>
  </si>
  <si>
    <t>SYNOFLEX - SPOJKA 125 (131-160)</t>
  </si>
  <si>
    <t>-131030280</t>
  </si>
  <si>
    <t>857272122</t>
  </si>
  <si>
    <t>Montáž litinových tvarovek na potrubí litinovém tlakovém jednoosých na potrubí z trub přírubových v otevřeném výkopu, kanálu nebo v šachtě DN 125</t>
  </si>
  <si>
    <t>-374866790</t>
  </si>
  <si>
    <t>https://podminky.urs.cz/item/CS_URS_2024_01/857272122</t>
  </si>
  <si>
    <t>HWL.799412500016</t>
  </si>
  <si>
    <t>SYNOFLEX - S PŘÍRUBOU 125 (131-160)</t>
  </si>
  <si>
    <t>-860873144</t>
  </si>
  <si>
    <t>DKT.FFK125E11P16</t>
  </si>
  <si>
    <t>FFK přírubové koleno DN 125/11°  PN 10/16</t>
  </si>
  <si>
    <t>-1671231529</t>
  </si>
  <si>
    <t>55288300PS125</t>
  </si>
  <si>
    <t>přírubový spoj DN 125 - nerez 8xM16/60, šroub, matka, těsnění</t>
  </si>
  <si>
    <t>693880254</t>
  </si>
  <si>
    <t>857273131</t>
  </si>
  <si>
    <t>Montáž litinových tvarovek na potrubí litinovém tlakovém odbočných na potrubí z trub hrdlových v otevřeném výkopu, kanálu nebo v šachtě s integrovaným těsněním DN 125</t>
  </si>
  <si>
    <t>293947001</t>
  </si>
  <si>
    <t>https://podminky.urs.cz/item/CS_URS_2024_01/857273131</t>
  </si>
  <si>
    <t>55253750</t>
  </si>
  <si>
    <t>tvarovka hrdlová s přírubovou odbočkou z tvárné litiny,práškový epoxid tl 250µm MMA-kus DN 125/80</t>
  </si>
  <si>
    <t>-1378248600</t>
  </si>
  <si>
    <t>73</t>
  </si>
  <si>
    <t>857274122</t>
  </si>
  <si>
    <t>Montáž litinových tvarovek na potrubí litinovém tlakovém odbočných na potrubí z trub přírubových v otevřeném výkopu, kanálu nebo v šachtě DN 125</t>
  </si>
  <si>
    <t>100512531</t>
  </si>
  <si>
    <t>https://podminky.urs.cz/item/CS_URS_2024_01/857274122</t>
  </si>
  <si>
    <t>74</t>
  </si>
  <si>
    <t>HWL.851012512516</t>
  </si>
  <si>
    <t>TVAROVKA T KUS 125-125</t>
  </si>
  <si>
    <t>787273014</t>
  </si>
  <si>
    <t>75</t>
  </si>
  <si>
    <t>857312122</t>
  </si>
  <si>
    <t>Montáž litinových tvarovek na potrubí litinovém tlakovém jednoosých na potrubí z trub přírubových v otevřeném výkopu, kanálu nebo v šachtě DN 150</t>
  </si>
  <si>
    <t>-146607856</t>
  </si>
  <si>
    <t>https://podminky.urs.cz/item/CS_URS_2024_01/857312122</t>
  </si>
  <si>
    <t>76</t>
  </si>
  <si>
    <t>HWL.799415000016</t>
  </si>
  <si>
    <t>SYNOFLEX - S PŘÍRUBOU 150 (155-192)</t>
  </si>
  <si>
    <t>1717969400</t>
  </si>
  <si>
    <t>77</t>
  </si>
  <si>
    <t>HWL.855015008016</t>
  </si>
  <si>
    <t>TVAROVKA REDUKČNÍ FFR 150-80</t>
  </si>
  <si>
    <t>1017045975</t>
  </si>
  <si>
    <t>HWL.855015012516</t>
  </si>
  <si>
    <t>TVAROVKA REDUKČNÍ FFR 150-125</t>
  </si>
  <si>
    <t>-1473474871</t>
  </si>
  <si>
    <t>79</t>
  </si>
  <si>
    <t>55288300PS150</t>
  </si>
  <si>
    <t>přírubový spoj DN 150 - nerez 8xM16/60, šroub, matka, těsnění</t>
  </si>
  <si>
    <t>-679772890</t>
  </si>
  <si>
    <t>80</t>
  </si>
  <si>
    <t>857313131</t>
  </si>
  <si>
    <t>Montáž litinových tvarovek na potrubí litinovém tlakovém odbočných na potrubí z trub hrdlových v otevřeném výkopu, kanálu nebo v šachtě s integrovaným těsněním DN 150</t>
  </si>
  <si>
    <t>2115749441</t>
  </si>
  <si>
    <t>https://podminky.urs.cz/item/CS_URS_2024_01/857313131</t>
  </si>
  <si>
    <t>81</t>
  </si>
  <si>
    <t>55253756</t>
  </si>
  <si>
    <t>tvarovka hrdlová s přírubovou odbočkou z tvárné litiny,práškový epoxid tl 250µm MMA-kus DN 150/80</t>
  </si>
  <si>
    <t>1303246157</t>
  </si>
  <si>
    <t>82</t>
  </si>
  <si>
    <t>857314122</t>
  </si>
  <si>
    <t>Montáž litinových tvarovek na potrubí litinovém tlakovém odbočných na potrubí z trub přírubových v otevřeném výkopu, kanálu nebo v šachtě DN 150</t>
  </si>
  <si>
    <t>-722638017</t>
  </si>
  <si>
    <t>https://podminky.urs.cz/item/CS_URS_2024_01/857314122</t>
  </si>
  <si>
    <t>83</t>
  </si>
  <si>
    <t>HWL.851015012516</t>
  </si>
  <si>
    <t>TVAROVKA T KUS 150-125</t>
  </si>
  <si>
    <t>649211603</t>
  </si>
  <si>
    <t>84</t>
  </si>
  <si>
    <t>HWL.852015000016</t>
  </si>
  <si>
    <t>TVAROVKY TT KUS 150 L=440</t>
  </si>
  <si>
    <t>-2022616157</t>
  </si>
  <si>
    <t>85</t>
  </si>
  <si>
    <t>871161211</t>
  </si>
  <si>
    <t>Montáž vodovodního potrubí z plastů v otevřeném výkopu z polyetylenu PE 100 svařovaných elektrotvarovkou SDR 11/PN16 D 32 x 3,0 mm</t>
  </si>
  <si>
    <t>736571578</t>
  </si>
  <si>
    <t>86</t>
  </si>
  <si>
    <t>28613170R</t>
  </si>
  <si>
    <t>trubka vodovodní PE100 RC SDR11 32x3,0mm</t>
  </si>
  <si>
    <t>-1045444650</t>
  </si>
  <si>
    <t>21,5*1,015</t>
  </si>
  <si>
    <t>87</t>
  </si>
  <si>
    <t>871171211</t>
  </si>
  <si>
    <t>Montáž vodovodního potrubí z polyetylenu PE100 RC v otevřeném výkopu svařovaných elektrotvarovkou SDR 11/PN16 d 40 x 3,7 mm</t>
  </si>
  <si>
    <t>-307510650</t>
  </si>
  <si>
    <t>https://podminky.urs.cz/item/CS_URS_2024_01/871171211</t>
  </si>
  <si>
    <t>88</t>
  </si>
  <si>
    <t>28613171</t>
  </si>
  <si>
    <t>trubka vodovodní PE100 SDR11 se signalizační vrstvou 40x3,7mm</t>
  </si>
  <si>
    <t>-230282863</t>
  </si>
  <si>
    <t>4*1,015</t>
  </si>
  <si>
    <t>89</t>
  </si>
  <si>
    <t>879161111</t>
  </si>
  <si>
    <t>Montáž napojení vodovodní přípojky v otevřeném výkopu DN 25</t>
  </si>
  <si>
    <t>-438896024</t>
  </si>
  <si>
    <t>90</t>
  </si>
  <si>
    <t>AVK.2110032</t>
  </si>
  <si>
    <t>Isiflo spojka přímá, typ 100, rozměr 32x32</t>
  </si>
  <si>
    <t>-2113221628</t>
  </si>
  <si>
    <t>91</t>
  </si>
  <si>
    <t>31942711</t>
  </si>
  <si>
    <t>redukce mosaz 2"x5/4"</t>
  </si>
  <si>
    <t>323745816</t>
  </si>
  <si>
    <t>92</t>
  </si>
  <si>
    <t>879171111</t>
  </si>
  <si>
    <t>Montáž napojení vodovodní přípojky v otevřeném výkopu DN 32</t>
  </si>
  <si>
    <t>984657971</t>
  </si>
  <si>
    <t>https://podminky.urs.cz/item/CS_URS_2024_01/879171111</t>
  </si>
  <si>
    <t>93</t>
  </si>
  <si>
    <t>AVK.2110040</t>
  </si>
  <si>
    <t>Isiflo spojka přímá, typ 100, rozměr 40x40</t>
  </si>
  <si>
    <t>-273581988</t>
  </si>
  <si>
    <t>94</t>
  </si>
  <si>
    <t>890411811R</t>
  </si>
  <si>
    <t>Bourání šachet z prefabrikovaných skruží ručně obestavěného prostoru do 1,5 m3 - podkladní konstrukce pod poklopem hl. max. 200 mm, vč. odvozu a likvidace vybouraného materiálu</t>
  </si>
  <si>
    <t>1858525430</t>
  </si>
  <si>
    <t>95</t>
  </si>
  <si>
    <t>891161324</t>
  </si>
  <si>
    <t>Montáž vodovodních armatur na potrubí šoupátek pro domovní přípojky s nástrčnými ISO konci PN16 DN 25</t>
  </si>
  <si>
    <t>-1171680449</t>
  </si>
  <si>
    <t>96</t>
  </si>
  <si>
    <t>HWL.280000103216R</t>
  </si>
  <si>
    <t>ŠOUPÁTKO ISO DOMOVNÍ PŘÍPOJKY 32-5/4"</t>
  </si>
  <si>
    <t>397628982</t>
  </si>
  <si>
    <t>97</t>
  </si>
  <si>
    <t>891171324</t>
  </si>
  <si>
    <t>Montáž vodovodních armatur na potrubí šoupátek pro domovní přípojky s nástrčnými ISO konci PN16 DN 32</t>
  </si>
  <si>
    <t>422813159</t>
  </si>
  <si>
    <t>https://podminky.urs.cz/item/CS_URS_2024_01/891171324</t>
  </si>
  <si>
    <t>98</t>
  </si>
  <si>
    <t>HWL.280005404016</t>
  </si>
  <si>
    <t>ŠOUPÁTKO ISO DOMOVNÍ PŘÍPOJKY 40-2"</t>
  </si>
  <si>
    <t>725632248</t>
  </si>
  <si>
    <t>99</t>
  </si>
  <si>
    <t>HWL.960113018004R</t>
  </si>
  <si>
    <t>SOUPRAVA ZEMNÍ TELESKOPICKÁ DOM. ŠOUPÁTKA-1,3-1,8 3/4"-2" (1,3-1,8m)</t>
  </si>
  <si>
    <t>-2092674831</t>
  </si>
  <si>
    <t>100</t>
  </si>
  <si>
    <t>891241112</t>
  </si>
  <si>
    <t>Montáž vodovodních armatur na potrubí šoupátek nebo klapek uzavíracích v otevřeném výkopu nebo v šachtách s osazením zemní soupravy (bez poklopů) DN 80</t>
  </si>
  <si>
    <t>-821130774</t>
  </si>
  <si>
    <t>https://podminky.urs.cz/item/CS_URS_2024_01/891241112</t>
  </si>
  <si>
    <t>101</t>
  </si>
  <si>
    <t>HWL.400208000016</t>
  </si>
  <si>
    <t>ŠOUPĚ E2 PŘÍRUBOVÉ KRÁTKÉ 80</t>
  </si>
  <si>
    <t>1261620209</t>
  </si>
  <si>
    <t>102</t>
  </si>
  <si>
    <t>HWL.950205010003R</t>
  </si>
  <si>
    <t>SOUPRAVA ZEMNÍ TELESKOPICKÁ -1,3 -1,8 50-100 (1,3-1,8m)</t>
  </si>
  <si>
    <t>1714683088</t>
  </si>
  <si>
    <t>103</t>
  </si>
  <si>
    <t>891247112</t>
  </si>
  <si>
    <t>Montáž vodovodních armatur na potrubí hydrantů podzemních (bez osazení poklopů) DN 80</t>
  </si>
  <si>
    <t>1387963881</t>
  </si>
  <si>
    <t>104</t>
  </si>
  <si>
    <t>HWL.D49008012516R</t>
  </si>
  <si>
    <t>HYDRANT PODZEMNÍ PLNOPRŮTOKOVÝ 80/1,25 m</t>
  </si>
  <si>
    <t>752374193</t>
  </si>
  <si>
    <t>891271112</t>
  </si>
  <si>
    <t>Montáž vodovodních armatur na potrubí šoupátek nebo klapek uzavíracích v otevřeném výkopu nebo v šachtách s osazením zemní soupravy (bez poklopů) DN 125</t>
  </si>
  <si>
    <t>2082192746</t>
  </si>
  <si>
    <t>https://podminky.urs.cz/item/CS_URS_2024_01/891271112</t>
  </si>
  <si>
    <t>106</t>
  </si>
  <si>
    <t>HWL.400212500016</t>
  </si>
  <si>
    <t>ŠOUPĚ E2 PŘÍRUBOVÉ KRÁTKÉ 125</t>
  </si>
  <si>
    <t>-143546300</t>
  </si>
  <si>
    <t>107</t>
  </si>
  <si>
    <t>891279111</t>
  </si>
  <si>
    <t>Montáž vodovodních armatur na potrubí navrtávacích pasů s ventilem Jt 1 MPa, na potrubí z trub litinových, ocelových nebo plastických hmot DN 125</t>
  </si>
  <si>
    <t>-1572090771</t>
  </si>
  <si>
    <t>https://podminky.urs.cz/item/CS_URS_2024_01/891279111</t>
  </si>
  <si>
    <t>108</t>
  </si>
  <si>
    <t>HWL.335012500216</t>
  </si>
  <si>
    <t>PAS NAVRTÁVACÍ HACOM 125-2''</t>
  </si>
  <si>
    <t>579039704</t>
  </si>
  <si>
    <t>109</t>
  </si>
  <si>
    <t>891311112</t>
  </si>
  <si>
    <t>Montáž vodovodních armatur na potrubí šoupátek nebo klapek uzavíracích v otevřeném výkopu nebo v šachtách s osazením zemní soupravy (bez poklopů) DN 150</t>
  </si>
  <si>
    <t>1959645931</t>
  </si>
  <si>
    <t>https://podminky.urs.cz/item/CS_URS_2024_01/891311112</t>
  </si>
  <si>
    <t>110</t>
  </si>
  <si>
    <t>HWL.400215000016</t>
  </si>
  <si>
    <t>ŠOUPĚ E2 PŘÍRUBOVÉ KRÁTKÉ 150</t>
  </si>
  <si>
    <t>1812993912</t>
  </si>
  <si>
    <t>111</t>
  </si>
  <si>
    <t>HWL.950212515003</t>
  </si>
  <si>
    <t>SOUPRAVA ZEMNÍ TELESKOPICKÁ E2-1,3 -1,8 125-150 (1,3-1,8m)</t>
  </si>
  <si>
    <t>-1241095549</t>
  </si>
  <si>
    <t>112</t>
  </si>
  <si>
    <t>891319111</t>
  </si>
  <si>
    <t>Montáž vodovodních armatur na potrubí navrtávacích pasů s ventilem Jt 1 MPa, na potrubí z trub litinových, ocelových nebo plastických hmot DN 150</t>
  </si>
  <si>
    <t>370536202</t>
  </si>
  <si>
    <t>https://podminky.urs.cz/item/CS_URS_2024_01/891319111</t>
  </si>
  <si>
    <t>113</t>
  </si>
  <si>
    <t>HWL.335015005416</t>
  </si>
  <si>
    <t>PAS NAVRTÁVACÍ HACOM 150-5/4"</t>
  </si>
  <si>
    <t>1689221372</t>
  </si>
  <si>
    <t>114</t>
  </si>
  <si>
    <t>HWL.335015000216</t>
  </si>
  <si>
    <t>PAS NAVRTÁVACÍ HACOM 150-2"</t>
  </si>
  <si>
    <t>1976649796</t>
  </si>
  <si>
    <t>115</t>
  </si>
  <si>
    <t>892241111</t>
  </si>
  <si>
    <t>Tlakové zkoušky vodou na potrubí DN do 80</t>
  </si>
  <si>
    <t>633472222</t>
  </si>
  <si>
    <t>116</t>
  </si>
  <si>
    <t>892271111</t>
  </si>
  <si>
    <t>Tlakové zkoušky vodou na potrubí DN 100 nebo 125</t>
  </si>
  <si>
    <t>-2145024745</t>
  </si>
  <si>
    <t>https://podminky.urs.cz/item/CS_URS_2024_01/892271111</t>
  </si>
  <si>
    <t>117</t>
  </si>
  <si>
    <t>892273122</t>
  </si>
  <si>
    <t>Proplach a dezinfekce vodovodního potrubí DN od 80 do 125</t>
  </si>
  <si>
    <t>1174015886</t>
  </si>
  <si>
    <t>https://podminky.urs.cz/item/CS_URS_2024_01/892273122</t>
  </si>
  <si>
    <t>196+20,4+101</t>
  </si>
  <si>
    <t>118</t>
  </si>
  <si>
    <t>892351111</t>
  </si>
  <si>
    <t>Tlakové zkoušky vodou na potrubí DN 150 nebo 200</t>
  </si>
  <si>
    <t>657107992</t>
  </si>
  <si>
    <t>https://podminky.urs.cz/item/CS_URS_2024_01/892351111</t>
  </si>
  <si>
    <t>119</t>
  </si>
  <si>
    <t>892353122</t>
  </si>
  <si>
    <t>Proplach a dezinfekce vodovodního potrubí DN 150 nebo 200</t>
  </si>
  <si>
    <t>1456857895</t>
  </si>
  <si>
    <t>https://podminky.urs.cz/item/CS_URS_2024_01/892353122</t>
  </si>
  <si>
    <t>120</t>
  </si>
  <si>
    <t>892372111</t>
  </si>
  <si>
    <t>Tlakové zkoušky vodou zabezpečení konců potrubí při tlakových zkouškách DN do 300</t>
  </si>
  <si>
    <t>755424939</t>
  </si>
  <si>
    <t>121</t>
  </si>
  <si>
    <t>899102211</t>
  </si>
  <si>
    <t>Demontáž poklopů litinových a ocelových včetně rámů, hmotnosti jednotlivě přes 50 do 100 Kg</t>
  </si>
  <si>
    <t>-1566528905</t>
  </si>
  <si>
    <t>https://podminky.urs.cz/item/CS_URS_2024_01/899102211</t>
  </si>
  <si>
    <t>122</t>
  </si>
  <si>
    <t>899304111</t>
  </si>
  <si>
    <t>Osazení poklopů železobetonových včetně rámů jakékoliv hmotnosti</t>
  </si>
  <si>
    <t>1458773491</t>
  </si>
  <si>
    <t>123</t>
  </si>
  <si>
    <t>KSI.KDA94B.R</t>
  </si>
  <si>
    <t>Kanalizační poklop samonivelační, rám betonolitinový v.160mm,s vybráním pro lapač, D 400 s odvětráním, bez čepu, s logem města Klatovy</t>
  </si>
  <si>
    <t>1769979941</t>
  </si>
  <si>
    <t>124</t>
  </si>
  <si>
    <t>899401111</t>
  </si>
  <si>
    <t>Osazení poklopů litinových ventilových</t>
  </si>
  <si>
    <t>927605487</t>
  </si>
  <si>
    <t>125</t>
  </si>
  <si>
    <t>HWL.1650KASI0000R</t>
  </si>
  <si>
    <t>LITINOVÝ POKLOP ULIČNÍ SAMONIVELAČNÍ PŘÍPOJKOVÝ</t>
  </si>
  <si>
    <t>1117445688</t>
  </si>
  <si>
    <t>126</t>
  </si>
  <si>
    <t>899401112</t>
  </si>
  <si>
    <t>Osazení poklopů litinových šoupátkových</t>
  </si>
  <si>
    <t>-1562473340</t>
  </si>
  <si>
    <t>127</t>
  </si>
  <si>
    <t>HWL.1750KASI0000R</t>
  </si>
  <si>
    <t xml:space="preserve">LITINOVÝ POKLOP ULIČNÍ SAMONIVELAČNÍ ŠOUPÁTKOVÝ </t>
  </si>
  <si>
    <t>2030663028</t>
  </si>
  <si>
    <t>128</t>
  </si>
  <si>
    <t>899401113</t>
  </si>
  <si>
    <t>Osazení poklopů litinových hydrantových</t>
  </si>
  <si>
    <t>898931945</t>
  </si>
  <si>
    <t>129</t>
  </si>
  <si>
    <t>HWL.1950KASI0000r</t>
  </si>
  <si>
    <t xml:space="preserve">LITINOVÝ POKLOP ULIČNÍ SAMONIVELAČNÍ HYDRANTOVÝ </t>
  </si>
  <si>
    <t>-1119735745</t>
  </si>
  <si>
    <t>130</t>
  </si>
  <si>
    <t>899721111</t>
  </si>
  <si>
    <t>Signalizační vodič na potrubí DN do 150 mm</t>
  </si>
  <si>
    <t>2037855714</t>
  </si>
  <si>
    <t>131</t>
  </si>
  <si>
    <t>899722113</t>
  </si>
  <si>
    <t>Krytí potrubí z plastů výstražnou fólií z PVC šířky 34 cm</t>
  </si>
  <si>
    <t>-1916546964</t>
  </si>
  <si>
    <t>132</t>
  </si>
  <si>
    <t>X.2.ATYP</t>
  </si>
  <si>
    <t>Naložení, odvoz a likvidace LT potrubí</t>
  </si>
  <si>
    <t>kpl</t>
  </si>
  <si>
    <t>-1916793545</t>
  </si>
  <si>
    <t>133</t>
  </si>
  <si>
    <t>X1.ATYP</t>
  </si>
  <si>
    <t>Zřízení provizorního vodovodu v délce 295m z PEHD d 63 s propojením na stávající přípojky vč. montáže a dodávky potrubí a tvarovek, následná demontáž, osazení dočasného podzemního hydrantu jako zdroje vody pro provizorní vodovod a následná demontáž</t>
  </si>
  <si>
    <t>1434732819</t>
  </si>
  <si>
    <t>Doplňující konstrukce a práce pozemních komunikací, letišť a ploch</t>
  </si>
  <si>
    <t>134</t>
  </si>
  <si>
    <t>-2071872114</t>
  </si>
  <si>
    <t>135</t>
  </si>
  <si>
    <t>-467858803</t>
  </si>
  <si>
    <t>136</t>
  </si>
  <si>
    <t>997221561</t>
  </si>
  <si>
    <t>Vodorovná doprava suti bez naložení, ale se složením a s hrubým urovnáním z kusových materiálů, na vzdálenost do 1 km</t>
  </si>
  <si>
    <t>-1098310710</t>
  </si>
  <si>
    <t>((50*0,12)+(68*0,04))*2,2</t>
  </si>
  <si>
    <t>137</t>
  </si>
  <si>
    <t>997221569</t>
  </si>
  <si>
    <t>Vodorovná doprava suti bez naložení, ale se složením a s hrubým urovnáním Příplatek k ceně za každý další i započatý 1 km přes 1 km</t>
  </si>
  <si>
    <t>-2027615740</t>
  </si>
  <si>
    <t>19,184*19</t>
  </si>
  <si>
    <t>138</t>
  </si>
  <si>
    <t>997221611</t>
  </si>
  <si>
    <t>Nakládání na dopravní prostředky pro vodorovnou dopravu suti</t>
  </si>
  <si>
    <t>783579703</t>
  </si>
  <si>
    <t>139</t>
  </si>
  <si>
    <t>997221875</t>
  </si>
  <si>
    <t>Poplatek za uložení stavebního odpadu na recyklační skládce (skládkovné) asfaltového bez obsahu dehtu zatříděného do Katalogu odpadů pod kódem 17 03 02</t>
  </si>
  <si>
    <t>84661994</t>
  </si>
  <si>
    <t>140</t>
  </si>
  <si>
    <t>-2122684225</t>
  </si>
  <si>
    <t>141</t>
  </si>
  <si>
    <t>998273102</t>
  </si>
  <si>
    <t>Přesun hmot pro trubní vedení hloubené z trub litinových pro vodovody nebo kanalizace v otevřeném výkopu dopravní vzdálenost do 15 m</t>
  </si>
  <si>
    <t>907054530</t>
  </si>
  <si>
    <t>SO 311-1 - VRN VODOVOD</t>
  </si>
  <si>
    <t xml:space="preserve">    VRN2 - Příprava staveniště</t>
  </si>
  <si>
    <t xml:space="preserve">    VRN4 - Inženýrská činnost</t>
  </si>
  <si>
    <t>012002000</t>
  </si>
  <si>
    <t>Geodetické práce
vytýčení prostorové polohy SO, hranic pozemků
geodetické práce během výstavby</t>
  </si>
  <si>
    <t>1312101593</t>
  </si>
  <si>
    <t>Dokumentace skutečného provedení stavby
geodetické práce skutečného provedení stavby
dokumentace skutečného provedení stavby</t>
  </si>
  <si>
    <t>-368847552</t>
  </si>
  <si>
    <t>VRN2</t>
  </si>
  <si>
    <t>Příprava staveniště</t>
  </si>
  <si>
    <t>020001000</t>
  </si>
  <si>
    <t>Příprava staveniště
vytýčení inženýrských sítí
ruční kopání sond
zpětné předání sítí jejich správcům</t>
  </si>
  <si>
    <t>956427826</t>
  </si>
  <si>
    <t>Zařízení staveniště
zřízení, provoz a zrušení zařízení staveniště</t>
  </si>
  <si>
    <t>-2103728170</t>
  </si>
  <si>
    <t>Dopravní značení na staveništi
stanovení dopravního značení
zajištění zvláštního užívání komunikace a veřejného prostranství
dopravní značení během stavby, zábrany
výstražné značení, dočasné lávky, osvětlení výkopů</t>
  </si>
  <si>
    <t>721825993</t>
  </si>
  <si>
    <t>VRN4</t>
  </si>
  <si>
    <t>Inženýrská činnost</t>
  </si>
  <si>
    <t>040001000</t>
  </si>
  <si>
    <t>810650752</t>
  </si>
  <si>
    <t>043002000</t>
  </si>
  <si>
    <t>Zkoušky a ostatní měření
zkoušky a měření - hutnící, ověření funkčnosti identifikačního vodiče, kontrola ovladatelnosti armatur</t>
  </si>
  <si>
    <t>-779273213</t>
  </si>
  <si>
    <t>045203000</t>
  </si>
  <si>
    <t>Kompletační činnost</t>
  </si>
  <si>
    <t>1281783733</t>
  </si>
  <si>
    <t>ATYP.VRN.1</t>
  </si>
  <si>
    <t>Odstávka stávajícího vodovodu a napuštění systému ve spolupráci s provozovatelem</t>
  </si>
  <si>
    <t>-1873053389</t>
  </si>
  <si>
    <t>ATYP.VRN.2</t>
  </si>
  <si>
    <t>Laboratorní rozbor vody před uvedením nové části vodovodního řadu do provozu</t>
  </si>
  <si>
    <t>1579975879</t>
  </si>
  <si>
    <t>SO 401-1 - VEŘEJNÉ OSVĚTLENÍ</t>
  </si>
  <si>
    <t>11 - Přípravné a přidružené práce</t>
  </si>
  <si>
    <t>56 - Podkladní vrstvy komunikací, letišť a ploch</t>
  </si>
  <si>
    <t>57 - Kryty pozemních komunikací, letišť a ploch z kameniva nebo živičné</t>
  </si>
  <si>
    <t>59 - Kryty pozemních komunikací, letišť a ploch dlážděných (předlažby)</t>
  </si>
  <si>
    <t>M21 - Elektromontáže</t>
  </si>
  <si>
    <t>M22 - Montáže sdělovací a zabezpečovací techniky</t>
  </si>
  <si>
    <t>M46 - Zemní práce při montážích</t>
  </si>
  <si>
    <t>M65 - Elektroinstalace</t>
  </si>
  <si>
    <t>16 - Přemístění výkopku</t>
  </si>
  <si>
    <t>19 - Hloubení pro podzemní stěny, ražení a hloubení důlní</t>
  </si>
  <si>
    <t>S - Přesuny sutí</t>
  </si>
  <si>
    <t>D1 - VORN - Vedlejší a ostatní rozpočtové náklady</t>
  </si>
  <si>
    <t>01VRN - Průzkumy, geodetické a projektové práce</t>
  </si>
  <si>
    <t>Přípravné a přidružené práce</t>
  </si>
  <si>
    <t>113106121R00</t>
  </si>
  <si>
    <t>Rozebrání dlažeb z betonových dlaždic na sucho</t>
  </si>
  <si>
    <t>113107320R00</t>
  </si>
  <si>
    <t>Odstranění podkladu pl. 50 m2,kam.těžené tl.20 cm</t>
  </si>
  <si>
    <t>113107530R00</t>
  </si>
  <si>
    <t>Odstranění podkladu pl. 50 m2,kam.drcené tl.30 cm</t>
  </si>
  <si>
    <t>919735113R00</t>
  </si>
  <si>
    <t>Řezání stávajícího živičného krytu tl. 10 - 15 cm</t>
  </si>
  <si>
    <t>113108310R00</t>
  </si>
  <si>
    <t>Odstranění asfaltové vrstvy pl. do 50 m2, tl.10 cm</t>
  </si>
  <si>
    <t>Podkladní vrstvy komunikací, letišť a ploch</t>
  </si>
  <si>
    <t>564861111R00</t>
  </si>
  <si>
    <t>Podklad ze štěrkodrti po zhutnění tloušťky 20 cm</t>
  </si>
  <si>
    <t>564782111R00</t>
  </si>
  <si>
    <t>Podklad z kam.drceného 32-63 po zhutnění 30 cm</t>
  </si>
  <si>
    <t>564811111R00</t>
  </si>
  <si>
    <t>Podklad ze štěrkodrti po zhutnění tloušťky 5 cm</t>
  </si>
  <si>
    <t>Kryty pozemních komunikací, letišť a ploch z kameniva nebo živičné</t>
  </si>
  <si>
    <t>577141312R00</t>
  </si>
  <si>
    <t>Beton asfalt. ACO 8 CH,ACO 11,ACO 16, do 3 m, 5 cm</t>
  </si>
  <si>
    <t>Kryty pozemních komunikací, letišť a ploch dlážděných (předlažby)</t>
  </si>
  <si>
    <t>596215041R00</t>
  </si>
  <si>
    <t>Kladení zámkové dlažby tl. 8 cm do drtě tl. 5 cm</t>
  </si>
  <si>
    <t>M21</t>
  </si>
  <si>
    <t>Elektromontáže</t>
  </si>
  <si>
    <t>210202115R00</t>
  </si>
  <si>
    <t>Svítidlo veřejného osvětlení parkové</t>
  </si>
  <si>
    <t>348360220</t>
  </si>
  <si>
    <t>Svítidlo Guida S - G3H - 34W</t>
  </si>
  <si>
    <t>210204002R00</t>
  </si>
  <si>
    <t>Stožár osvětlovací sadový - ocelový</t>
  </si>
  <si>
    <t>316735704</t>
  </si>
  <si>
    <t>Stožár TS-6 3° atyp. 159/89/60 vč.manžety</t>
  </si>
  <si>
    <t>210204201R00</t>
  </si>
  <si>
    <t>Elektrovýzbroj stožáru pro 1 okruh</t>
  </si>
  <si>
    <t>31678610.A</t>
  </si>
  <si>
    <t>Stožárová rozvodnice SR 481/721 /E27 UN</t>
  </si>
  <si>
    <t>34111032</t>
  </si>
  <si>
    <t>Kabel silový s Cu jádrem 750 V CYKY 3 C x 1,5 mm2</t>
  </si>
  <si>
    <t>210010123R00</t>
  </si>
  <si>
    <t>Trubka ochranná z PE, uložená volně, DN do 47 mm</t>
  </si>
  <si>
    <t>3457114701</t>
  </si>
  <si>
    <t>Trubka kabelová chránička KOPOFLEX KF 09050</t>
  </si>
  <si>
    <t>210010125R00</t>
  </si>
  <si>
    <t>Trubka ochranná z PE, uložená volně, DN do 100 mm</t>
  </si>
  <si>
    <t>3457114705</t>
  </si>
  <si>
    <t>Trubka kabelová chránička KOPOFLEX KF 09110</t>
  </si>
  <si>
    <t>210220022R00</t>
  </si>
  <si>
    <t>Vedení uzemňovací v zemi FeZn, D 8 - 10 mm</t>
  </si>
  <si>
    <t>156112270000</t>
  </si>
  <si>
    <t>Drát ocelový pozinkovaný 426406  D 10 mm</t>
  </si>
  <si>
    <t>kg</t>
  </si>
  <si>
    <t>210220301R00</t>
  </si>
  <si>
    <t>Svorka hromosvodová do 2 šroubů /SS, SZ, SO/</t>
  </si>
  <si>
    <t>35441885</t>
  </si>
  <si>
    <t>Svorka spojovací SS pro lano d 8-10 mm</t>
  </si>
  <si>
    <t>35441895</t>
  </si>
  <si>
    <t>Svorka připojovací SP  kovových částí d 6-12 mm</t>
  </si>
  <si>
    <t>210810013R00</t>
  </si>
  <si>
    <t>Kabel CYKY-m 750 V 4 x 10 mm2 volně uložený</t>
  </si>
  <si>
    <t>34111076</t>
  </si>
  <si>
    <t>Kabel silový s Cu jádrem 750 V CYKY 4 x10 mm2</t>
  </si>
  <si>
    <t>210100251R00</t>
  </si>
  <si>
    <t>Ukončení celoplast. kabelů zákl./pás.do 4x10 mm2</t>
  </si>
  <si>
    <t>210100001R00</t>
  </si>
  <si>
    <t>Ukončení vodičů v rozvaděči + zapojení do 2,5 mm2</t>
  </si>
  <si>
    <t>210100003R00</t>
  </si>
  <si>
    <t>Ukončení vodičů v rozvaděči + zapojení do 16 mm2</t>
  </si>
  <si>
    <t>210102101R00</t>
  </si>
  <si>
    <t>Spojka gelová 4x25 mm2</t>
  </si>
  <si>
    <t>35435475</t>
  </si>
  <si>
    <t>ETELEC Spojka SHARK 525 WS gelová se svorkovnicí</t>
  </si>
  <si>
    <t>211190003R00</t>
  </si>
  <si>
    <t>Osazení pilíře</t>
  </si>
  <si>
    <t>35711643</t>
  </si>
  <si>
    <t>Rozvaděč SR 620 NKV1 pilíř</t>
  </si>
  <si>
    <t>M22</t>
  </si>
  <si>
    <t>Montáže sdělovací a zabezpečovací techniky</t>
  </si>
  <si>
    <t>220890301R00</t>
  </si>
  <si>
    <t>Oživení, zapojení</t>
  </si>
  <si>
    <t>hod.</t>
  </si>
  <si>
    <t>220890202R00</t>
  </si>
  <si>
    <t>Revize</t>
  </si>
  <si>
    <t>M46</t>
  </si>
  <si>
    <t>Zemní práce při montážích</t>
  </si>
  <si>
    <t>460050704R00</t>
  </si>
  <si>
    <t>Jáma do 2 m3 pro stožár veř.osvětlení, hor.4</t>
  </si>
  <si>
    <t>460100023R00</t>
  </si>
  <si>
    <t>Pouzdrový základ 300x1500 mm v ose trasy kab.</t>
  </si>
  <si>
    <t>59221628</t>
  </si>
  <si>
    <t>Trouba betonová přímá TBP Q 300/1000/36 mm</t>
  </si>
  <si>
    <t>58922205</t>
  </si>
  <si>
    <t>Beton C 12/15</t>
  </si>
  <si>
    <t>58337320</t>
  </si>
  <si>
    <t>Štěrkopísek frakce 4-8 C</t>
  </si>
  <si>
    <t>460200164R00</t>
  </si>
  <si>
    <t>Výkop kabelové rýhy 35/80 cm hor.4</t>
  </si>
  <si>
    <t>460200304R00</t>
  </si>
  <si>
    <t>Výkop kabelové rýhy 50/120 cm hor.4</t>
  </si>
  <si>
    <t>460490012R00</t>
  </si>
  <si>
    <t>Zakrytí kabelu výstražnou folií PVC, šířka 33 cm</t>
  </si>
  <si>
    <t>673909992034</t>
  </si>
  <si>
    <t>Fólie výstražná šířka 34 cm červená</t>
  </si>
  <si>
    <t>460560164R00</t>
  </si>
  <si>
    <t>Zához rýhy 35/80 cm, hornina třídy 4</t>
  </si>
  <si>
    <t>460560304R00</t>
  </si>
  <si>
    <t>Zához rýhy 50/120 cm, hornina třídy 4</t>
  </si>
  <si>
    <t>979084113R00</t>
  </si>
  <si>
    <t>Vodorovná doprava hmot po suchu do 1000 m</t>
  </si>
  <si>
    <t>979084119R00</t>
  </si>
  <si>
    <t>Příplatek k přesunu hmot za každých dalších 1000 m</t>
  </si>
  <si>
    <t>460080101R00</t>
  </si>
  <si>
    <t>Rozbourání betonového základu</t>
  </si>
  <si>
    <t>M65</t>
  </si>
  <si>
    <t>Elektroinstalace</t>
  </si>
  <si>
    <t>650106461R00</t>
  </si>
  <si>
    <t>Demontáž elektrovýzbroje stožáru pro 1 okruh</t>
  </si>
  <si>
    <t>650106121R00</t>
  </si>
  <si>
    <t>Demontáž svítidla veřejného osvětlení na výložník</t>
  </si>
  <si>
    <t>650106211R00</t>
  </si>
  <si>
    <t>Demontáž silničního osvětlovacího stožáru - ocelový</t>
  </si>
  <si>
    <t>Přemístění výkopku</t>
  </si>
  <si>
    <t>162301102R00</t>
  </si>
  <si>
    <t>Vodorovné přemístění výkopku z hor.1-4 do 1000 m</t>
  </si>
  <si>
    <t>162701109R00</t>
  </si>
  <si>
    <t>Příplatek k vod. přemístění hor.1-4 za další 1 km</t>
  </si>
  <si>
    <t>Hloubení pro podzemní stěny, ražení a hloubení důlní</t>
  </si>
  <si>
    <t>199000005R00</t>
  </si>
  <si>
    <t>Poplatek za skládku zeminy 1- 4</t>
  </si>
  <si>
    <t>S</t>
  </si>
  <si>
    <t>Přesuny sutí</t>
  </si>
  <si>
    <t>979082213R00</t>
  </si>
  <si>
    <t>Vodorovná doprava suti po suchu do 1 km</t>
  </si>
  <si>
    <t>979082219R00</t>
  </si>
  <si>
    <t>Příplatek za dopravu suti po suchu za další 1 km</t>
  </si>
  <si>
    <t>979990108R00</t>
  </si>
  <si>
    <t>Poplatek za skládku suti</t>
  </si>
  <si>
    <t>D1</t>
  </si>
  <si>
    <t>VORN - Vedlejší a ostatní rozpočtové náklady</t>
  </si>
  <si>
    <t>01VRN</t>
  </si>
  <si>
    <t>Průzkumy, geodetické a projektové práce</t>
  </si>
  <si>
    <t>012002VRN</t>
  </si>
  <si>
    <t>Geodetické práce</t>
  </si>
  <si>
    <t>Soubor</t>
  </si>
  <si>
    <t>276,04</t>
  </si>
  <si>
    <t>12,25</t>
  </si>
  <si>
    <t>02 - MK Na Bělidle (u voj. ubytovny)</t>
  </si>
  <si>
    <t>SO 101-2 - KOMUNIKACE</t>
  </si>
  <si>
    <t>-206292460</t>
  </si>
  <si>
    <t>zámková dlažba stávající - bude znovu použita</t>
  </si>
  <si>
    <t>113154364R</t>
  </si>
  <si>
    <t>Frézování živičného podkladu nebo krytu s naložením na dopravní prostředek plochy přes 1 000 do 10 000 m2 s překážkami v trase pruhu šířky přes 1 m do 2 m, tloušťky vrstvy 120 mm</t>
  </si>
  <si>
    <t>-1340235128</t>
  </si>
  <si>
    <t>448</t>
  </si>
  <si>
    <t>136629631</t>
  </si>
  <si>
    <t>stávající žulové obruby - budou znovu použity</t>
  </si>
  <si>
    <t>122151102</t>
  </si>
  <si>
    <t>Odkopávky a prokopávky nezapažené strojně v hornině třídy těžitelnosti I skupiny 1 a 2 přes 20 do 50 m3</t>
  </si>
  <si>
    <t>1773573158</t>
  </si>
  <si>
    <t>https://podminky.urs.cz/item/CS_URS_2024_01/122151102</t>
  </si>
  <si>
    <t>komunikace rekonstrukce</t>
  </si>
  <si>
    <t>320*0,35*1,1</t>
  </si>
  <si>
    <t>komunikace sanace</t>
  </si>
  <si>
    <t>320*0,3*1,1</t>
  </si>
  <si>
    <t>parkoviště</t>
  </si>
  <si>
    <t>52*0,47</t>
  </si>
  <si>
    <t>90*0,2</t>
  </si>
  <si>
    <t>12*0,4</t>
  </si>
  <si>
    <t>132151101</t>
  </si>
  <si>
    <t>Hloubení nezapažených rýh šířky do 800 mm strojně s urovnáním dna do předepsaného profilu a spádu v hornině třídy těžitelnosti I skupiny 1 a 2 do 20 m3</t>
  </si>
  <si>
    <t>1136150718</t>
  </si>
  <si>
    <t>https://podminky.urs.cz/item/CS_URS_2024_01/132151101</t>
  </si>
  <si>
    <t>trativod</t>
  </si>
  <si>
    <t>70*0,5*0,35</t>
  </si>
  <si>
    <t>-1981764752</t>
  </si>
  <si>
    <t>2128375771</t>
  </si>
  <si>
    <t>320*1,1</t>
  </si>
  <si>
    <t>316989233</t>
  </si>
  <si>
    <t>564851111</t>
  </si>
  <si>
    <t>Podklad ze štěrkodrti ŠD s rozprostřením a zhutněním plochy přes 100 m2, po zhutnění tl. 150 mm</t>
  </si>
  <si>
    <t>-1934108154</t>
  </si>
  <si>
    <t>https://podminky.urs.cz/item/CS_URS_2024_01/564851111</t>
  </si>
  <si>
    <t>-234860322</t>
  </si>
  <si>
    <t>-538138199</t>
  </si>
  <si>
    <t>564871116</t>
  </si>
  <si>
    <t>Podklad ze štěrkodrti ŠD s rozprostřením a zhutněním plochy přes 100 m2, po zhutnění tl. 300 mm</t>
  </si>
  <si>
    <t>414326763</t>
  </si>
  <si>
    <t>https://podminky.urs.cz/item/CS_URS_2024_01/564871116</t>
  </si>
  <si>
    <t>Poznámka k položce:
sanace aktivní zóny ŠD 0/125 mm</t>
  </si>
  <si>
    <t>-1930292824</t>
  </si>
  <si>
    <t>564951413R</t>
  </si>
  <si>
    <t>Podklad nebo podsyp z asfaltového recyklátu s rozprostřením a zhutněním plochy přes 100 m2, po zhutnění tl. 200 mm</t>
  </si>
  <si>
    <t>-1166826871</t>
  </si>
  <si>
    <t>https://podminky.urs.cz/item/CS_URS_2024_01/564951413R</t>
  </si>
  <si>
    <t>-622338484</t>
  </si>
  <si>
    <t>320</t>
  </si>
  <si>
    <t>326325348</t>
  </si>
  <si>
    <t>-1043940099</t>
  </si>
  <si>
    <t>-726261235</t>
  </si>
  <si>
    <t>-1097279871</t>
  </si>
  <si>
    <t>-1188539427</t>
  </si>
  <si>
    <t>59245225</t>
  </si>
  <si>
    <t>dlažba pro nevidomé betonová 200x100mm tl 80mm přírodní</t>
  </si>
  <si>
    <t>-1835772369</t>
  </si>
  <si>
    <t>3*1,02</t>
  </si>
  <si>
    <t>596412212</t>
  </si>
  <si>
    <t>Kladení dlažby z betonových vegetačních dlaždic pozemních komunikací s ložem z kameniva těženého nebo drceného tl. do 50 mm, s vyplněním spár a vegetačních otvorů, s hutněním vibrováním tl. 80 mm, pro plochy přes 100 do 300 m2</t>
  </si>
  <si>
    <t>-573728948</t>
  </si>
  <si>
    <t>https://podminky.urs.cz/item/CS_URS_2024_01/596412212</t>
  </si>
  <si>
    <t>59246081</t>
  </si>
  <si>
    <t>dlažba plošná vegetační betonová 240x170mm tl 80mm přírodní</t>
  </si>
  <si>
    <t>994484527</t>
  </si>
  <si>
    <t>52*1,02</t>
  </si>
  <si>
    <t>-552371720</t>
  </si>
  <si>
    <t>865298042</t>
  </si>
  <si>
    <t>-1535980503</t>
  </si>
  <si>
    <t>916111113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</si>
  <si>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</si>
  <si>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-1015316237</t>
  </si>
  <si>
    <t>https://podminky.urs.cz/item/CS_URS_2024_01/916111113</t>
  </si>
  <si>
    <t>linka mezi parkovištěm a komunikací a při Drnovém potoku</t>
  </si>
  <si>
    <t>58381008</t>
  </si>
  <si>
    <t>kostka štípaná dlažební žula velká 15/17</t>
  </si>
  <si>
    <t>-628666475</t>
  </si>
  <si>
    <t>63*0,17</t>
  </si>
  <si>
    <t>-219273707</t>
  </si>
  <si>
    <t>-1202182289</t>
  </si>
  <si>
    <t>70*0,1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</si>
  <si>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</si>
  <si>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</si>
  <si>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887567534</t>
  </si>
  <si>
    <t>https://podminky.urs.cz/item/CS_URS_2024_01/916231213</t>
  </si>
  <si>
    <t>59217016</t>
  </si>
  <si>
    <t>obrubník betonový chodníkový 1000x80x250mm</t>
  </si>
  <si>
    <t>2080715290</t>
  </si>
  <si>
    <t>-103914764</t>
  </si>
  <si>
    <t>-1489023315</t>
  </si>
  <si>
    <t>-1746748880</t>
  </si>
  <si>
    <t>1461804699</t>
  </si>
  <si>
    <t>-1187793941</t>
  </si>
  <si>
    <t>-1981159544</t>
  </si>
  <si>
    <t>259806885</t>
  </si>
  <si>
    <t>1170561298</t>
  </si>
  <si>
    <t>-103061948</t>
  </si>
  <si>
    <t>15*1,2</t>
  </si>
  <si>
    <t>83496867</t>
  </si>
  <si>
    <t>-249973736</t>
  </si>
  <si>
    <t>-757636172</t>
  </si>
  <si>
    <t>-346516251</t>
  </si>
  <si>
    <t>1690732520</t>
  </si>
  <si>
    <t>2036385509</t>
  </si>
  <si>
    <t>-1932166302</t>
  </si>
  <si>
    <t>SO 401-2 - VEŘEJNÉ OSVĚTLENÍ</t>
  </si>
  <si>
    <t>70,312</t>
  </si>
  <si>
    <t>03 - MK Tyršova ul. -  parkoviště</t>
  </si>
  <si>
    <t>SO 101-3 - KOMUNIKACE</t>
  </si>
  <si>
    <t>113154124R</t>
  </si>
  <si>
    <t>Frézování živičného podkladu nebo krytu s naložením na dopravní prostředek plochy do 500 m2 bez překážek v trase pruhu šířky přes 0,5 m do 1 m, tloušťky vrstvy 120 mm</t>
  </si>
  <si>
    <t>-346427985</t>
  </si>
  <si>
    <t>Vytrhání obrub s vybouráním lože, s přemístěním hmot na skládku na vzdálenost do 3 m nebo s naložením na dopravní prostředek z krajníků nebo obrubníků stojatých</t>
  </si>
  <si>
    <t>53095448</t>
  </si>
  <si>
    <t>122151103</t>
  </si>
  <si>
    <t>Odkopávky a prokopávky nezapažené strojně v hornině třídy těžitelnosti I skupiny 1 a 2 přes 50 do 100 m3</t>
  </si>
  <si>
    <t>-1091109114</t>
  </si>
  <si>
    <t>https://podminky.urs.cz/item/CS_URS_2024_01/122151103</t>
  </si>
  <si>
    <t>parkovací stání</t>
  </si>
  <si>
    <t>136*1,1*0,47</t>
  </si>
  <si>
    <t>-1422636735</t>
  </si>
  <si>
    <t>181351003</t>
  </si>
  <si>
    <t>Rozprostření a urovnání ornice v rovině nebo ve svahu sklonu do 1:5 strojně při souvislé ploše do 100 m2, tl. vrstvy do 200 mm</t>
  </si>
  <si>
    <t>-35757335</t>
  </si>
  <si>
    <t>https://podminky.urs.cz/item/CS_URS_2024_01/181351003</t>
  </si>
  <si>
    <t>10364101</t>
  </si>
  <si>
    <t>zemina pro terénní úpravy - ornice</t>
  </si>
  <si>
    <t>228465311</t>
  </si>
  <si>
    <t>89*0,2*1,8</t>
  </si>
  <si>
    <t>181411131</t>
  </si>
  <si>
    <t>Založení trávníku na půdě předem připravené plochy do 1000 m2 výsevem včetně utažení parkového v rovině nebo na svahu do 1:5</t>
  </si>
  <si>
    <t>-182817128</t>
  </si>
  <si>
    <t>https://podminky.urs.cz/item/CS_URS_2023_02/181411131</t>
  </si>
  <si>
    <t>00572410</t>
  </si>
  <si>
    <t>osivo směs travní parková</t>
  </si>
  <si>
    <t>1550199887</t>
  </si>
  <si>
    <t>89*0,02</t>
  </si>
  <si>
    <t>926007743</t>
  </si>
  <si>
    <t>https://podminky.urs.cz/item/CS_URS_2024_01/181951112</t>
  </si>
  <si>
    <t>136*1,1</t>
  </si>
  <si>
    <t>-1302401661</t>
  </si>
  <si>
    <t>-1139903311</t>
  </si>
  <si>
    <t>-833668774</t>
  </si>
  <si>
    <t>577134111</t>
  </si>
  <si>
    <t>Asfaltový beton vrstva obrusná ACO 11 (ABS) s rozprostřením a se zhutněním z nemodifikovaného asfaltu v pruhu šířky do 3 m tř. I (ACO 11+), po zhutnění tl. 40 mm</t>
  </si>
  <si>
    <t>-1745070445</t>
  </si>
  <si>
    <t>https://podminky.urs.cz/item/CS_URS_2024_01/577134111</t>
  </si>
  <si>
    <t>577175112</t>
  </si>
  <si>
    <t>Asfaltový beton vrstva ložní ACL 16 (ABH) s rozprostřením a zhutněním z nemodifikovaného asfaltu v pruhu šířky do 3 m, po zhutnění tl. 80 mm</t>
  </si>
  <si>
    <t>187604005</t>
  </si>
  <si>
    <t>https://podminky.urs.cz/item/CS_URS_2024_01/577175112</t>
  </si>
  <si>
    <t>596212212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</si>
  <si>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100 do 300 m2</t>
  </si>
  <si>
    <t>-2003919338</t>
  </si>
  <si>
    <t>https://podminky.urs.cz/item/CS_URS_2024_01/596212212</t>
  </si>
  <si>
    <t>parkovací stání pro invalidy</t>
  </si>
  <si>
    <t>59245030</t>
  </si>
  <si>
    <t>dlažba skladebná betonová 200x200mm tl 80mm přírodní</t>
  </si>
  <si>
    <t>-1984984709</t>
  </si>
  <si>
    <t>17*1,02</t>
  </si>
  <si>
    <t>-979368608</t>
  </si>
  <si>
    <t>parkovací stání vegetační dlažba</t>
  </si>
  <si>
    <t>-771420739</t>
  </si>
  <si>
    <t>119*1,02</t>
  </si>
  <si>
    <t>1917589535</t>
  </si>
  <si>
    <t>40445652R</t>
  </si>
  <si>
    <t>Dopravní značky dle PD</t>
  </si>
  <si>
    <t>414660974</t>
  </si>
  <si>
    <t>1106841411</t>
  </si>
  <si>
    <t>40445235</t>
  </si>
  <si>
    <t>sloupek pro dopravní značku Al D 60mm v 3,5m</t>
  </si>
  <si>
    <t>-1282003210</t>
  </si>
  <si>
    <t>40445240</t>
  </si>
  <si>
    <t>patka pro sloupek Al D 60mm</t>
  </si>
  <si>
    <t>1545488095</t>
  </si>
  <si>
    <t>40445256</t>
  </si>
  <si>
    <t>svorka upínací na sloupek dopravní značky D 60mm</t>
  </si>
  <si>
    <t>991490898</t>
  </si>
  <si>
    <t>2*2</t>
  </si>
  <si>
    <t>40445253</t>
  </si>
  <si>
    <t>víčko plastové na sloupek D 60mm</t>
  </si>
  <si>
    <t>1971149329</t>
  </si>
  <si>
    <t>915231112</t>
  </si>
  <si>
    <t>Vodorovné dopravní značení stříkaným plastem přechody pro chodce, šipky, symboly nápisy bílé retroreflexní</t>
  </si>
  <si>
    <t>970753708</t>
  </si>
  <si>
    <t>https://podminky.urs.cz/item/CS_URS_2023_02/915231112</t>
  </si>
  <si>
    <t>Poznámka k položce:
znak invalida</t>
  </si>
  <si>
    <t>Osazení silniční obruby z betonové dlažby v jedné řadě s ložem tl. přes 50 do 100 mm, s vyplněním a zatřením spár cementovou maltou s boční opěrou z betonu prostého, do lože z betonu prostého téže značky</t>
  </si>
  <si>
    <t>1354723959</t>
  </si>
  <si>
    <t>linka mezi parkovacím stáním a komunikací</t>
  </si>
  <si>
    <t>59245020</t>
  </si>
  <si>
    <t>dlažba skladebná betonová 200x100mm tl 80mm přírodní</t>
  </si>
  <si>
    <t>1120697330</t>
  </si>
  <si>
    <t>39*0,1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</si>
  <si>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</si>
  <si>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</si>
  <si>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115236113</t>
  </si>
  <si>
    <t>https://podminky.urs.cz/item/CS_URS_2024_01/916131213</t>
  </si>
  <si>
    <t>59217031</t>
  </si>
  <si>
    <t>obrubník silniční betonový 1000x150x250mm</t>
  </si>
  <si>
    <t>-1732265220</t>
  </si>
  <si>
    <t>-1322807877</t>
  </si>
  <si>
    <t>868071218</t>
  </si>
  <si>
    <t>-1826353845</t>
  </si>
  <si>
    <t>856222549</t>
  </si>
  <si>
    <t>-620243192</t>
  </si>
  <si>
    <t>-313892660</t>
  </si>
  <si>
    <t>-52537787</t>
  </si>
  <si>
    <t>1968439243</t>
  </si>
  <si>
    <t>-816304886</t>
  </si>
  <si>
    <t>-624374296</t>
  </si>
  <si>
    <t>625391743</t>
  </si>
  <si>
    <t>SEZNAM FIGUR</t>
  </si>
  <si>
    <t>Výměra</t>
  </si>
  <si>
    <t xml:space="preserve"> 01/ SO 101-1</t>
  </si>
  <si>
    <t>Použití figury:</t>
  </si>
  <si>
    <t>Hloubení rýh nezapažených š do 800 mm v hornině třídy těžitelnosti I skupiny 1 a 2 objem přes 100 m3 strojně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</si>
  <si>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</si>
  <si>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Odkopávky a prokopávky nezapažené v hornině třídy těžitelnosti I skupiny 1 a 2 objem do 1000 m3 strojně</t>
  </si>
  <si>
    <t>Zásyp jam, šachet rýh nebo kolem objektů sypaninou se zhutněním</t>
  </si>
  <si>
    <t xml:space="preserve"> 01/ SO 301-1</t>
  </si>
  <si>
    <t>Vodorovné přemístění přes 1 500 do 2000 m výkopku/sypaniny z horniny třídy těžitelnosti I skupiny 1 až 3</t>
  </si>
  <si>
    <t>Vodorovné přemístění přes 1 500 do 2000 m výkopku/sypaniny z horniny třídy těžitelnosti II skupiny 4 a 5</t>
  </si>
  <si>
    <t xml:space="preserve"> 02/ SO 101-2</t>
  </si>
  <si>
    <t>Hloubení rýh nezapažených š do 800 mm v hornině třídy těžitelnosti I skupiny 1 a 2 objem do 20 m3 strojně</t>
  </si>
  <si>
    <t>Odkopávky a prokopávky nezapažené v hornině třídy těžitelnosti I skupiny 1 a 2 objem do 50 m3 strojně</t>
  </si>
  <si>
    <t xml:space="preserve"> 03/ SO 101-3</t>
  </si>
  <si>
    <t>Odkopávky a prokopávky nezapažené v hornině třídy těžitelnosti I skupiny 1 a 2 objem do 100 m3 strojně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</si>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</sst>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3" TargetMode="External" /><Relationship Id="rId2" Type="http://schemas.openxmlformats.org/officeDocument/2006/relationships/hyperlink" Target="https://podminky.urs.cz/item/CS_URS_2024_01/113107181" TargetMode="External" /><Relationship Id="rId3" Type="http://schemas.openxmlformats.org/officeDocument/2006/relationships/hyperlink" Target="https://podminky.urs.cz/item/CS_URS_2024_01/113154364" TargetMode="External" /><Relationship Id="rId4" Type="http://schemas.openxmlformats.org/officeDocument/2006/relationships/hyperlink" Target="https://podminky.urs.cz/item/CS_URS_2024_01/113201112" TargetMode="External" /><Relationship Id="rId5" Type="http://schemas.openxmlformats.org/officeDocument/2006/relationships/hyperlink" Target="https://podminky.urs.cz/item/CS_URS_2024_01/113202111" TargetMode="External" /><Relationship Id="rId6" Type="http://schemas.openxmlformats.org/officeDocument/2006/relationships/hyperlink" Target="https://podminky.urs.cz/item/CS_URS_2024_01/113203111" TargetMode="External" /><Relationship Id="rId7" Type="http://schemas.openxmlformats.org/officeDocument/2006/relationships/hyperlink" Target="https://podminky.urs.cz/item/CS_URS_2024_01/122151105" TargetMode="External" /><Relationship Id="rId8" Type="http://schemas.openxmlformats.org/officeDocument/2006/relationships/hyperlink" Target="https://podminky.urs.cz/item/CS_URS_2024_01/132151104" TargetMode="External" /><Relationship Id="rId9" Type="http://schemas.openxmlformats.org/officeDocument/2006/relationships/hyperlink" Target="https://podminky.urs.cz/item/CS_URS_2023_02/174151101" TargetMode="External" /><Relationship Id="rId10" Type="http://schemas.openxmlformats.org/officeDocument/2006/relationships/hyperlink" Target="https://podminky.urs.cz/item/CS_URS_2023_02/181951112" TargetMode="External" /><Relationship Id="rId11" Type="http://schemas.openxmlformats.org/officeDocument/2006/relationships/hyperlink" Target="https://podminky.urs.cz/item/CS_URS_2024_01/212751105" TargetMode="External" /><Relationship Id="rId12" Type="http://schemas.openxmlformats.org/officeDocument/2006/relationships/hyperlink" Target="https://podminky.urs.cz/item/CS_URS_2024_01/564861011" TargetMode="External" /><Relationship Id="rId13" Type="http://schemas.openxmlformats.org/officeDocument/2006/relationships/hyperlink" Target="https://podminky.urs.cz/item/CS_URS_2024_01/564861111" TargetMode="External" /><Relationship Id="rId14" Type="http://schemas.openxmlformats.org/officeDocument/2006/relationships/hyperlink" Target="https://podminky.urs.cz/item/CS_URS_2023_02/564950413" TargetMode="External" /><Relationship Id="rId15" Type="http://schemas.openxmlformats.org/officeDocument/2006/relationships/hyperlink" Target="https://podminky.urs.cz/item/CS_URS_2024_01/564952111" TargetMode="External" /><Relationship Id="rId16" Type="http://schemas.openxmlformats.org/officeDocument/2006/relationships/hyperlink" Target="https://podminky.urs.cz/item/CS_URS_2024_01/566301111" TargetMode="External" /><Relationship Id="rId17" Type="http://schemas.openxmlformats.org/officeDocument/2006/relationships/hyperlink" Target="https://podminky.urs.cz/item/CS_URS_2024_01/573231106" TargetMode="External" /><Relationship Id="rId18" Type="http://schemas.openxmlformats.org/officeDocument/2006/relationships/hyperlink" Target="https://podminky.urs.cz/item/CS_URS_2024_01/577134121" TargetMode="External" /><Relationship Id="rId19" Type="http://schemas.openxmlformats.org/officeDocument/2006/relationships/hyperlink" Target="https://podminky.urs.cz/item/CS_URS_2024_01/577176121" TargetMode="External" /><Relationship Id="rId20" Type="http://schemas.openxmlformats.org/officeDocument/2006/relationships/hyperlink" Target="https://podminky.urs.cz/item/CS_URS_2024_01/596211112" TargetMode="External" /><Relationship Id="rId21" Type="http://schemas.openxmlformats.org/officeDocument/2006/relationships/hyperlink" Target="https://podminky.urs.cz/item/CS_URS_2024_01/596212211" TargetMode="External" /><Relationship Id="rId22" Type="http://schemas.openxmlformats.org/officeDocument/2006/relationships/hyperlink" Target="https://podminky.urs.cz/item/CS_URS_2023_02/871315221" TargetMode="External" /><Relationship Id="rId23" Type="http://schemas.openxmlformats.org/officeDocument/2006/relationships/hyperlink" Target="https://podminky.urs.cz/item/CS_URS_2023_02/877310310" TargetMode="External" /><Relationship Id="rId24" Type="http://schemas.openxmlformats.org/officeDocument/2006/relationships/hyperlink" Target="https://podminky.urs.cz/item/CS_URS_2023_02/895941302" TargetMode="External" /><Relationship Id="rId25" Type="http://schemas.openxmlformats.org/officeDocument/2006/relationships/hyperlink" Target="https://podminky.urs.cz/item/CS_URS_2023_01/895941313" TargetMode="External" /><Relationship Id="rId26" Type="http://schemas.openxmlformats.org/officeDocument/2006/relationships/hyperlink" Target="https://podminky.urs.cz/item/CS_URS_2023_01/895941332" TargetMode="External" /><Relationship Id="rId27" Type="http://schemas.openxmlformats.org/officeDocument/2006/relationships/hyperlink" Target="https://podminky.urs.cz/item/CS_URS_2023_01/895941362" TargetMode="External" /><Relationship Id="rId28" Type="http://schemas.openxmlformats.org/officeDocument/2006/relationships/hyperlink" Target="https://podminky.urs.cz/item/CS_URS_2023_01/899204112" TargetMode="External" /><Relationship Id="rId29" Type="http://schemas.openxmlformats.org/officeDocument/2006/relationships/hyperlink" Target="https://podminky.urs.cz/item/CS_URS_2023_01/899231111" TargetMode="External" /><Relationship Id="rId30" Type="http://schemas.openxmlformats.org/officeDocument/2006/relationships/hyperlink" Target="https://podminky.urs.cz/item/CS_URS_2023_01/899331111" TargetMode="External" /><Relationship Id="rId31" Type="http://schemas.openxmlformats.org/officeDocument/2006/relationships/hyperlink" Target="https://podminky.urs.cz/item/CS_URS_2023_01/899431111" TargetMode="External" /><Relationship Id="rId32" Type="http://schemas.openxmlformats.org/officeDocument/2006/relationships/hyperlink" Target="https://podminky.urs.cz/item/CS_URS_2023_01/914111111" TargetMode="External" /><Relationship Id="rId33" Type="http://schemas.openxmlformats.org/officeDocument/2006/relationships/hyperlink" Target="https://podminky.urs.cz/item/CS_URS_2023_01/914511112" TargetMode="External" /><Relationship Id="rId34" Type="http://schemas.openxmlformats.org/officeDocument/2006/relationships/hyperlink" Target="https://podminky.urs.cz/item/CS_URS_2023_02/966006132" TargetMode="External" /><Relationship Id="rId35" Type="http://schemas.openxmlformats.org/officeDocument/2006/relationships/hyperlink" Target="https://podminky.urs.cz/item/CS_URS_2024_01/916111123" TargetMode="External" /><Relationship Id="rId36" Type="http://schemas.openxmlformats.org/officeDocument/2006/relationships/hyperlink" Target="https://podminky.urs.cz/item/CS_URS_2024_01/916241113" TargetMode="External" /><Relationship Id="rId37" Type="http://schemas.openxmlformats.org/officeDocument/2006/relationships/hyperlink" Target="https://podminky.urs.cz/item/CS_URS_2023_01/919732211" TargetMode="External" /><Relationship Id="rId38" Type="http://schemas.openxmlformats.org/officeDocument/2006/relationships/hyperlink" Target="https://podminky.urs.cz/item/CS_URS_2024_01/979024443" TargetMode="External" /><Relationship Id="rId39" Type="http://schemas.openxmlformats.org/officeDocument/2006/relationships/hyperlink" Target="https://podminky.urs.cz/item/CS_URS_2024_01/979054451" TargetMode="External" /><Relationship Id="rId40" Type="http://schemas.openxmlformats.org/officeDocument/2006/relationships/hyperlink" Target="https://podminky.urs.cz/item/CS_URS_2024_01/979071112" TargetMode="External" /><Relationship Id="rId41" Type="http://schemas.openxmlformats.org/officeDocument/2006/relationships/hyperlink" Target="https://podminky.urs.cz/item/CS_URS_2023_02/711161273" TargetMode="External" /><Relationship Id="rId42" Type="http://schemas.openxmlformats.org/officeDocument/2006/relationships/hyperlink" Target="https://podminky.urs.cz/item/CS_URS_2023_01/012403000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3" TargetMode="External" /><Relationship Id="rId2" Type="http://schemas.openxmlformats.org/officeDocument/2006/relationships/hyperlink" Target="https://podminky.urs.cz/item/CS_URS_2024_01/162451106" TargetMode="External" /><Relationship Id="rId3" Type="http://schemas.openxmlformats.org/officeDocument/2006/relationships/hyperlink" Target="https://podminky.urs.cz/item/CS_URS_2024_01/162451126" TargetMode="External" /><Relationship Id="rId4" Type="http://schemas.openxmlformats.org/officeDocument/2006/relationships/hyperlink" Target="https://podminky.urs.cz/item/CS_URS_2024_01/564952111" TargetMode="External" /><Relationship Id="rId5" Type="http://schemas.openxmlformats.org/officeDocument/2006/relationships/hyperlink" Target="https://podminky.urs.cz/item/CS_URS_2024_01/565166101" TargetMode="External" /><Relationship Id="rId6" Type="http://schemas.openxmlformats.org/officeDocument/2006/relationships/hyperlink" Target="https://podminky.urs.cz/item/CS_URS_2024_01/573231106" TargetMode="External" /><Relationship Id="rId7" Type="http://schemas.openxmlformats.org/officeDocument/2006/relationships/hyperlink" Target="https://podminky.urs.cz/item/CS_URS_2024_01/577134031" TargetMode="External" /><Relationship Id="rId8" Type="http://schemas.openxmlformats.org/officeDocument/2006/relationships/hyperlink" Target="https://podminky.urs.cz/item/CS_URS_2024_01/851271131" TargetMode="External" /><Relationship Id="rId9" Type="http://schemas.openxmlformats.org/officeDocument/2006/relationships/hyperlink" Target="https://podminky.urs.cz/item/CS_URS_2024_01/851311131" TargetMode="External" /><Relationship Id="rId10" Type="http://schemas.openxmlformats.org/officeDocument/2006/relationships/hyperlink" Target="https://podminky.urs.cz/item/CS_URS_2024_01/857243131" TargetMode="External" /><Relationship Id="rId11" Type="http://schemas.openxmlformats.org/officeDocument/2006/relationships/hyperlink" Target="https://podminky.urs.cz/item/CS_URS_2024_01/857244122" TargetMode="External" /><Relationship Id="rId12" Type="http://schemas.openxmlformats.org/officeDocument/2006/relationships/hyperlink" Target="https://podminky.urs.cz/item/CS_URS_2024_01/857271131" TargetMode="External" /><Relationship Id="rId13" Type="http://schemas.openxmlformats.org/officeDocument/2006/relationships/hyperlink" Target="https://podminky.urs.cz/item/CS_URS_2024_01/857272122" TargetMode="External" /><Relationship Id="rId14" Type="http://schemas.openxmlformats.org/officeDocument/2006/relationships/hyperlink" Target="https://podminky.urs.cz/item/CS_URS_2024_01/857273131" TargetMode="External" /><Relationship Id="rId15" Type="http://schemas.openxmlformats.org/officeDocument/2006/relationships/hyperlink" Target="https://podminky.urs.cz/item/CS_URS_2024_01/857274122" TargetMode="External" /><Relationship Id="rId16" Type="http://schemas.openxmlformats.org/officeDocument/2006/relationships/hyperlink" Target="https://podminky.urs.cz/item/CS_URS_2024_01/857312122" TargetMode="External" /><Relationship Id="rId17" Type="http://schemas.openxmlformats.org/officeDocument/2006/relationships/hyperlink" Target="https://podminky.urs.cz/item/CS_URS_2024_01/857313131" TargetMode="External" /><Relationship Id="rId18" Type="http://schemas.openxmlformats.org/officeDocument/2006/relationships/hyperlink" Target="https://podminky.urs.cz/item/CS_URS_2024_01/857314122" TargetMode="External" /><Relationship Id="rId19" Type="http://schemas.openxmlformats.org/officeDocument/2006/relationships/hyperlink" Target="https://podminky.urs.cz/item/CS_URS_2024_01/871171211" TargetMode="External" /><Relationship Id="rId20" Type="http://schemas.openxmlformats.org/officeDocument/2006/relationships/hyperlink" Target="https://podminky.urs.cz/item/CS_URS_2024_01/879171111" TargetMode="External" /><Relationship Id="rId21" Type="http://schemas.openxmlformats.org/officeDocument/2006/relationships/hyperlink" Target="https://podminky.urs.cz/item/CS_URS_2024_01/891171324" TargetMode="External" /><Relationship Id="rId22" Type="http://schemas.openxmlformats.org/officeDocument/2006/relationships/hyperlink" Target="https://podminky.urs.cz/item/CS_URS_2024_01/891241112" TargetMode="External" /><Relationship Id="rId23" Type="http://schemas.openxmlformats.org/officeDocument/2006/relationships/hyperlink" Target="https://podminky.urs.cz/item/CS_URS_2024_01/891271112" TargetMode="External" /><Relationship Id="rId24" Type="http://schemas.openxmlformats.org/officeDocument/2006/relationships/hyperlink" Target="https://podminky.urs.cz/item/CS_URS_2024_01/891279111" TargetMode="External" /><Relationship Id="rId25" Type="http://schemas.openxmlformats.org/officeDocument/2006/relationships/hyperlink" Target="https://podminky.urs.cz/item/CS_URS_2024_01/891311112" TargetMode="External" /><Relationship Id="rId26" Type="http://schemas.openxmlformats.org/officeDocument/2006/relationships/hyperlink" Target="https://podminky.urs.cz/item/CS_URS_2024_01/891319111" TargetMode="External" /><Relationship Id="rId27" Type="http://schemas.openxmlformats.org/officeDocument/2006/relationships/hyperlink" Target="https://podminky.urs.cz/item/CS_URS_2024_01/892271111" TargetMode="External" /><Relationship Id="rId28" Type="http://schemas.openxmlformats.org/officeDocument/2006/relationships/hyperlink" Target="https://podminky.urs.cz/item/CS_URS_2024_01/892273122" TargetMode="External" /><Relationship Id="rId29" Type="http://schemas.openxmlformats.org/officeDocument/2006/relationships/hyperlink" Target="https://podminky.urs.cz/item/CS_URS_2024_01/892351111" TargetMode="External" /><Relationship Id="rId30" Type="http://schemas.openxmlformats.org/officeDocument/2006/relationships/hyperlink" Target="https://podminky.urs.cz/item/CS_URS_2024_01/892353122" TargetMode="External" /><Relationship Id="rId31" Type="http://schemas.openxmlformats.org/officeDocument/2006/relationships/hyperlink" Target="https://podminky.urs.cz/item/CS_URS_2024_01/899102211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3" TargetMode="External" /><Relationship Id="rId2" Type="http://schemas.openxmlformats.org/officeDocument/2006/relationships/hyperlink" Target="https://podminky.urs.cz/item/CS_URS_2024_01/113201112" TargetMode="External" /><Relationship Id="rId3" Type="http://schemas.openxmlformats.org/officeDocument/2006/relationships/hyperlink" Target="https://podminky.urs.cz/item/CS_URS_2024_01/122151102" TargetMode="External" /><Relationship Id="rId4" Type="http://schemas.openxmlformats.org/officeDocument/2006/relationships/hyperlink" Target="https://podminky.urs.cz/item/CS_URS_2024_01/132151101" TargetMode="External" /><Relationship Id="rId5" Type="http://schemas.openxmlformats.org/officeDocument/2006/relationships/hyperlink" Target="https://podminky.urs.cz/item/CS_URS_2023_02/181951112" TargetMode="External" /><Relationship Id="rId6" Type="http://schemas.openxmlformats.org/officeDocument/2006/relationships/hyperlink" Target="https://podminky.urs.cz/item/CS_URS_2024_01/212751105" TargetMode="External" /><Relationship Id="rId7" Type="http://schemas.openxmlformats.org/officeDocument/2006/relationships/hyperlink" Target="https://podminky.urs.cz/item/CS_URS_2024_01/564851111" TargetMode="External" /><Relationship Id="rId8" Type="http://schemas.openxmlformats.org/officeDocument/2006/relationships/hyperlink" Target="https://podminky.urs.cz/item/CS_URS_2024_01/564861011" TargetMode="External" /><Relationship Id="rId9" Type="http://schemas.openxmlformats.org/officeDocument/2006/relationships/hyperlink" Target="https://podminky.urs.cz/item/CS_URS_2024_01/564861111" TargetMode="External" /><Relationship Id="rId10" Type="http://schemas.openxmlformats.org/officeDocument/2006/relationships/hyperlink" Target="https://podminky.urs.cz/item/CS_URS_2024_01/564871116" TargetMode="External" /><Relationship Id="rId11" Type="http://schemas.openxmlformats.org/officeDocument/2006/relationships/hyperlink" Target="https://podminky.urs.cz/item/CS_URS_2023_02/564950413" TargetMode="External" /><Relationship Id="rId12" Type="http://schemas.openxmlformats.org/officeDocument/2006/relationships/hyperlink" Target="https://podminky.urs.cz/item/CS_URS_2024_01/564951413R" TargetMode="External" /><Relationship Id="rId13" Type="http://schemas.openxmlformats.org/officeDocument/2006/relationships/hyperlink" Target="https://podminky.urs.cz/item/CS_URS_2024_01/564952111" TargetMode="External" /><Relationship Id="rId14" Type="http://schemas.openxmlformats.org/officeDocument/2006/relationships/hyperlink" Target="https://podminky.urs.cz/item/CS_URS_2024_01/573231106" TargetMode="External" /><Relationship Id="rId15" Type="http://schemas.openxmlformats.org/officeDocument/2006/relationships/hyperlink" Target="https://podminky.urs.cz/item/CS_URS_2024_01/577134121" TargetMode="External" /><Relationship Id="rId16" Type="http://schemas.openxmlformats.org/officeDocument/2006/relationships/hyperlink" Target="https://podminky.urs.cz/item/CS_URS_2024_01/577176121" TargetMode="External" /><Relationship Id="rId17" Type="http://schemas.openxmlformats.org/officeDocument/2006/relationships/hyperlink" Target="https://podminky.urs.cz/item/CS_URS_2024_01/596211112" TargetMode="External" /><Relationship Id="rId18" Type="http://schemas.openxmlformats.org/officeDocument/2006/relationships/hyperlink" Target="https://podminky.urs.cz/item/CS_URS_2024_01/596212211" TargetMode="External" /><Relationship Id="rId19" Type="http://schemas.openxmlformats.org/officeDocument/2006/relationships/hyperlink" Target="https://podminky.urs.cz/item/CS_URS_2024_01/596412212" TargetMode="External" /><Relationship Id="rId20" Type="http://schemas.openxmlformats.org/officeDocument/2006/relationships/hyperlink" Target="https://podminky.urs.cz/item/CS_URS_2023_01/899231111" TargetMode="External" /><Relationship Id="rId21" Type="http://schemas.openxmlformats.org/officeDocument/2006/relationships/hyperlink" Target="https://podminky.urs.cz/item/CS_URS_2023_01/899331111" TargetMode="External" /><Relationship Id="rId22" Type="http://schemas.openxmlformats.org/officeDocument/2006/relationships/hyperlink" Target="https://podminky.urs.cz/item/CS_URS_2023_01/899431111" TargetMode="External" /><Relationship Id="rId23" Type="http://schemas.openxmlformats.org/officeDocument/2006/relationships/hyperlink" Target="https://podminky.urs.cz/item/CS_URS_2024_01/916111113" TargetMode="External" /><Relationship Id="rId24" Type="http://schemas.openxmlformats.org/officeDocument/2006/relationships/hyperlink" Target="https://podminky.urs.cz/item/CS_URS_2024_01/916111123" TargetMode="External" /><Relationship Id="rId25" Type="http://schemas.openxmlformats.org/officeDocument/2006/relationships/hyperlink" Target="https://podminky.urs.cz/item/CS_URS_2024_01/916231213" TargetMode="External" /><Relationship Id="rId26" Type="http://schemas.openxmlformats.org/officeDocument/2006/relationships/hyperlink" Target="https://podminky.urs.cz/item/CS_URS_2024_01/916241113" TargetMode="External" /><Relationship Id="rId27" Type="http://schemas.openxmlformats.org/officeDocument/2006/relationships/hyperlink" Target="https://podminky.urs.cz/item/CS_URS_2023_01/919732211" TargetMode="External" /><Relationship Id="rId28" Type="http://schemas.openxmlformats.org/officeDocument/2006/relationships/hyperlink" Target="https://podminky.urs.cz/item/CS_URS_2024_01/979024443" TargetMode="External" /><Relationship Id="rId29" Type="http://schemas.openxmlformats.org/officeDocument/2006/relationships/hyperlink" Target="https://podminky.urs.cz/item/CS_URS_2024_01/979054451" TargetMode="External" /><Relationship Id="rId30" Type="http://schemas.openxmlformats.org/officeDocument/2006/relationships/hyperlink" Target="https://podminky.urs.cz/item/CS_URS_2023_02/711161273" TargetMode="External" /><Relationship Id="rId31" Type="http://schemas.openxmlformats.org/officeDocument/2006/relationships/hyperlink" Target="https://podminky.urs.cz/item/CS_URS_2023_01/012403000" TargetMode="External" /><Relationship Id="rId3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202111" TargetMode="External" /><Relationship Id="rId2" Type="http://schemas.openxmlformats.org/officeDocument/2006/relationships/hyperlink" Target="https://podminky.urs.cz/item/CS_URS_2024_01/122151103" TargetMode="External" /><Relationship Id="rId3" Type="http://schemas.openxmlformats.org/officeDocument/2006/relationships/hyperlink" Target="https://podminky.urs.cz/item/CS_URS_2024_01/181351003" TargetMode="External" /><Relationship Id="rId4" Type="http://schemas.openxmlformats.org/officeDocument/2006/relationships/hyperlink" Target="https://podminky.urs.cz/item/CS_URS_2023_02/181411131" TargetMode="External" /><Relationship Id="rId5" Type="http://schemas.openxmlformats.org/officeDocument/2006/relationships/hyperlink" Target="https://podminky.urs.cz/item/CS_URS_2024_01/181951112" TargetMode="External" /><Relationship Id="rId6" Type="http://schemas.openxmlformats.org/officeDocument/2006/relationships/hyperlink" Target="https://podminky.urs.cz/item/CS_URS_2024_01/564851111" TargetMode="External" /><Relationship Id="rId7" Type="http://schemas.openxmlformats.org/officeDocument/2006/relationships/hyperlink" Target="https://podminky.urs.cz/item/CS_URS_2024_01/564951413R" TargetMode="External" /><Relationship Id="rId8" Type="http://schemas.openxmlformats.org/officeDocument/2006/relationships/hyperlink" Target="https://podminky.urs.cz/item/CS_URS_2024_01/573231106" TargetMode="External" /><Relationship Id="rId9" Type="http://schemas.openxmlformats.org/officeDocument/2006/relationships/hyperlink" Target="https://podminky.urs.cz/item/CS_URS_2024_01/577134111" TargetMode="External" /><Relationship Id="rId10" Type="http://schemas.openxmlformats.org/officeDocument/2006/relationships/hyperlink" Target="https://podminky.urs.cz/item/CS_URS_2024_01/577175112" TargetMode="External" /><Relationship Id="rId11" Type="http://schemas.openxmlformats.org/officeDocument/2006/relationships/hyperlink" Target="https://podminky.urs.cz/item/CS_URS_2024_01/596212212" TargetMode="External" /><Relationship Id="rId12" Type="http://schemas.openxmlformats.org/officeDocument/2006/relationships/hyperlink" Target="https://podminky.urs.cz/item/CS_URS_2024_01/596412212" TargetMode="External" /><Relationship Id="rId13" Type="http://schemas.openxmlformats.org/officeDocument/2006/relationships/hyperlink" Target="https://podminky.urs.cz/item/CS_URS_2023_01/914111111" TargetMode="External" /><Relationship Id="rId14" Type="http://schemas.openxmlformats.org/officeDocument/2006/relationships/hyperlink" Target="https://podminky.urs.cz/item/CS_URS_2023_01/914511112" TargetMode="External" /><Relationship Id="rId15" Type="http://schemas.openxmlformats.org/officeDocument/2006/relationships/hyperlink" Target="https://podminky.urs.cz/item/CS_URS_2023_02/915231112" TargetMode="External" /><Relationship Id="rId16" Type="http://schemas.openxmlformats.org/officeDocument/2006/relationships/hyperlink" Target="https://podminky.urs.cz/item/CS_URS_2024_01/916111123" TargetMode="External" /><Relationship Id="rId17" Type="http://schemas.openxmlformats.org/officeDocument/2006/relationships/hyperlink" Target="https://podminky.urs.cz/item/CS_URS_2024_01/916131213" TargetMode="External" /><Relationship Id="rId18" Type="http://schemas.openxmlformats.org/officeDocument/2006/relationships/hyperlink" Target="https://podminky.urs.cz/item/CS_URS_2023_01/919732211" TargetMode="External" /><Relationship Id="rId19" Type="http://schemas.openxmlformats.org/officeDocument/2006/relationships/hyperlink" Target="https://podminky.urs.cz/item/CS_URS_2023_01/012403000" TargetMode="External" /><Relationship Id="rId2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povrchu komunikací a výměna vodovodu v Klatovech 2024, 3. část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20. 2. 2024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Město Klatovy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ROUND(AG55+AG60+AG63,2)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ROUND(AS55+AS60+AS63,2)</f>
        <v>0</v>
      </c>
      <c r="AT54" s="107">
        <f>ROUND(SUM(AV54:AW54),2)</f>
        <v>0</v>
      </c>
      <c r="AU54" s="108">
        <f>ROUND(AU55+AU60+AU63,5)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ROUND(AZ55+AZ60+AZ63,2)</f>
        <v>0</v>
      </c>
      <c r="BA54" s="107">
        <f>ROUND(BA55+BA60+BA63,2)</f>
        <v>0</v>
      </c>
      <c r="BB54" s="107">
        <f>ROUND(BB55+BB60+BB63,2)</f>
        <v>0</v>
      </c>
      <c r="BC54" s="107">
        <f>ROUND(BC55+BC60+BC63,2)</f>
        <v>0</v>
      </c>
      <c r="BD54" s="109">
        <f>ROUND(BD55+BD60+BD63,2)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ROUND(SUM(AG56:AG59),2)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ROUND(SUM(AS56:AS59),2)</f>
        <v>0</v>
      </c>
      <c r="AT55" s="121">
        <f>ROUND(SUM(AV55:AW55),2)</f>
        <v>0</v>
      </c>
      <c r="AU55" s="122">
        <f>ROUND(SUM(AU56:AU59),5)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ROUND(SUM(AZ56:AZ59),2)</f>
        <v>0</v>
      </c>
      <c r="BA55" s="121">
        <f>ROUND(SUM(BA56:BA59),2)</f>
        <v>0</v>
      </c>
      <c r="BB55" s="121">
        <f>ROUND(SUM(BB56:BB59),2)</f>
        <v>0</v>
      </c>
      <c r="BC55" s="121">
        <f>ROUND(SUM(BC56:BC59),2)</f>
        <v>0</v>
      </c>
      <c r="BD55" s="123">
        <f>ROUND(SUM(BD56:BD59),2)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0" s="4" customFormat="1" ht="23.25" customHeight="1">
      <c r="A56" s="125" t="s">
        <v>82</v>
      </c>
      <c r="B56" s="64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84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101-1 - KOMUNIKACE'!J32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85</v>
      </c>
      <c r="AR56" s="66"/>
      <c r="AS56" s="130">
        <v>0</v>
      </c>
      <c r="AT56" s="131">
        <f>ROUND(SUM(AV56:AW56),2)</f>
        <v>0</v>
      </c>
      <c r="AU56" s="132">
        <f>'SO 101-1 - KOMUNIKACE'!P98</f>
        <v>0</v>
      </c>
      <c r="AV56" s="131">
        <f>'SO 101-1 - KOMUNIKACE'!J35</f>
        <v>0</v>
      </c>
      <c r="AW56" s="131">
        <f>'SO 101-1 - KOMUNIKACE'!J36</f>
        <v>0</v>
      </c>
      <c r="AX56" s="131">
        <f>'SO 101-1 - KOMUNIKACE'!J37</f>
        <v>0</v>
      </c>
      <c r="AY56" s="131">
        <f>'SO 101-1 - KOMUNIKACE'!J38</f>
        <v>0</v>
      </c>
      <c r="AZ56" s="131">
        <f>'SO 101-1 - KOMUNIKACE'!F35</f>
        <v>0</v>
      </c>
      <c r="BA56" s="131">
        <f>'SO 101-1 - KOMUNIKACE'!F36</f>
        <v>0</v>
      </c>
      <c r="BB56" s="131">
        <f>'SO 101-1 - KOMUNIKACE'!F37</f>
        <v>0</v>
      </c>
      <c r="BC56" s="131">
        <f>'SO 101-1 - KOMUNIKACE'!F38</f>
        <v>0</v>
      </c>
      <c r="BD56" s="133">
        <f>'SO 101-1 - KOMUNIKACE'!F39</f>
        <v>0</v>
      </c>
      <c r="BE56" s="4"/>
      <c r="BT56" s="134" t="s">
        <v>81</v>
      </c>
      <c r="BV56" s="134" t="s">
        <v>74</v>
      </c>
      <c r="BW56" s="134" t="s">
        <v>86</v>
      </c>
      <c r="BX56" s="134" t="s">
        <v>80</v>
      </c>
      <c r="CL56" s="134" t="s">
        <v>19</v>
      </c>
    </row>
    <row r="57" spans="1:90" s="4" customFormat="1" ht="23.25" customHeight="1">
      <c r="A57" s="125" t="s">
        <v>82</v>
      </c>
      <c r="B57" s="64"/>
      <c r="C57" s="126"/>
      <c r="D57" s="126"/>
      <c r="E57" s="127" t="s">
        <v>87</v>
      </c>
      <c r="F57" s="127"/>
      <c r="G57" s="127"/>
      <c r="H57" s="127"/>
      <c r="I57" s="127"/>
      <c r="J57" s="126"/>
      <c r="K57" s="127" t="s">
        <v>88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301-1 - VÝMĚNA VODOVODU'!J32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85</v>
      </c>
      <c r="AR57" s="66"/>
      <c r="AS57" s="130">
        <v>0</v>
      </c>
      <c r="AT57" s="131">
        <f>ROUND(SUM(AV57:AW57),2)</f>
        <v>0</v>
      </c>
      <c r="AU57" s="132">
        <f>'SO 301-1 - VÝMĚNA VODOVODU'!P94</f>
        <v>0</v>
      </c>
      <c r="AV57" s="131">
        <f>'SO 301-1 - VÝMĚNA VODOVODU'!J35</f>
        <v>0</v>
      </c>
      <c r="AW57" s="131">
        <f>'SO 301-1 - VÝMĚNA VODOVODU'!J36</f>
        <v>0</v>
      </c>
      <c r="AX57" s="131">
        <f>'SO 301-1 - VÝMĚNA VODOVODU'!J37</f>
        <v>0</v>
      </c>
      <c r="AY57" s="131">
        <f>'SO 301-1 - VÝMĚNA VODOVODU'!J38</f>
        <v>0</v>
      </c>
      <c r="AZ57" s="131">
        <f>'SO 301-1 - VÝMĚNA VODOVODU'!F35</f>
        <v>0</v>
      </c>
      <c r="BA57" s="131">
        <f>'SO 301-1 - VÝMĚNA VODOVODU'!F36</f>
        <v>0</v>
      </c>
      <c r="BB57" s="131">
        <f>'SO 301-1 - VÝMĚNA VODOVODU'!F37</f>
        <v>0</v>
      </c>
      <c r="BC57" s="131">
        <f>'SO 301-1 - VÝMĚNA VODOVODU'!F38</f>
        <v>0</v>
      </c>
      <c r="BD57" s="133">
        <f>'SO 301-1 - VÝMĚNA VODOVODU'!F39</f>
        <v>0</v>
      </c>
      <c r="BE57" s="4"/>
      <c r="BT57" s="134" t="s">
        <v>81</v>
      </c>
      <c r="BV57" s="134" t="s">
        <v>74</v>
      </c>
      <c r="BW57" s="134" t="s">
        <v>89</v>
      </c>
      <c r="BX57" s="134" t="s">
        <v>80</v>
      </c>
      <c r="CL57" s="134" t="s">
        <v>19</v>
      </c>
    </row>
    <row r="58" spans="1:90" s="4" customFormat="1" ht="23.25" customHeight="1">
      <c r="A58" s="125" t="s">
        <v>82</v>
      </c>
      <c r="B58" s="64"/>
      <c r="C58" s="126"/>
      <c r="D58" s="126"/>
      <c r="E58" s="127" t="s">
        <v>90</v>
      </c>
      <c r="F58" s="127"/>
      <c r="G58" s="127"/>
      <c r="H58" s="127"/>
      <c r="I58" s="127"/>
      <c r="J58" s="126"/>
      <c r="K58" s="127" t="s">
        <v>91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'SO 311-1 - VRN VODOVOD'!J32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85</v>
      </c>
      <c r="AR58" s="66"/>
      <c r="AS58" s="130">
        <v>0</v>
      </c>
      <c r="AT58" s="131">
        <f>ROUND(SUM(AV58:AW58),2)</f>
        <v>0</v>
      </c>
      <c r="AU58" s="132">
        <f>'SO 311-1 - VRN VODOVOD'!P90</f>
        <v>0</v>
      </c>
      <c r="AV58" s="131">
        <f>'SO 311-1 - VRN VODOVOD'!J35</f>
        <v>0</v>
      </c>
      <c r="AW58" s="131">
        <f>'SO 311-1 - VRN VODOVOD'!J36</f>
        <v>0</v>
      </c>
      <c r="AX58" s="131">
        <f>'SO 311-1 - VRN VODOVOD'!J37</f>
        <v>0</v>
      </c>
      <c r="AY58" s="131">
        <f>'SO 311-1 - VRN VODOVOD'!J38</f>
        <v>0</v>
      </c>
      <c r="AZ58" s="131">
        <f>'SO 311-1 - VRN VODOVOD'!F35</f>
        <v>0</v>
      </c>
      <c r="BA58" s="131">
        <f>'SO 311-1 - VRN VODOVOD'!F36</f>
        <v>0</v>
      </c>
      <c r="BB58" s="131">
        <f>'SO 311-1 - VRN VODOVOD'!F37</f>
        <v>0</v>
      </c>
      <c r="BC58" s="131">
        <f>'SO 311-1 - VRN VODOVOD'!F38</f>
        <v>0</v>
      </c>
      <c r="BD58" s="133">
        <f>'SO 311-1 - VRN VODOVOD'!F39</f>
        <v>0</v>
      </c>
      <c r="BE58" s="4"/>
      <c r="BT58" s="134" t="s">
        <v>81</v>
      </c>
      <c r="BV58" s="134" t="s">
        <v>74</v>
      </c>
      <c r="BW58" s="134" t="s">
        <v>92</v>
      </c>
      <c r="BX58" s="134" t="s">
        <v>80</v>
      </c>
      <c r="CL58" s="134" t="s">
        <v>19</v>
      </c>
    </row>
    <row r="59" spans="1:90" s="4" customFormat="1" ht="23.25" customHeight="1">
      <c r="A59" s="125" t="s">
        <v>82</v>
      </c>
      <c r="B59" s="64"/>
      <c r="C59" s="126"/>
      <c r="D59" s="126"/>
      <c r="E59" s="127" t="s">
        <v>93</v>
      </c>
      <c r="F59" s="127"/>
      <c r="G59" s="127"/>
      <c r="H59" s="127"/>
      <c r="I59" s="127"/>
      <c r="J59" s="126"/>
      <c r="K59" s="127" t="s">
        <v>94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401-1 - VEŘEJNÉ OSVĚTLENÍ'!J32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85</v>
      </c>
      <c r="AR59" s="66"/>
      <c r="AS59" s="130">
        <v>0</v>
      </c>
      <c r="AT59" s="131">
        <f>ROUND(SUM(AV59:AW59),2)</f>
        <v>0</v>
      </c>
      <c r="AU59" s="132">
        <f>'SO 401-1 - VEŘEJNÉ OSVĚTLENÍ'!P98</f>
        <v>0</v>
      </c>
      <c r="AV59" s="131">
        <f>'SO 401-1 - VEŘEJNÉ OSVĚTLENÍ'!J35</f>
        <v>0</v>
      </c>
      <c r="AW59" s="131">
        <f>'SO 401-1 - VEŘEJNÉ OSVĚTLENÍ'!J36</f>
        <v>0</v>
      </c>
      <c r="AX59" s="131">
        <f>'SO 401-1 - VEŘEJNÉ OSVĚTLENÍ'!J37</f>
        <v>0</v>
      </c>
      <c r="AY59" s="131">
        <f>'SO 401-1 - VEŘEJNÉ OSVĚTLENÍ'!J38</f>
        <v>0</v>
      </c>
      <c r="AZ59" s="131">
        <f>'SO 401-1 - VEŘEJNÉ OSVĚTLENÍ'!F35</f>
        <v>0</v>
      </c>
      <c r="BA59" s="131">
        <f>'SO 401-1 - VEŘEJNÉ OSVĚTLENÍ'!F36</f>
        <v>0</v>
      </c>
      <c r="BB59" s="131">
        <f>'SO 401-1 - VEŘEJNÉ OSVĚTLENÍ'!F37</f>
        <v>0</v>
      </c>
      <c r="BC59" s="131">
        <f>'SO 401-1 - VEŘEJNÉ OSVĚTLENÍ'!F38</f>
        <v>0</v>
      </c>
      <c r="BD59" s="133">
        <f>'SO 401-1 - VEŘEJNÉ OSVĚTLENÍ'!F39</f>
        <v>0</v>
      </c>
      <c r="BE59" s="4"/>
      <c r="BT59" s="134" t="s">
        <v>81</v>
      </c>
      <c r="BV59" s="134" t="s">
        <v>74</v>
      </c>
      <c r="BW59" s="134" t="s">
        <v>95</v>
      </c>
      <c r="BX59" s="134" t="s">
        <v>80</v>
      </c>
      <c r="CL59" s="134" t="s">
        <v>19</v>
      </c>
    </row>
    <row r="60" spans="1:91" s="7" customFormat="1" ht="16.5" customHeight="1">
      <c r="A60" s="7"/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ROUND(SUM(AG61:AG62),2)</f>
        <v>0</v>
      </c>
      <c r="AH60" s="115"/>
      <c r="AI60" s="115"/>
      <c r="AJ60" s="115"/>
      <c r="AK60" s="115"/>
      <c r="AL60" s="115"/>
      <c r="AM60" s="115"/>
      <c r="AN60" s="117">
        <f>SUM(AG60,AT60)</f>
        <v>0</v>
      </c>
      <c r="AO60" s="115"/>
      <c r="AP60" s="115"/>
      <c r="AQ60" s="118" t="s">
        <v>78</v>
      </c>
      <c r="AR60" s="119"/>
      <c r="AS60" s="120">
        <f>ROUND(SUM(AS61:AS62),2)</f>
        <v>0</v>
      </c>
      <c r="AT60" s="121">
        <f>ROUND(SUM(AV60:AW60),2)</f>
        <v>0</v>
      </c>
      <c r="AU60" s="122">
        <f>ROUND(SUM(AU61:AU62),5)</f>
        <v>0</v>
      </c>
      <c r="AV60" s="121">
        <f>ROUND(AZ60*L29,2)</f>
        <v>0</v>
      </c>
      <c r="AW60" s="121">
        <f>ROUND(BA60*L30,2)</f>
        <v>0</v>
      </c>
      <c r="AX60" s="121">
        <f>ROUND(BB60*L29,2)</f>
        <v>0</v>
      </c>
      <c r="AY60" s="121">
        <f>ROUND(BC60*L30,2)</f>
        <v>0</v>
      </c>
      <c r="AZ60" s="121">
        <f>ROUND(SUM(AZ61:AZ62),2)</f>
        <v>0</v>
      </c>
      <c r="BA60" s="121">
        <f>ROUND(SUM(BA61:BA62),2)</f>
        <v>0</v>
      </c>
      <c r="BB60" s="121">
        <f>ROUND(SUM(BB61:BB62),2)</f>
        <v>0</v>
      </c>
      <c r="BC60" s="121">
        <f>ROUND(SUM(BC61:BC62),2)</f>
        <v>0</v>
      </c>
      <c r="BD60" s="123">
        <f>ROUND(SUM(BD61:BD62),2)</f>
        <v>0</v>
      </c>
      <c r="BE60" s="7"/>
      <c r="BS60" s="124" t="s">
        <v>71</v>
      </c>
      <c r="BT60" s="124" t="s">
        <v>79</v>
      </c>
      <c r="BU60" s="124" t="s">
        <v>73</v>
      </c>
      <c r="BV60" s="124" t="s">
        <v>74</v>
      </c>
      <c r="BW60" s="124" t="s">
        <v>98</v>
      </c>
      <c r="BX60" s="124" t="s">
        <v>5</v>
      </c>
      <c r="CL60" s="124" t="s">
        <v>19</v>
      </c>
      <c r="CM60" s="124" t="s">
        <v>81</v>
      </c>
    </row>
    <row r="61" spans="1:90" s="4" customFormat="1" ht="23.25" customHeight="1">
      <c r="A61" s="125" t="s">
        <v>82</v>
      </c>
      <c r="B61" s="64"/>
      <c r="C61" s="126"/>
      <c r="D61" s="126"/>
      <c r="E61" s="127" t="s">
        <v>99</v>
      </c>
      <c r="F61" s="127"/>
      <c r="G61" s="127"/>
      <c r="H61" s="127"/>
      <c r="I61" s="127"/>
      <c r="J61" s="126"/>
      <c r="K61" s="127" t="s">
        <v>84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'SO 101-2 - KOMUNIKACE'!J32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85</v>
      </c>
      <c r="AR61" s="66"/>
      <c r="AS61" s="130">
        <v>0</v>
      </c>
      <c r="AT61" s="131">
        <f>ROUND(SUM(AV61:AW61),2)</f>
        <v>0</v>
      </c>
      <c r="AU61" s="132">
        <f>'SO 101-2 - KOMUNIKACE'!P98</f>
        <v>0</v>
      </c>
      <c r="AV61" s="131">
        <f>'SO 101-2 - KOMUNIKACE'!J35</f>
        <v>0</v>
      </c>
      <c r="AW61" s="131">
        <f>'SO 101-2 - KOMUNIKACE'!J36</f>
        <v>0</v>
      </c>
      <c r="AX61" s="131">
        <f>'SO 101-2 - KOMUNIKACE'!J37</f>
        <v>0</v>
      </c>
      <c r="AY61" s="131">
        <f>'SO 101-2 - KOMUNIKACE'!J38</f>
        <v>0</v>
      </c>
      <c r="AZ61" s="131">
        <f>'SO 101-2 - KOMUNIKACE'!F35</f>
        <v>0</v>
      </c>
      <c r="BA61" s="131">
        <f>'SO 101-2 - KOMUNIKACE'!F36</f>
        <v>0</v>
      </c>
      <c r="BB61" s="131">
        <f>'SO 101-2 - KOMUNIKACE'!F37</f>
        <v>0</v>
      </c>
      <c r="BC61" s="131">
        <f>'SO 101-2 - KOMUNIKACE'!F38</f>
        <v>0</v>
      </c>
      <c r="BD61" s="133">
        <f>'SO 101-2 - KOMUNIKACE'!F39</f>
        <v>0</v>
      </c>
      <c r="BE61" s="4"/>
      <c r="BT61" s="134" t="s">
        <v>81</v>
      </c>
      <c r="BV61" s="134" t="s">
        <v>74</v>
      </c>
      <c r="BW61" s="134" t="s">
        <v>100</v>
      </c>
      <c r="BX61" s="134" t="s">
        <v>98</v>
      </c>
      <c r="CL61" s="134" t="s">
        <v>19</v>
      </c>
    </row>
    <row r="62" spans="1:90" s="4" customFormat="1" ht="23.25" customHeight="1">
      <c r="A62" s="125" t="s">
        <v>82</v>
      </c>
      <c r="B62" s="64"/>
      <c r="C62" s="126"/>
      <c r="D62" s="126"/>
      <c r="E62" s="127" t="s">
        <v>101</v>
      </c>
      <c r="F62" s="127"/>
      <c r="G62" s="127"/>
      <c r="H62" s="127"/>
      <c r="I62" s="127"/>
      <c r="J62" s="126"/>
      <c r="K62" s="127" t="s">
        <v>94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'SO 401-2 - VEŘEJNÉ OSVĚTLENÍ'!J32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85</v>
      </c>
      <c r="AR62" s="66"/>
      <c r="AS62" s="130">
        <v>0</v>
      </c>
      <c r="AT62" s="131">
        <f>ROUND(SUM(AV62:AW62),2)</f>
        <v>0</v>
      </c>
      <c r="AU62" s="132">
        <f>'SO 401-2 - VEŘEJNÉ OSVĚTLENÍ'!P97</f>
        <v>0</v>
      </c>
      <c r="AV62" s="131">
        <f>'SO 401-2 - VEŘEJNÉ OSVĚTLENÍ'!J35</f>
        <v>0</v>
      </c>
      <c r="AW62" s="131">
        <f>'SO 401-2 - VEŘEJNÉ OSVĚTLENÍ'!J36</f>
        <v>0</v>
      </c>
      <c r="AX62" s="131">
        <f>'SO 401-2 - VEŘEJNÉ OSVĚTLENÍ'!J37</f>
        <v>0</v>
      </c>
      <c r="AY62" s="131">
        <f>'SO 401-2 - VEŘEJNÉ OSVĚTLENÍ'!J38</f>
        <v>0</v>
      </c>
      <c r="AZ62" s="131">
        <f>'SO 401-2 - VEŘEJNÉ OSVĚTLENÍ'!F35</f>
        <v>0</v>
      </c>
      <c r="BA62" s="131">
        <f>'SO 401-2 - VEŘEJNÉ OSVĚTLENÍ'!F36</f>
        <v>0</v>
      </c>
      <c r="BB62" s="131">
        <f>'SO 401-2 - VEŘEJNÉ OSVĚTLENÍ'!F37</f>
        <v>0</v>
      </c>
      <c r="BC62" s="131">
        <f>'SO 401-2 - VEŘEJNÉ OSVĚTLENÍ'!F38</f>
        <v>0</v>
      </c>
      <c r="BD62" s="133">
        <f>'SO 401-2 - VEŘEJNÉ OSVĚTLENÍ'!F39</f>
        <v>0</v>
      </c>
      <c r="BE62" s="4"/>
      <c r="BT62" s="134" t="s">
        <v>81</v>
      </c>
      <c r="BV62" s="134" t="s">
        <v>74</v>
      </c>
      <c r="BW62" s="134" t="s">
        <v>102</v>
      </c>
      <c r="BX62" s="134" t="s">
        <v>98</v>
      </c>
      <c r="CL62" s="134" t="s">
        <v>19</v>
      </c>
    </row>
    <row r="63" spans="1:91" s="7" customFormat="1" ht="16.5" customHeight="1">
      <c r="A63" s="7"/>
      <c r="B63" s="112"/>
      <c r="C63" s="113"/>
      <c r="D63" s="114" t="s">
        <v>14</v>
      </c>
      <c r="E63" s="114"/>
      <c r="F63" s="114"/>
      <c r="G63" s="114"/>
      <c r="H63" s="114"/>
      <c r="I63" s="115"/>
      <c r="J63" s="114" t="s">
        <v>103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ROUND(AG64,2)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78</v>
      </c>
      <c r="AR63" s="119"/>
      <c r="AS63" s="120">
        <f>ROUND(AS64,2)</f>
        <v>0</v>
      </c>
      <c r="AT63" s="121">
        <f>ROUND(SUM(AV63:AW63),2)</f>
        <v>0</v>
      </c>
      <c r="AU63" s="122">
        <f>ROUND(AU64,5)</f>
        <v>0</v>
      </c>
      <c r="AV63" s="121">
        <f>ROUND(AZ63*L29,2)</f>
        <v>0</v>
      </c>
      <c r="AW63" s="121">
        <f>ROUND(BA63*L30,2)</f>
        <v>0</v>
      </c>
      <c r="AX63" s="121">
        <f>ROUND(BB63*L29,2)</f>
        <v>0</v>
      </c>
      <c r="AY63" s="121">
        <f>ROUND(BC63*L30,2)</f>
        <v>0</v>
      </c>
      <c r="AZ63" s="121">
        <f>ROUND(AZ64,2)</f>
        <v>0</v>
      </c>
      <c r="BA63" s="121">
        <f>ROUND(BA64,2)</f>
        <v>0</v>
      </c>
      <c r="BB63" s="121">
        <f>ROUND(BB64,2)</f>
        <v>0</v>
      </c>
      <c r="BC63" s="121">
        <f>ROUND(BC64,2)</f>
        <v>0</v>
      </c>
      <c r="BD63" s="123">
        <f>ROUND(BD64,2)</f>
        <v>0</v>
      </c>
      <c r="BE63" s="7"/>
      <c r="BS63" s="124" t="s">
        <v>71</v>
      </c>
      <c r="BT63" s="124" t="s">
        <v>79</v>
      </c>
      <c r="BU63" s="124" t="s">
        <v>73</v>
      </c>
      <c r="BV63" s="124" t="s">
        <v>74</v>
      </c>
      <c r="BW63" s="124" t="s">
        <v>104</v>
      </c>
      <c r="BX63" s="124" t="s">
        <v>5</v>
      </c>
      <c r="CL63" s="124" t="s">
        <v>19</v>
      </c>
      <c r="CM63" s="124" t="s">
        <v>81</v>
      </c>
    </row>
    <row r="64" spans="1:90" s="4" customFormat="1" ht="23.25" customHeight="1">
      <c r="A64" s="125" t="s">
        <v>82</v>
      </c>
      <c r="B64" s="64"/>
      <c r="C64" s="126"/>
      <c r="D64" s="126"/>
      <c r="E64" s="127" t="s">
        <v>105</v>
      </c>
      <c r="F64" s="127"/>
      <c r="G64" s="127"/>
      <c r="H64" s="127"/>
      <c r="I64" s="127"/>
      <c r="J64" s="126"/>
      <c r="K64" s="127" t="s">
        <v>84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'SO 101-3 - KOMUNIKACE'!J32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85</v>
      </c>
      <c r="AR64" s="66"/>
      <c r="AS64" s="135">
        <v>0</v>
      </c>
      <c r="AT64" s="136">
        <f>ROUND(SUM(AV64:AW64),2)</f>
        <v>0</v>
      </c>
      <c r="AU64" s="137">
        <f>'SO 101-3 - KOMUNIKACE'!P94</f>
        <v>0</v>
      </c>
      <c r="AV64" s="136">
        <f>'SO 101-3 - KOMUNIKACE'!J35</f>
        <v>0</v>
      </c>
      <c r="AW64" s="136">
        <f>'SO 101-3 - KOMUNIKACE'!J36</f>
        <v>0</v>
      </c>
      <c r="AX64" s="136">
        <f>'SO 101-3 - KOMUNIKACE'!J37</f>
        <v>0</v>
      </c>
      <c r="AY64" s="136">
        <f>'SO 101-3 - KOMUNIKACE'!J38</f>
        <v>0</v>
      </c>
      <c r="AZ64" s="136">
        <f>'SO 101-3 - KOMUNIKACE'!F35</f>
        <v>0</v>
      </c>
      <c r="BA64" s="136">
        <f>'SO 101-3 - KOMUNIKACE'!F36</f>
        <v>0</v>
      </c>
      <c r="BB64" s="136">
        <f>'SO 101-3 - KOMUNIKACE'!F37</f>
        <v>0</v>
      </c>
      <c r="BC64" s="136">
        <f>'SO 101-3 - KOMUNIKACE'!F38</f>
        <v>0</v>
      </c>
      <c r="BD64" s="138">
        <f>'SO 101-3 - KOMUNIKACE'!F39</f>
        <v>0</v>
      </c>
      <c r="BE64" s="4"/>
      <c r="BT64" s="134" t="s">
        <v>81</v>
      </c>
      <c r="BV64" s="134" t="s">
        <v>74</v>
      </c>
      <c r="BW64" s="134" t="s">
        <v>106</v>
      </c>
      <c r="BX64" s="134" t="s">
        <v>104</v>
      </c>
      <c r="CL64" s="134" t="s">
        <v>19</v>
      </c>
    </row>
    <row r="65" spans="1:57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password="CC35" sheet="1" objects="1" scenarios="1" formatColumns="0" formatRows="0"/>
  <mergeCells count="78">
    <mergeCell ref="C52:G52"/>
    <mergeCell ref="D55:H55"/>
    <mergeCell ref="D63:H63"/>
    <mergeCell ref="D60:H60"/>
    <mergeCell ref="E59:I59"/>
    <mergeCell ref="E57:I57"/>
    <mergeCell ref="E56:I56"/>
    <mergeCell ref="E61:I61"/>
    <mergeCell ref="E64:I64"/>
    <mergeCell ref="E58:I58"/>
    <mergeCell ref="E62:I62"/>
    <mergeCell ref="I52:AF52"/>
    <mergeCell ref="J55:AF55"/>
    <mergeCell ref="J63:AF63"/>
    <mergeCell ref="J60:AF60"/>
    <mergeCell ref="K61:AF61"/>
    <mergeCell ref="K64:AF64"/>
    <mergeCell ref="K58:AF58"/>
    <mergeCell ref="K57:AF57"/>
    <mergeCell ref="K59:AF59"/>
    <mergeCell ref="K56:AF56"/>
    <mergeCell ref="K62:AF6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0:AM60"/>
    <mergeCell ref="AG62:AM62"/>
    <mergeCell ref="AG61:AM61"/>
    <mergeCell ref="AG63:AM63"/>
    <mergeCell ref="AG58:AM58"/>
    <mergeCell ref="AG52:AM52"/>
    <mergeCell ref="AG59:AM59"/>
    <mergeCell ref="AG55:AM55"/>
    <mergeCell ref="AG56:AM56"/>
    <mergeCell ref="AG64:AM64"/>
    <mergeCell ref="AG57:AM57"/>
    <mergeCell ref="AM47:AN47"/>
    <mergeCell ref="AM49:AP49"/>
    <mergeCell ref="AM50:AP50"/>
    <mergeCell ref="AN56:AP56"/>
    <mergeCell ref="AN64:AP64"/>
    <mergeCell ref="AN63:AP63"/>
    <mergeCell ref="AN60:AP60"/>
    <mergeCell ref="AN52:AP52"/>
    <mergeCell ref="AN59:AP59"/>
    <mergeCell ref="AN55:AP55"/>
    <mergeCell ref="AN57:AP57"/>
    <mergeCell ref="AN61:AP61"/>
    <mergeCell ref="AN62:AP62"/>
    <mergeCell ref="AN58:AP58"/>
    <mergeCell ref="AS49:AT51"/>
    <mergeCell ref="AN54:AP54"/>
  </mergeCells>
  <hyperlinks>
    <hyperlink ref="A56" location="'SO 101-1 - KOMUNIKACE'!C2" display="/"/>
    <hyperlink ref="A57" location="'SO 301-1 - VÝMĚNA VODOVODU'!C2" display="/"/>
    <hyperlink ref="A58" location="'SO 311-1 - VRN VODOVOD'!C2" display="/"/>
    <hyperlink ref="A59" location="'SO 401-1 - VEŘEJNÉ OSVĚTLENÍ'!C2" display="/"/>
    <hyperlink ref="A61" location="'SO 101-2 - KOMUNIKACE'!C2" display="/"/>
    <hyperlink ref="A62" location="'SO 401-2 - VEŘEJNÉ OSVĚTLENÍ'!C2" display="/"/>
    <hyperlink ref="A64" location="'SO 101-3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6" customWidth="1"/>
    <col min="2" max="2" width="1.7109375" style="296" customWidth="1"/>
    <col min="3" max="4" width="5.00390625" style="296" customWidth="1"/>
    <col min="5" max="5" width="11.7109375" style="296" customWidth="1"/>
    <col min="6" max="6" width="9.140625" style="296" customWidth="1"/>
    <col min="7" max="7" width="5.00390625" style="296" customWidth="1"/>
    <col min="8" max="8" width="77.8515625" style="296" customWidth="1"/>
    <col min="9" max="10" width="20.00390625" style="296" customWidth="1"/>
    <col min="11" max="11" width="1.7109375" style="296" customWidth="1"/>
  </cols>
  <sheetData>
    <row r="1" s="1" customFormat="1" ht="37.5" customHeight="1"/>
    <row r="2" spans="2:11" s="1" customFormat="1" ht="7.5" customHeight="1">
      <c r="B2" s="297"/>
      <c r="C2" s="298"/>
      <c r="D2" s="298"/>
      <c r="E2" s="298"/>
      <c r="F2" s="298"/>
      <c r="G2" s="298"/>
      <c r="H2" s="298"/>
      <c r="I2" s="298"/>
      <c r="J2" s="298"/>
      <c r="K2" s="299"/>
    </row>
    <row r="3" spans="2:11" s="16" customFormat="1" ht="45" customHeight="1">
      <c r="B3" s="300"/>
      <c r="C3" s="301" t="s">
        <v>1552</v>
      </c>
      <c r="D3" s="301"/>
      <c r="E3" s="301"/>
      <c r="F3" s="301"/>
      <c r="G3" s="301"/>
      <c r="H3" s="301"/>
      <c r="I3" s="301"/>
      <c r="J3" s="301"/>
      <c r="K3" s="302"/>
    </row>
    <row r="4" spans="2:11" s="1" customFormat="1" ht="25.5" customHeight="1">
      <c r="B4" s="303"/>
      <c r="C4" s="304" t="s">
        <v>1553</v>
      </c>
      <c r="D4" s="304"/>
      <c r="E4" s="304"/>
      <c r="F4" s="304"/>
      <c r="G4" s="304"/>
      <c r="H4" s="304"/>
      <c r="I4" s="304"/>
      <c r="J4" s="304"/>
      <c r="K4" s="305"/>
    </row>
    <row r="5" spans="2:11" s="1" customFormat="1" ht="5.25" customHeight="1">
      <c r="B5" s="303"/>
      <c r="C5" s="306"/>
      <c r="D5" s="306"/>
      <c r="E5" s="306"/>
      <c r="F5" s="306"/>
      <c r="G5" s="306"/>
      <c r="H5" s="306"/>
      <c r="I5" s="306"/>
      <c r="J5" s="306"/>
      <c r="K5" s="305"/>
    </row>
    <row r="6" spans="2:11" s="1" customFormat="1" ht="15" customHeight="1">
      <c r="B6" s="303"/>
      <c r="C6" s="307" t="s">
        <v>1554</v>
      </c>
      <c r="D6" s="307"/>
      <c r="E6" s="307"/>
      <c r="F6" s="307"/>
      <c r="G6" s="307"/>
      <c r="H6" s="307"/>
      <c r="I6" s="307"/>
      <c r="J6" s="307"/>
      <c r="K6" s="305"/>
    </row>
    <row r="7" spans="2:11" s="1" customFormat="1" ht="15" customHeight="1">
      <c r="B7" s="308"/>
      <c r="C7" s="307" t="s">
        <v>1555</v>
      </c>
      <c r="D7" s="307"/>
      <c r="E7" s="307"/>
      <c r="F7" s="307"/>
      <c r="G7" s="307"/>
      <c r="H7" s="307"/>
      <c r="I7" s="307"/>
      <c r="J7" s="307"/>
      <c r="K7" s="305"/>
    </row>
    <row r="8" spans="2:11" s="1" customFormat="1" ht="12.75" customHeight="1">
      <c r="B8" s="308"/>
      <c r="C8" s="307"/>
      <c r="D8" s="307"/>
      <c r="E8" s="307"/>
      <c r="F8" s="307"/>
      <c r="G8" s="307"/>
      <c r="H8" s="307"/>
      <c r="I8" s="307"/>
      <c r="J8" s="307"/>
      <c r="K8" s="305"/>
    </row>
    <row r="9" spans="2:11" s="1" customFormat="1" ht="15" customHeight="1">
      <c r="B9" s="308"/>
      <c r="C9" s="307" t="s">
        <v>1556</v>
      </c>
      <c r="D9" s="307"/>
      <c r="E9" s="307"/>
      <c r="F9" s="307"/>
      <c r="G9" s="307"/>
      <c r="H9" s="307"/>
      <c r="I9" s="307"/>
      <c r="J9" s="307"/>
      <c r="K9" s="305"/>
    </row>
    <row r="10" spans="2:11" s="1" customFormat="1" ht="15" customHeight="1">
      <c r="B10" s="308"/>
      <c r="C10" s="307"/>
      <c r="D10" s="307" t="s">
        <v>1557</v>
      </c>
      <c r="E10" s="307"/>
      <c r="F10" s="307"/>
      <c r="G10" s="307"/>
      <c r="H10" s="307"/>
      <c r="I10" s="307"/>
      <c r="J10" s="307"/>
      <c r="K10" s="305"/>
    </row>
    <row r="11" spans="2:11" s="1" customFormat="1" ht="15" customHeight="1">
      <c r="B11" s="308"/>
      <c r="C11" s="309"/>
      <c r="D11" s="307" t="s">
        <v>1558</v>
      </c>
      <c r="E11" s="307"/>
      <c r="F11" s="307"/>
      <c r="G11" s="307"/>
      <c r="H11" s="307"/>
      <c r="I11" s="307"/>
      <c r="J11" s="307"/>
      <c r="K11" s="305"/>
    </row>
    <row r="12" spans="2:11" s="1" customFormat="1" ht="15" customHeight="1">
      <c r="B12" s="308"/>
      <c r="C12" s="309"/>
      <c r="D12" s="307"/>
      <c r="E12" s="307"/>
      <c r="F12" s="307"/>
      <c r="G12" s="307"/>
      <c r="H12" s="307"/>
      <c r="I12" s="307"/>
      <c r="J12" s="307"/>
      <c r="K12" s="305"/>
    </row>
    <row r="13" spans="2:11" s="1" customFormat="1" ht="15" customHeight="1">
      <c r="B13" s="308"/>
      <c r="C13" s="309"/>
      <c r="D13" s="310" t="s">
        <v>1559</v>
      </c>
      <c r="E13" s="307"/>
      <c r="F13" s="307"/>
      <c r="G13" s="307"/>
      <c r="H13" s="307"/>
      <c r="I13" s="307"/>
      <c r="J13" s="307"/>
      <c r="K13" s="305"/>
    </row>
    <row r="14" spans="2:11" s="1" customFormat="1" ht="12.75" customHeight="1">
      <c r="B14" s="308"/>
      <c r="C14" s="309"/>
      <c r="D14" s="309"/>
      <c r="E14" s="309"/>
      <c r="F14" s="309"/>
      <c r="G14" s="309"/>
      <c r="H14" s="309"/>
      <c r="I14" s="309"/>
      <c r="J14" s="309"/>
      <c r="K14" s="305"/>
    </row>
    <row r="15" spans="2:11" s="1" customFormat="1" ht="15" customHeight="1">
      <c r="B15" s="308"/>
      <c r="C15" s="309"/>
      <c r="D15" s="307" t="s">
        <v>1560</v>
      </c>
      <c r="E15" s="307"/>
      <c r="F15" s="307"/>
      <c r="G15" s="307"/>
      <c r="H15" s="307"/>
      <c r="I15" s="307"/>
      <c r="J15" s="307"/>
      <c r="K15" s="305"/>
    </row>
    <row r="16" spans="2:11" s="1" customFormat="1" ht="15" customHeight="1">
      <c r="B16" s="308"/>
      <c r="C16" s="309"/>
      <c r="D16" s="307" t="s">
        <v>1561</v>
      </c>
      <c r="E16" s="307"/>
      <c r="F16" s="307"/>
      <c r="G16" s="307"/>
      <c r="H16" s="307"/>
      <c r="I16" s="307"/>
      <c r="J16" s="307"/>
      <c r="K16" s="305"/>
    </row>
    <row r="17" spans="2:11" s="1" customFormat="1" ht="15" customHeight="1">
      <c r="B17" s="308"/>
      <c r="C17" s="309"/>
      <c r="D17" s="307" t="s">
        <v>1562</v>
      </c>
      <c r="E17" s="307"/>
      <c r="F17" s="307"/>
      <c r="G17" s="307"/>
      <c r="H17" s="307"/>
      <c r="I17" s="307"/>
      <c r="J17" s="307"/>
      <c r="K17" s="305"/>
    </row>
    <row r="18" spans="2:11" s="1" customFormat="1" ht="15" customHeight="1">
      <c r="B18" s="308"/>
      <c r="C18" s="309"/>
      <c r="D18" s="309"/>
      <c r="E18" s="311" t="s">
        <v>78</v>
      </c>
      <c r="F18" s="307" t="s">
        <v>1563</v>
      </c>
      <c r="G18" s="307"/>
      <c r="H18" s="307"/>
      <c r="I18" s="307"/>
      <c r="J18" s="307"/>
      <c r="K18" s="305"/>
    </row>
    <row r="19" spans="2:11" s="1" customFormat="1" ht="15" customHeight="1">
      <c r="B19" s="308"/>
      <c r="C19" s="309"/>
      <c r="D19" s="309"/>
      <c r="E19" s="311" t="s">
        <v>1564</v>
      </c>
      <c r="F19" s="307" t="s">
        <v>1565</v>
      </c>
      <c r="G19" s="307"/>
      <c r="H19" s="307"/>
      <c r="I19" s="307"/>
      <c r="J19" s="307"/>
      <c r="K19" s="305"/>
    </row>
    <row r="20" spans="2:11" s="1" customFormat="1" ht="15" customHeight="1">
      <c r="B20" s="308"/>
      <c r="C20" s="309"/>
      <c r="D20" s="309"/>
      <c r="E20" s="311" t="s">
        <v>1566</v>
      </c>
      <c r="F20" s="307" t="s">
        <v>1567</v>
      </c>
      <c r="G20" s="307"/>
      <c r="H20" s="307"/>
      <c r="I20" s="307"/>
      <c r="J20" s="307"/>
      <c r="K20" s="305"/>
    </row>
    <row r="21" spans="2:11" s="1" customFormat="1" ht="15" customHeight="1">
      <c r="B21" s="308"/>
      <c r="C21" s="309"/>
      <c r="D21" s="309"/>
      <c r="E21" s="311" t="s">
        <v>1568</v>
      </c>
      <c r="F21" s="307" t="s">
        <v>1569</v>
      </c>
      <c r="G21" s="307"/>
      <c r="H21" s="307"/>
      <c r="I21" s="307"/>
      <c r="J21" s="307"/>
      <c r="K21" s="305"/>
    </row>
    <row r="22" spans="2:11" s="1" customFormat="1" ht="15" customHeight="1">
      <c r="B22" s="308"/>
      <c r="C22" s="309"/>
      <c r="D22" s="309"/>
      <c r="E22" s="311" t="s">
        <v>1570</v>
      </c>
      <c r="F22" s="307" t="s">
        <v>1571</v>
      </c>
      <c r="G22" s="307"/>
      <c r="H22" s="307"/>
      <c r="I22" s="307"/>
      <c r="J22" s="307"/>
      <c r="K22" s="305"/>
    </row>
    <row r="23" spans="2:11" s="1" customFormat="1" ht="15" customHeight="1">
      <c r="B23" s="308"/>
      <c r="C23" s="309"/>
      <c r="D23" s="309"/>
      <c r="E23" s="311" t="s">
        <v>85</v>
      </c>
      <c r="F23" s="307" t="s">
        <v>1572</v>
      </c>
      <c r="G23" s="307"/>
      <c r="H23" s="307"/>
      <c r="I23" s="307"/>
      <c r="J23" s="307"/>
      <c r="K23" s="305"/>
    </row>
    <row r="24" spans="2:11" s="1" customFormat="1" ht="12.75" customHeight="1">
      <c r="B24" s="308"/>
      <c r="C24" s="309"/>
      <c r="D24" s="309"/>
      <c r="E24" s="309"/>
      <c r="F24" s="309"/>
      <c r="G24" s="309"/>
      <c r="H24" s="309"/>
      <c r="I24" s="309"/>
      <c r="J24" s="309"/>
      <c r="K24" s="305"/>
    </row>
    <row r="25" spans="2:11" s="1" customFormat="1" ht="15" customHeight="1">
      <c r="B25" s="308"/>
      <c r="C25" s="307" t="s">
        <v>1573</v>
      </c>
      <c r="D25" s="307"/>
      <c r="E25" s="307"/>
      <c r="F25" s="307"/>
      <c r="G25" s="307"/>
      <c r="H25" s="307"/>
      <c r="I25" s="307"/>
      <c r="J25" s="307"/>
      <c r="K25" s="305"/>
    </row>
    <row r="26" spans="2:11" s="1" customFormat="1" ht="15" customHeight="1">
      <c r="B26" s="308"/>
      <c r="C26" s="307" t="s">
        <v>1574</v>
      </c>
      <c r="D26" s="307"/>
      <c r="E26" s="307"/>
      <c r="F26" s="307"/>
      <c r="G26" s="307"/>
      <c r="H26" s="307"/>
      <c r="I26" s="307"/>
      <c r="J26" s="307"/>
      <c r="K26" s="305"/>
    </row>
    <row r="27" spans="2:11" s="1" customFormat="1" ht="15" customHeight="1">
      <c r="B27" s="308"/>
      <c r="C27" s="307"/>
      <c r="D27" s="307" t="s">
        <v>1575</v>
      </c>
      <c r="E27" s="307"/>
      <c r="F27" s="307"/>
      <c r="G27" s="307"/>
      <c r="H27" s="307"/>
      <c r="I27" s="307"/>
      <c r="J27" s="307"/>
      <c r="K27" s="305"/>
    </row>
    <row r="28" spans="2:11" s="1" customFormat="1" ht="15" customHeight="1">
      <c r="B28" s="308"/>
      <c r="C28" s="309"/>
      <c r="D28" s="307" t="s">
        <v>1576</v>
      </c>
      <c r="E28" s="307"/>
      <c r="F28" s="307"/>
      <c r="G28" s="307"/>
      <c r="H28" s="307"/>
      <c r="I28" s="307"/>
      <c r="J28" s="307"/>
      <c r="K28" s="305"/>
    </row>
    <row r="29" spans="2:11" s="1" customFormat="1" ht="12.75" customHeight="1">
      <c r="B29" s="308"/>
      <c r="C29" s="309"/>
      <c r="D29" s="309"/>
      <c r="E29" s="309"/>
      <c r="F29" s="309"/>
      <c r="G29" s="309"/>
      <c r="H29" s="309"/>
      <c r="I29" s="309"/>
      <c r="J29" s="309"/>
      <c r="K29" s="305"/>
    </row>
    <row r="30" spans="2:11" s="1" customFormat="1" ht="15" customHeight="1">
      <c r="B30" s="308"/>
      <c r="C30" s="309"/>
      <c r="D30" s="307" t="s">
        <v>1577</v>
      </c>
      <c r="E30" s="307"/>
      <c r="F30" s="307"/>
      <c r="G30" s="307"/>
      <c r="H30" s="307"/>
      <c r="I30" s="307"/>
      <c r="J30" s="307"/>
      <c r="K30" s="305"/>
    </row>
    <row r="31" spans="2:11" s="1" customFormat="1" ht="15" customHeight="1">
      <c r="B31" s="308"/>
      <c r="C31" s="309"/>
      <c r="D31" s="307" t="s">
        <v>1578</v>
      </c>
      <c r="E31" s="307"/>
      <c r="F31" s="307"/>
      <c r="G31" s="307"/>
      <c r="H31" s="307"/>
      <c r="I31" s="307"/>
      <c r="J31" s="307"/>
      <c r="K31" s="305"/>
    </row>
    <row r="32" spans="2:11" s="1" customFormat="1" ht="12.75" customHeight="1">
      <c r="B32" s="308"/>
      <c r="C32" s="309"/>
      <c r="D32" s="309"/>
      <c r="E32" s="309"/>
      <c r="F32" s="309"/>
      <c r="G32" s="309"/>
      <c r="H32" s="309"/>
      <c r="I32" s="309"/>
      <c r="J32" s="309"/>
      <c r="K32" s="305"/>
    </row>
    <row r="33" spans="2:11" s="1" customFormat="1" ht="15" customHeight="1">
      <c r="B33" s="308"/>
      <c r="C33" s="309"/>
      <c r="D33" s="307" t="s">
        <v>1579</v>
      </c>
      <c r="E33" s="307"/>
      <c r="F33" s="307"/>
      <c r="G33" s="307"/>
      <c r="H33" s="307"/>
      <c r="I33" s="307"/>
      <c r="J33" s="307"/>
      <c r="K33" s="305"/>
    </row>
    <row r="34" spans="2:11" s="1" customFormat="1" ht="15" customHeight="1">
      <c r="B34" s="308"/>
      <c r="C34" s="309"/>
      <c r="D34" s="307" t="s">
        <v>1580</v>
      </c>
      <c r="E34" s="307"/>
      <c r="F34" s="307"/>
      <c r="G34" s="307"/>
      <c r="H34" s="307"/>
      <c r="I34" s="307"/>
      <c r="J34" s="307"/>
      <c r="K34" s="305"/>
    </row>
    <row r="35" spans="2:11" s="1" customFormat="1" ht="15" customHeight="1">
      <c r="B35" s="308"/>
      <c r="C35" s="309"/>
      <c r="D35" s="307" t="s">
        <v>1581</v>
      </c>
      <c r="E35" s="307"/>
      <c r="F35" s="307"/>
      <c r="G35" s="307"/>
      <c r="H35" s="307"/>
      <c r="I35" s="307"/>
      <c r="J35" s="307"/>
      <c r="K35" s="305"/>
    </row>
    <row r="36" spans="2:11" s="1" customFormat="1" ht="15" customHeight="1">
      <c r="B36" s="308"/>
      <c r="C36" s="309"/>
      <c r="D36" s="307"/>
      <c r="E36" s="310" t="s">
        <v>137</v>
      </c>
      <c r="F36" s="307"/>
      <c r="G36" s="307" t="s">
        <v>1582</v>
      </c>
      <c r="H36" s="307"/>
      <c r="I36" s="307"/>
      <c r="J36" s="307"/>
      <c r="K36" s="305"/>
    </row>
    <row r="37" spans="2:11" s="1" customFormat="1" ht="30.75" customHeight="1">
      <c r="B37" s="308"/>
      <c r="C37" s="309"/>
      <c r="D37" s="307"/>
      <c r="E37" s="310" t="s">
        <v>1583</v>
      </c>
      <c r="F37" s="307"/>
      <c r="G37" s="307" t="s">
        <v>1584</v>
      </c>
      <c r="H37" s="307"/>
      <c r="I37" s="307"/>
      <c r="J37" s="307"/>
      <c r="K37" s="305"/>
    </row>
    <row r="38" spans="2:11" s="1" customFormat="1" ht="15" customHeight="1">
      <c r="B38" s="308"/>
      <c r="C38" s="309"/>
      <c r="D38" s="307"/>
      <c r="E38" s="310" t="s">
        <v>53</v>
      </c>
      <c r="F38" s="307"/>
      <c r="G38" s="307" t="s">
        <v>1585</v>
      </c>
      <c r="H38" s="307"/>
      <c r="I38" s="307"/>
      <c r="J38" s="307"/>
      <c r="K38" s="305"/>
    </row>
    <row r="39" spans="2:11" s="1" customFormat="1" ht="15" customHeight="1">
      <c r="B39" s="308"/>
      <c r="C39" s="309"/>
      <c r="D39" s="307"/>
      <c r="E39" s="310" t="s">
        <v>54</v>
      </c>
      <c r="F39" s="307"/>
      <c r="G39" s="307" t="s">
        <v>1586</v>
      </c>
      <c r="H39" s="307"/>
      <c r="I39" s="307"/>
      <c r="J39" s="307"/>
      <c r="K39" s="305"/>
    </row>
    <row r="40" spans="2:11" s="1" customFormat="1" ht="15" customHeight="1">
      <c r="B40" s="308"/>
      <c r="C40" s="309"/>
      <c r="D40" s="307"/>
      <c r="E40" s="310" t="s">
        <v>138</v>
      </c>
      <c r="F40" s="307"/>
      <c r="G40" s="307" t="s">
        <v>1587</v>
      </c>
      <c r="H40" s="307"/>
      <c r="I40" s="307"/>
      <c r="J40" s="307"/>
      <c r="K40" s="305"/>
    </row>
    <row r="41" spans="2:11" s="1" customFormat="1" ht="15" customHeight="1">
      <c r="B41" s="308"/>
      <c r="C41" s="309"/>
      <c r="D41" s="307"/>
      <c r="E41" s="310" t="s">
        <v>139</v>
      </c>
      <c r="F41" s="307"/>
      <c r="G41" s="307" t="s">
        <v>1588</v>
      </c>
      <c r="H41" s="307"/>
      <c r="I41" s="307"/>
      <c r="J41" s="307"/>
      <c r="K41" s="305"/>
    </row>
    <row r="42" spans="2:11" s="1" customFormat="1" ht="15" customHeight="1">
      <c r="B42" s="308"/>
      <c r="C42" s="309"/>
      <c r="D42" s="307"/>
      <c r="E42" s="310" t="s">
        <v>1589</v>
      </c>
      <c r="F42" s="307"/>
      <c r="G42" s="307" t="s">
        <v>1590</v>
      </c>
      <c r="H42" s="307"/>
      <c r="I42" s="307"/>
      <c r="J42" s="307"/>
      <c r="K42" s="305"/>
    </row>
    <row r="43" spans="2:11" s="1" customFormat="1" ht="15" customHeight="1">
      <c r="B43" s="308"/>
      <c r="C43" s="309"/>
      <c r="D43" s="307"/>
      <c r="E43" s="310"/>
      <c r="F43" s="307"/>
      <c r="G43" s="307" t="s">
        <v>1591</v>
      </c>
      <c r="H43" s="307"/>
      <c r="I43" s="307"/>
      <c r="J43" s="307"/>
      <c r="K43" s="305"/>
    </row>
    <row r="44" spans="2:11" s="1" customFormat="1" ht="15" customHeight="1">
      <c r="B44" s="308"/>
      <c r="C44" s="309"/>
      <c r="D44" s="307"/>
      <c r="E44" s="310" t="s">
        <v>1592</v>
      </c>
      <c r="F44" s="307"/>
      <c r="G44" s="307" t="s">
        <v>1593</v>
      </c>
      <c r="H44" s="307"/>
      <c r="I44" s="307"/>
      <c r="J44" s="307"/>
      <c r="K44" s="305"/>
    </row>
    <row r="45" spans="2:11" s="1" customFormat="1" ht="15" customHeight="1">
      <c r="B45" s="308"/>
      <c r="C45" s="309"/>
      <c r="D45" s="307"/>
      <c r="E45" s="310" t="s">
        <v>141</v>
      </c>
      <c r="F45" s="307"/>
      <c r="G45" s="307" t="s">
        <v>1594</v>
      </c>
      <c r="H45" s="307"/>
      <c r="I45" s="307"/>
      <c r="J45" s="307"/>
      <c r="K45" s="305"/>
    </row>
    <row r="46" spans="2:11" s="1" customFormat="1" ht="12.75" customHeight="1">
      <c r="B46" s="308"/>
      <c r="C46" s="309"/>
      <c r="D46" s="307"/>
      <c r="E46" s="307"/>
      <c r="F46" s="307"/>
      <c r="G46" s="307"/>
      <c r="H46" s="307"/>
      <c r="I46" s="307"/>
      <c r="J46" s="307"/>
      <c r="K46" s="305"/>
    </row>
    <row r="47" spans="2:11" s="1" customFormat="1" ht="15" customHeight="1">
      <c r="B47" s="308"/>
      <c r="C47" s="309"/>
      <c r="D47" s="307" t="s">
        <v>1595</v>
      </c>
      <c r="E47" s="307"/>
      <c r="F47" s="307"/>
      <c r="G47" s="307"/>
      <c r="H47" s="307"/>
      <c r="I47" s="307"/>
      <c r="J47" s="307"/>
      <c r="K47" s="305"/>
    </row>
    <row r="48" spans="2:11" s="1" customFormat="1" ht="15" customHeight="1">
      <c r="B48" s="308"/>
      <c r="C48" s="309"/>
      <c r="D48" s="309"/>
      <c r="E48" s="307" t="s">
        <v>1596</v>
      </c>
      <c r="F48" s="307"/>
      <c r="G48" s="307"/>
      <c r="H48" s="307"/>
      <c r="I48" s="307"/>
      <c r="J48" s="307"/>
      <c r="K48" s="305"/>
    </row>
    <row r="49" spans="2:11" s="1" customFormat="1" ht="15" customHeight="1">
      <c r="B49" s="308"/>
      <c r="C49" s="309"/>
      <c r="D49" s="309"/>
      <c r="E49" s="307" t="s">
        <v>1597</v>
      </c>
      <c r="F49" s="307"/>
      <c r="G49" s="307"/>
      <c r="H49" s="307"/>
      <c r="I49" s="307"/>
      <c r="J49" s="307"/>
      <c r="K49" s="305"/>
    </row>
    <row r="50" spans="2:11" s="1" customFormat="1" ht="15" customHeight="1">
      <c r="B50" s="308"/>
      <c r="C50" s="309"/>
      <c r="D50" s="309"/>
      <c r="E50" s="307" t="s">
        <v>1598</v>
      </c>
      <c r="F50" s="307"/>
      <c r="G50" s="307"/>
      <c r="H50" s="307"/>
      <c r="I50" s="307"/>
      <c r="J50" s="307"/>
      <c r="K50" s="305"/>
    </row>
    <row r="51" spans="2:11" s="1" customFormat="1" ht="15" customHeight="1">
      <c r="B51" s="308"/>
      <c r="C51" s="309"/>
      <c r="D51" s="307" t="s">
        <v>1599</v>
      </c>
      <c r="E51" s="307"/>
      <c r="F51" s="307"/>
      <c r="G51" s="307"/>
      <c r="H51" s="307"/>
      <c r="I51" s="307"/>
      <c r="J51" s="307"/>
      <c r="K51" s="305"/>
    </row>
    <row r="52" spans="2:11" s="1" customFormat="1" ht="25.5" customHeight="1">
      <c r="B52" s="303"/>
      <c r="C52" s="304" t="s">
        <v>1600</v>
      </c>
      <c r="D52" s="304"/>
      <c r="E52" s="304"/>
      <c r="F52" s="304"/>
      <c r="G52" s="304"/>
      <c r="H52" s="304"/>
      <c r="I52" s="304"/>
      <c r="J52" s="304"/>
      <c r="K52" s="305"/>
    </row>
    <row r="53" spans="2:11" s="1" customFormat="1" ht="5.25" customHeight="1">
      <c r="B53" s="303"/>
      <c r="C53" s="306"/>
      <c r="D53" s="306"/>
      <c r="E53" s="306"/>
      <c r="F53" s="306"/>
      <c r="G53" s="306"/>
      <c r="H53" s="306"/>
      <c r="I53" s="306"/>
      <c r="J53" s="306"/>
      <c r="K53" s="305"/>
    </row>
    <row r="54" spans="2:11" s="1" customFormat="1" ht="15" customHeight="1">
      <c r="B54" s="303"/>
      <c r="C54" s="307" t="s">
        <v>1601</v>
      </c>
      <c r="D54" s="307"/>
      <c r="E54" s="307"/>
      <c r="F54" s="307"/>
      <c r="G54" s="307"/>
      <c r="H54" s="307"/>
      <c r="I54" s="307"/>
      <c r="J54" s="307"/>
      <c r="K54" s="305"/>
    </row>
    <row r="55" spans="2:11" s="1" customFormat="1" ht="15" customHeight="1">
      <c r="B55" s="303"/>
      <c r="C55" s="307" t="s">
        <v>1602</v>
      </c>
      <c r="D55" s="307"/>
      <c r="E55" s="307"/>
      <c r="F55" s="307"/>
      <c r="G55" s="307"/>
      <c r="H55" s="307"/>
      <c r="I55" s="307"/>
      <c r="J55" s="307"/>
      <c r="K55" s="305"/>
    </row>
    <row r="56" spans="2:11" s="1" customFormat="1" ht="12.75" customHeight="1">
      <c r="B56" s="303"/>
      <c r="C56" s="307"/>
      <c r="D56" s="307"/>
      <c r="E56" s="307"/>
      <c r="F56" s="307"/>
      <c r="G56" s="307"/>
      <c r="H56" s="307"/>
      <c r="I56" s="307"/>
      <c r="J56" s="307"/>
      <c r="K56" s="305"/>
    </row>
    <row r="57" spans="2:11" s="1" customFormat="1" ht="15" customHeight="1">
      <c r="B57" s="303"/>
      <c r="C57" s="307" t="s">
        <v>1603</v>
      </c>
      <c r="D57" s="307"/>
      <c r="E57" s="307"/>
      <c r="F57" s="307"/>
      <c r="G57" s="307"/>
      <c r="H57" s="307"/>
      <c r="I57" s="307"/>
      <c r="J57" s="307"/>
      <c r="K57" s="305"/>
    </row>
    <row r="58" spans="2:11" s="1" customFormat="1" ht="15" customHeight="1">
      <c r="B58" s="303"/>
      <c r="C58" s="309"/>
      <c r="D58" s="307" t="s">
        <v>1604</v>
      </c>
      <c r="E58" s="307"/>
      <c r="F58" s="307"/>
      <c r="G58" s="307"/>
      <c r="H58" s="307"/>
      <c r="I58" s="307"/>
      <c r="J58" s="307"/>
      <c r="K58" s="305"/>
    </row>
    <row r="59" spans="2:11" s="1" customFormat="1" ht="15" customHeight="1">
      <c r="B59" s="303"/>
      <c r="C59" s="309"/>
      <c r="D59" s="307" t="s">
        <v>1605</v>
      </c>
      <c r="E59" s="307"/>
      <c r="F59" s="307"/>
      <c r="G59" s="307"/>
      <c r="H59" s="307"/>
      <c r="I59" s="307"/>
      <c r="J59" s="307"/>
      <c r="K59" s="305"/>
    </row>
    <row r="60" spans="2:11" s="1" customFormat="1" ht="15" customHeight="1">
      <c r="B60" s="303"/>
      <c r="C60" s="309"/>
      <c r="D60" s="307" t="s">
        <v>1606</v>
      </c>
      <c r="E60" s="307"/>
      <c r="F60" s="307"/>
      <c r="G60" s="307"/>
      <c r="H60" s="307"/>
      <c r="I60" s="307"/>
      <c r="J60" s="307"/>
      <c r="K60" s="305"/>
    </row>
    <row r="61" spans="2:11" s="1" customFormat="1" ht="15" customHeight="1">
      <c r="B61" s="303"/>
      <c r="C61" s="309"/>
      <c r="D61" s="307" t="s">
        <v>1607</v>
      </c>
      <c r="E61" s="307"/>
      <c r="F61" s="307"/>
      <c r="G61" s="307"/>
      <c r="H61" s="307"/>
      <c r="I61" s="307"/>
      <c r="J61" s="307"/>
      <c r="K61" s="305"/>
    </row>
    <row r="62" spans="2:11" s="1" customFormat="1" ht="15" customHeight="1">
      <c r="B62" s="303"/>
      <c r="C62" s="309"/>
      <c r="D62" s="312" t="s">
        <v>1608</v>
      </c>
      <c r="E62" s="312"/>
      <c r="F62" s="312"/>
      <c r="G62" s="312"/>
      <c r="H62" s="312"/>
      <c r="I62" s="312"/>
      <c r="J62" s="312"/>
      <c r="K62" s="305"/>
    </row>
    <row r="63" spans="2:11" s="1" customFormat="1" ht="15" customHeight="1">
      <c r="B63" s="303"/>
      <c r="C63" s="309"/>
      <c r="D63" s="307" t="s">
        <v>1609</v>
      </c>
      <c r="E63" s="307"/>
      <c r="F63" s="307"/>
      <c r="G63" s="307"/>
      <c r="H63" s="307"/>
      <c r="I63" s="307"/>
      <c r="J63" s="307"/>
      <c r="K63" s="305"/>
    </row>
    <row r="64" spans="2:11" s="1" customFormat="1" ht="12.75" customHeight="1">
      <c r="B64" s="303"/>
      <c r="C64" s="309"/>
      <c r="D64" s="309"/>
      <c r="E64" s="313"/>
      <c r="F64" s="309"/>
      <c r="G64" s="309"/>
      <c r="H64" s="309"/>
      <c r="I64" s="309"/>
      <c r="J64" s="309"/>
      <c r="K64" s="305"/>
    </row>
    <row r="65" spans="2:11" s="1" customFormat="1" ht="15" customHeight="1">
      <c r="B65" s="303"/>
      <c r="C65" s="309"/>
      <c r="D65" s="307" t="s">
        <v>1610</v>
      </c>
      <c r="E65" s="307"/>
      <c r="F65" s="307"/>
      <c r="G65" s="307"/>
      <c r="H65" s="307"/>
      <c r="I65" s="307"/>
      <c r="J65" s="307"/>
      <c r="K65" s="305"/>
    </row>
    <row r="66" spans="2:11" s="1" customFormat="1" ht="15" customHeight="1">
      <c r="B66" s="303"/>
      <c r="C66" s="309"/>
      <c r="D66" s="312" t="s">
        <v>1611</v>
      </c>
      <c r="E66" s="312"/>
      <c r="F66" s="312"/>
      <c r="G66" s="312"/>
      <c r="H66" s="312"/>
      <c r="I66" s="312"/>
      <c r="J66" s="312"/>
      <c r="K66" s="305"/>
    </row>
    <row r="67" spans="2:11" s="1" customFormat="1" ht="15" customHeight="1">
      <c r="B67" s="303"/>
      <c r="C67" s="309"/>
      <c r="D67" s="307" t="s">
        <v>1612</v>
      </c>
      <c r="E67" s="307"/>
      <c r="F67" s="307"/>
      <c r="G67" s="307"/>
      <c r="H67" s="307"/>
      <c r="I67" s="307"/>
      <c r="J67" s="307"/>
      <c r="K67" s="305"/>
    </row>
    <row r="68" spans="2:11" s="1" customFormat="1" ht="15" customHeight="1">
      <c r="B68" s="303"/>
      <c r="C68" s="309"/>
      <c r="D68" s="307" t="s">
        <v>1613</v>
      </c>
      <c r="E68" s="307"/>
      <c r="F68" s="307"/>
      <c r="G68" s="307"/>
      <c r="H68" s="307"/>
      <c r="I68" s="307"/>
      <c r="J68" s="307"/>
      <c r="K68" s="305"/>
    </row>
    <row r="69" spans="2:11" s="1" customFormat="1" ht="15" customHeight="1">
      <c r="B69" s="303"/>
      <c r="C69" s="309"/>
      <c r="D69" s="307" t="s">
        <v>1614</v>
      </c>
      <c r="E69" s="307"/>
      <c r="F69" s="307"/>
      <c r="G69" s="307"/>
      <c r="H69" s="307"/>
      <c r="I69" s="307"/>
      <c r="J69" s="307"/>
      <c r="K69" s="305"/>
    </row>
    <row r="70" spans="2:11" s="1" customFormat="1" ht="15" customHeight="1">
      <c r="B70" s="303"/>
      <c r="C70" s="309"/>
      <c r="D70" s="307" t="s">
        <v>1615</v>
      </c>
      <c r="E70" s="307"/>
      <c r="F70" s="307"/>
      <c r="G70" s="307"/>
      <c r="H70" s="307"/>
      <c r="I70" s="307"/>
      <c r="J70" s="307"/>
      <c r="K70" s="305"/>
    </row>
    <row r="71" spans="2:11" s="1" customFormat="1" ht="12.75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6"/>
    </row>
    <row r="72" spans="2:11" s="1" customFormat="1" ht="18.75" customHeight="1">
      <c r="B72" s="317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s="1" customFormat="1" ht="18.75" customHeight="1">
      <c r="B73" s="318"/>
      <c r="C73" s="318"/>
      <c r="D73" s="318"/>
      <c r="E73" s="318"/>
      <c r="F73" s="318"/>
      <c r="G73" s="318"/>
      <c r="H73" s="318"/>
      <c r="I73" s="318"/>
      <c r="J73" s="318"/>
      <c r="K73" s="318"/>
    </row>
    <row r="74" spans="2:11" s="1" customFormat="1" ht="7.5" customHeight="1">
      <c r="B74" s="319"/>
      <c r="C74" s="320"/>
      <c r="D74" s="320"/>
      <c r="E74" s="320"/>
      <c r="F74" s="320"/>
      <c r="G74" s="320"/>
      <c r="H74" s="320"/>
      <c r="I74" s="320"/>
      <c r="J74" s="320"/>
      <c r="K74" s="321"/>
    </row>
    <row r="75" spans="2:11" s="1" customFormat="1" ht="45" customHeight="1">
      <c r="B75" s="322"/>
      <c r="C75" s="323" t="s">
        <v>1616</v>
      </c>
      <c r="D75" s="323"/>
      <c r="E75" s="323"/>
      <c r="F75" s="323"/>
      <c r="G75" s="323"/>
      <c r="H75" s="323"/>
      <c r="I75" s="323"/>
      <c r="J75" s="323"/>
      <c r="K75" s="324"/>
    </row>
    <row r="76" spans="2:11" s="1" customFormat="1" ht="17.25" customHeight="1">
      <c r="B76" s="322"/>
      <c r="C76" s="325" t="s">
        <v>1617</v>
      </c>
      <c r="D76" s="325"/>
      <c r="E76" s="325"/>
      <c r="F76" s="325" t="s">
        <v>1618</v>
      </c>
      <c r="G76" s="326"/>
      <c r="H76" s="325" t="s">
        <v>54</v>
      </c>
      <c r="I76" s="325" t="s">
        <v>57</v>
      </c>
      <c r="J76" s="325" t="s">
        <v>1619</v>
      </c>
      <c r="K76" s="324"/>
    </row>
    <row r="77" spans="2:11" s="1" customFormat="1" ht="17.25" customHeight="1">
      <c r="B77" s="322"/>
      <c r="C77" s="327" t="s">
        <v>1620</v>
      </c>
      <c r="D77" s="327"/>
      <c r="E77" s="327"/>
      <c r="F77" s="328" t="s">
        <v>1621</v>
      </c>
      <c r="G77" s="329"/>
      <c r="H77" s="327"/>
      <c r="I77" s="327"/>
      <c r="J77" s="327" t="s">
        <v>1622</v>
      </c>
      <c r="K77" s="324"/>
    </row>
    <row r="78" spans="2:11" s="1" customFormat="1" ht="5.25" customHeight="1">
      <c r="B78" s="322"/>
      <c r="C78" s="330"/>
      <c r="D78" s="330"/>
      <c r="E78" s="330"/>
      <c r="F78" s="330"/>
      <c r="G78" s="331"/>
      <c r="H78" s="330"/>
      <c r="I78" s="330"/>
      <c r="J78" s="330"/>
      <c r="K78" s="324"/>
    </row>
    <row r="79" spans="2:11" s="1" customFormat="1" ht="15" customHeight="1">
      <c r="B79" s="322"/>
      <c r="C79" s="310" t="s">
        <v>53</v>
      </c>
      <c r="D79" s="332"/>
      <c r="E79" s="332"/>
      <c r="F79" s="333" t="s">
        <v>1623</v>
      </c>
      <c r="G79" s="334"/>
      <c r="H79" s="310" t="s">
        <v>1624</v>
      </c>
      <c r="I79" s="310" t="s">
        <v>1625</v>
      </c>
      <c r="J79" s="310">
        <v>20</v>
      </c>
      <c r="K79" s="324"/>
    </row>
    <row r="80" spans="2:11" s="1" customFormat="1" ht="15" customHeight="1">
      <c r="B80" s="322"/>
      <c r="C80" s="310" t="s">
        <v>1626</v>
      </c>
      <c r="D80" s="310"/>
      <c r="E80" s="310"/>
      <c r="F80" s="333" t="s">
        <v>1623</v>
      </c>
      <c r="G80" s="334"/>
      <c r="H80" s="310" t="s">
        <v>1627</v>
      </c>
      <c r="I80" s="310" t="s">
        <v>1625</v>
      </c>
      <c r="J80" s="310">
        <v>120</v>
      </c>
      <c r="K80" s="324"/>
    </row>
    <row r="81" spans="2:11" s="1" customFormat="1" ht="15" customHeight="1">
      <c r="B81" s="335"/>
      <c r="C81" s="310" t="s">
        <v>1628</v>
      </c>
      <c r="D81" s="310"/>
      <c r="E81" s="310"/>
      <c r="F81" s="333" t="s">
        <v>1629</v>
      </c>
      <c r="G81" s="334"/>
      <c r="H81" s="310" t="s">
        <v>1630</v>
      </c>
      <c r="I81" s="310" t="s">
        <v>1625</v>
      </c>
      <c r="J81" s="310">
        <v>50</v>
      </c>
      <c r="K81" s="324"/>
    </row>
    <row r="82" spans="2:11" s="1" customFormat="1" ht="15" customHeight="1">
      <c r="B82" s="335"/>
      <c r="C82" s="310" t="s">
        <v>1631</v>
      </c>
      <c r="D82" s="310"/>
      <c r="E82" s="310"/>
      <c r="F82" s="333" t="s">
        <v>1623</v>
      </c>
      <c r="G82" s="334"/>
      <c r="H82" s="310" t="s">
        <v>1632</v>
      </c>
      <c r="I82" s="310" t="s">
        <v>1633</v>
      </c>
      <c r="J82" s="310"/>
      <c r="K82" s="324"/>
    </row>
    <row r="83" spans="2:11" s="1" customFormat="1" ht="15" customHeight="1">
      <c r="B83" s="335"/>
      <c r="C83" s="336" t="s">
        <v>1634</v>
      </c>
      <c r="D83" s="336"/>
      <c r="E83" s="336"/>
      <c r="F83" s="337" t="s">
        <v>1629</v>
      </c>
      <c r="G83" s="336"/>
      <c r="H83" s="336" t="s">
        <v>1635</v>
      </c>
      <c r="I83" s="336" t="s">
        <v>1625</v>
      </c>
      <c r="J83" s="336">
        <v>15</v>
      </c>
      <c r="K83" s="324"/>
    </row>
    <row r="84" spans="2:11" s="1" customFormat="1" ht="15" customHeight="1">
      <c r="B84" s="335"/>
      <c r="C84" s="336" t="s">
        <v>1636</v>
      </c>
      <c r="D84" s="336"/>
      <c r="E84" s="336"/>
      <c r="F84" s="337" t="s">
        <v>1629</v>
      </c>
      <c r="G84" s="336"/>
      <c r="H84" s="336" t="s">
        <v>1637</v>
      </c>
      <c r="I84" s="336" t="s">
        <v>1625</v>
      </c>
      <c r="J84" s="336">
        <v>15</v>
      </c>
      <c r="K84" s="324"/>
    </row>
    <row r="85" spans="2:11" s="1" customFormat="1" ht="15" customHeight="1">
      <c r="B85" s="335"/>
      <c r="C85" s="336" t="s">
        <v>1638</v>
      </c>
      <c r="D85" s="336"/>
      <c r="E85" s="336"/>
      <c r="F85" s="337" t="s">
        <v>1629</v>
      </c>
      <c r="G85" s="336"/>
      <c r="H85" s="336" t="s">
        <v>1639</v>
      </c>
      <c r="I85" s="336" t="s">
        <v>1625</v>
      </c>
      <c r="J85" s="336">
        <v>20</v>
      </c>
      <c r="K85" s="324"/>
    </row>
    <row r="86" spans="2:11" s="1" customFormat="1" ht="15" customHeight="1">
      <c r="B86" s="335"/>
      <c r="C86" s="336" t="s">
        <v>1640</v>
      </c>
      <c r="D86" s="336"/>
      <c r="E86" s="336"/>
      <c r="F86" s="337" t="s">
        <v>1629</v>
      </c>
      <c r="G86" s="336"/>
      <c r="H86" s="336" t="s">
        <v>1641</v>
      </c>
      <c r="I86" s="336" t="s">
        <v>1625</v>
      </c>
      <c r="J86" s="336">
        <v>20</v>
      </c>
      <c r="K86" s="324"/>
    </row>
    <row r="87" spans="2:11" s="1" customFormat="1" ht="15" customHeight="1">
      <c r="B87" s="335"/>
      <c r="C87" s="310" t="s">
        <v>1642</v>
      </c>
      <c r="D87" s="310"/>
      <c r="E87" s="310"/>
      <c r="F87" s="333" t="s">
        <v>1629</v>
      </c>
      <c r="G87" s="334"/>
      <c r="H87" s="310" t="s">
        <v>1643</v>
      </c>
      <c r="I87" s="310" t="s">
        <v>1625</v>
      </c>
      <c r="J87" s="310">
        <v>50</v>
      </c>
      <c r="K87" s="324"/>
    </row>
    <row r="88" spans="2:11" s="1" customFormat="1" ht="15" customHeight="1">
      <c r="B88" s="335"/>
      <c r="C88" s="310" t="s">
        <v>1644</v>
      </c>
      <c r="D88" s="310"/>
      <c r="E88" s="310"/>
      <c r="F88" s="333" t="s">
        <v>1629</v>
      </c>
      <c r="G88" s="334"/>
      <c r="H88" s="310" t="s">
        <v>1645</v>
      </c>
      <c r="I88" s="310" t="s">
        <v>1625</v>
      </c>
      <c r="J88" s="310">
        <v>20</v>
      </c>
      <c r="K88" s="324"/>
    </row>
    <row r="89" spans="2:11" s="1" customFormat="1" ht="15" customHeight="1">
      <c r="B89" s="335"/>
      <c r="C89" s="310" t="s">
        <v>1646</v>
      </c>
      <c r="D89" s="310"/>
      <c r="E89" s="310"/>
      <c r="F89" s="333" t="s">
        <v>1629</v>
      </c>
      <c r="G89" s="334"/>
      <c r="H89" s="310" t="s">
        <v>1647</v>
      </c>
      <c r="I89" s="310" t="s">
        <v>1625</v>
      </c>
      <c r="J89" s="310">
        <v>20</v>
      </c>
      <c r="K89" s="324"/>
    </row>
    <row r="90" spans="2:11" s="1" customFormat="1" ht="15" customHeight="1">
      <c r="B90" s="335"/>
      <c r="C90" s="310" t="s">
        <v>1648</v>
      </c>
      <c r="D90" s="310"/>
      <c r="E90" s="310"/>
      <c r="F90" s="333" t="s">
        <v>1629</v>
      </c>
      <c r="G90" s="334"/>
      <c r="H90" s="310" t="s">
        <v>1649</v>
      </c>
      <c r="I90" s="310" t="s">
        <v>1625</v>
      </c>
      <c r="J90" s="310">
        <v>50</v>
      </c>
      <c r="K90" s="324"/>
    </row>
    <row r="91" spans="2:11" s="1" customFormat="1" ht="15" customHeight="1">
      <c r="B91" s="335"/>
      <c r="C91" s="310" t="s">
        <v>1650</v>
      </c>
      <c r="D91" s="310"/>
      <c r="E91" s="310"/>
      <c r="F91" s="333" t="s">
        <v>1629</v>
      </c>
      <c r="G91" s="334"/>
      <c r="H91" s="310" t="s">
        <v>1650</v>
      </c>
      <c r="I91" s="310" t="s">
        <v>1625</v>
      </c>
      <c r="J91" s="310">
        <v>50</v>
      </c>
      <c r="K91" s="324"/>
    </row>
    <row r="92" spans="2:11" s="1" customFormat="1" ht="15" customHeight="1">
      <c r="B92" s="335"/>
      <c r="C92" s="310" t="s">
        <v>1651</v>
      </c>
      <c r="D92" s="310"/>
      <c r="E92" s="310"/>
      <c r="F92" s="333" t="s">
        <v>1629</v>
      </c>
      <c r="G92" s="334"/>
      <c r="H92" s="310" t="s">
        <v>1652</v>
      </c>
      <c r="I92" s="310" t="s">
        <v>1625</v>
      </c>
      <c r="J92" s="310">
        <v>255</v>
      </c>
      <c r="K92" s="324"/>
    </row>
    <row r="93" spans="2:11" s="1" customFormat="1" ht="15" customHeight="1">
      <c r="B93" s="335"/>
      <c r="C93" s="310" t="s">
        <v>1653</v>
      </c>
      <c r="D93" s="310"/>
      <c r="E93" s="310"/>
      <c r="F93" s="333" t="s">
        <v>1623</v>
      </c>
      <c r="G93" s="334"/>
      <c r="H93" s="310" t="s">
        <v>1654</v>
      </c>
      <c r="I93" s="310" t="s">
        <v>1655</v>
      </c>
      <c r="J93" s="310"/>
      <c r="K93" s="324"/>
    </row>
    <row r="94" spans="2:11" s="1" customFormat="1" ht="15" customHeight="1">
      <c r="B94" s="335"/>
      <c r="C94" s="310" t="s">
        <v>1656</v>
      </c>
      <c r="D94" s="310"/>
      <c r="E94" s="310"/>
      <c r="F94" s="333" t="s">
        <v>1623</v>
      </c>
      <c r="G94" s="334"/>
      <c r="H94" s="310" t="s">
        <v>1657</v>
      </c>
      <c r="I94" s="310" t="s">
        <v>1658</v>
      </c>
      <c r="J94" s="310"/>
      <c r="K94" s="324"/>
    </row>
    <row r="95" spans="2:11" s="1" customFormat="1" ht="15" customHeight="1">
      <c r="B95" s="335"/>
      <c r="C95" s="310" t="s">
        <v>1659</v>
      </c>
      <c r="D95" s="310"/>
      <c r="E95" s="310"/>
      <c r="F95" s="333" t="s">
        <v>1623</v>
      </c>
      <c r="G95" s="334"/>
      <c r="H95" s="310" t="s">
        <v>1659</v>
      </c>
      <c r="I95" s="310" t="s">
        <v>1658</v>
      </c>
      <c r="J95" s="310"/>
      <c r="K95" s="324"/>
    </row>
    <row r="96" spans="2:11" s="1" customFormat="1" ht="15" customHeight="1">
      <c r="B96" s="335"/>
      <c r="C96" s="310" t="s">
        <v>38</v>
      </c>
      <c r="D96" s="310"/>
      <c r="E96" s="310"/>
      <c r="F96" s="333" t="s">
        <v>1623</v>
      </c>
      <c r="G96" s="334"/>
      <c r="H96" s="310" t="s">
        <v>1660</v>
      </c>
      <c r="I96" s="310" t="s">
        <v>1658</v>
      </c>
      <c r="J96" s="310"/>
      <c r="K96" s="324"/>
    </row>
    <row r="97" spans="2:11" s="1" customFormat="1" ht="15" customHeight="1">
      <c r="B97" s="335"/>
      <c r="C97" s="310" t="s">
        <v>48</v>
      </c>
      <c r="D97" s="310"/>
      <c r="E97" s="310"/>
      <c r="F97" s="333" t="s">
        <v>1623</v>
      </c>
      <c r="G97" s="334"/>
      <c r="H97" s="310" t="s">
        <v>1661</v>
      </c>
      <c r="I97" s="310" t="s">
        <v>1658</v>
      </c>
      <c r="J97" s="310"/>
      <c r="K97" s="324"/>
    </row>
    <row r="98" spans="2:11" s="1" customFormat="1" ht="15" customHeight="1">
      <c r="B98" s="338"/>
      <c r="C98" s="339"/>
      <c r="D98" s="339"/>
      <c r="E98" s="339"/>
      <c r="F98" s="339"/>
      <c r="G98" s="339"/>
      <c r="H98" s="339"/>
      <c r="I98" s="339"/>
      <c r="J98" s="339"/>
      <c r="K98" s="340"/>
    </row>
    <row r="99" spans="2:11" s="1" customFormat="1" ht="18.7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1"/>
    </row>
    <row r="100" spans="2:11" s="1" customFormat="1" ht="18.75" customHeight="1"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</row>
    <row r="101" spans="2:11" s="1" customFormat="1" ht="7.5" customHeight="1">
      <c r="B101" s="319"/>
      <c r="C101" s="320"/>
      <c r="D101" s="320"/>
      <c r="E101" s="320"/>
      <c r="F101" s="320"/>
      <c r="G101" s="320"/>
      <c r="H101" s="320"/>
      <c r="I101" s="320"/>
      <c r="J101" s="320"/>
      <c r="K101" s="321"/>
    </row>
    <row r="102" spans="2:11" s="1" customFormat="1" ht="45" customHeight="1">
      <c r="B102" s="322"/>
      <c r="C102" s="323" t="s">
        <v>1662</v>
      </c>
      <c r="D102" s="323"/>
      <c r="E102" s="323"/>
      <c r="F102" s="323"/>
      <c r="G102" s="323"/>
      <c r="H102" s="323"/>
      <c r="I102" s="323"/>
      <c r="J102" s="323"/>
      <c r="K102" s="324"/>
    </row>
    <row r="103" spans="2:11" s="1" customFormat="1" ht="17.25" customHeight="1">
      <c r="B103" s="322"/>
      <c r="C103" s="325" t="s">
        <v>1617</v>
      </c>
      <c r="D103" s="325"/>
      <c r="E103" s="325"/>
      <c r="F103" s="325" t="s">
        <v>1618</v>
      </c>
      <c r="G103" s="326"/>
      <c r="H103" s="325" t="s">
        <v>54</v>
      </c>
      <c r="I103" s="325" t="s">
        <v>57</v>
      </c>
      <c r="J103" s="325" t="s">
        <v>1619</v>
      </c>
      <c r="K103" s="324"/>
    </row>
    <row r="104" spans="2:11" s="1" customFormat="1" ht="17.25" customHeight="1">
      <c r="B104" s="322"/>
      <c r="C104" s="327" t="s">
        <v>1620</v>
      </c>
      <c r="D104" s="327"/>
      <c r="E104" s="327"/>
      <c r="F104" s="328" t="s">
        <v>1621</v>
      </c>
      <c r="G104" s="329"/>
      <c r="H104" s="327"/>
      <c r="I104" s="327"/>
      <c r="J104" s="327" t="s">
        <v>1622</v>
      </c>
      <c r="K104" s="324"/>
    </row>
    <row r="105" spans="2:11" s="1" customFormat="1" ht="5.25" customHeight="1">
      <c r="B105" s="322"/>
      <c r="C105" s="325"/>
      <c r="D105" s="325"/>
      <c r="E105" s="325"/>
      <c r="F105" s="325"/>
      <c r="G105" s="343"/>
      <c r="H105" s="325"/>
      <c r="I105" s="325"/>
      <c r="J105" s="325"/>
      <c r="K105" s="324"/>
    </row>
    <row r="106" spans="2:11" s="1" customFormat="1" ht="15" customHeight="1">
      <c r="B106" s="322"/>
      <c r="C106" s="310" t="s">
        <v>53</v>
      </c>
      <c r="D106" s="332"/>
      <c r="E106" s="332"/>
      <c r="F106" s="333" t="s">
        <v>1623</v>
      </c>
      <c r="G106" s="310"/>
      <c r="H106" s="310" t="s">
        <v>1663</v>
      </c>
      <c r="I106" s="310" t="s">
        <v>1625</v>
      </c>
      <c r="J106" s="310">
        <v>20</v>
      </c>
      <c r="K106" s="324"/>
    </row>
    <row r="107" spans="2:11" s="1" customFormat="1" ht="15" customHeight="1">
      <c r="B107" s="322"/>
      <c r="C107" s="310" t="s">
        <v>1626</v>
      </c>
      <c r="D107" s="310"/>
      <c r="E107" s="310"/>
      <c r="F107" s="333" t="s">
        <v>1623</v>
      </c>
      <c r="G107" s="310"/>
      <c r="H107" s="310" t="s">
        <v>1663</v>
      </c>
      <c r="I107" s="310" t="s">
        <v>1625</v>
      </c>
      <c r="J107" s="310">
        <v>120</v>
      </c>
      <c r="K107" s="324"/>
    </row>
    <row r="108" spans="2:11" s="1" customFormat="1" ht="15" customHeight="1">
      <c r="B108" s="335"/>
      <c r="C108" s="310" t="s">
        <v>1628</v>
      </c>
      <c r="D108" s="310"/>
      <c r="E108" s="310"/>
      <c r="F108" s="333" t="s">
        <v>1629</v>
      </c>
      <c r="G108" s="310"/>
      <c r="H108" s="310" t="s">
        <v>1663</v>
      </c>
      <c r="I108" s="310" t="s">
        <v>1625</v>
      </c>
      <c r="J108" s="310">
        <v>50</v>
      </c>
      <c r="K108" s="324"/>
    </row>
    <row r="109" spans="2:11" s="1" customFormat="1" ht="15" customHeight="1">
      <c r="B109" s="335"/>
      <c r="C109" s="310" t="s">
        <v>1631</v>
      </c>
      <c r="D109" s="310"/>
      <c r="E109" s="310"/>
      <c r="F109" s="333" t="s">
        <v>1623</v>
      </c>
      <c r="G109" s="310"/>
      <c r="H109" s="310" t="s">
        <v>1663</v>
      </c>
      <c r="I109" s="310" t="s">
        <v>1633</v>
      </c>
      <c r="J109" s="310"/>
      <c r="K109" s="324"/>
    </row>
    <row r="110" spans="2:11" s="1" customFormat="1" ht="15" customHeight="1">
      <c r="B110" s="335"/>
      <c r="C110" s="310" t="s">
        <v>1642</v>
      </c>
      <c r="D110" s="310"/>
      <c r="E110" s="310"/>
      <c r="F110" s="333" t="s">
        <v>1629</v>
      </c>
      <c r="G110" s="310"/>
      <c r="H110" s="310" t="s">
        <v>1663</v>
      </c>
      <c r="I110" s="310" t="s">
        <v>1625</v>
      </c>
      <c r="J110" s="310">
        <v>50</v>
      </c>
      <c r="K110" s="324"/>
    </row>
    <row r="111" spans="2:11" s="1" customFormat="1" ht="15" customHeight="1">
      <c r="B111" s="335"/>
      <c r="C111" s="310" t="s">
        <v>1650</v>
      </c>
      <c r="D111" s="310"/>
      <c r="E111" s="310"/>
      <c r="F111" s="333" t="s">
        <v>1629</v>
      </c>
      <c r="G111" s="310"/>
      <c r="H111" s="310" t="s">
        <v>1663</v>
      </c>
      <c r="I111" s="310" t="s">
        <v>1625</v>
      </c>
      <c r="J111" s="310">
        <v>50</v>
      </c>
      <c r="K111" s="324"/>
    </row>
    <row r="112" spans="2:11" s="1" customFormat="1" ht="15" customHeight="1">
      <c r="B112" s="335"/>
      <c r="C112" s="310" t="s">
        <v>1648</v>
      </c>
      <c r="D112" s="310"/>
      <c r="E112" s="310"/>
      <c r="F112" s="333" t="s">
        <v>1629</v>
      </c>
      <c r="G112" s="310"/>
      <c r="H112" s="310" t="s">
        <v>1663</v>
      </c>
      <c r="I112" s="310" t="s">
        <v>1625</v>
      </c>
      <c r="J112" s="310">
        <v>50</v>
      </c>
      <c r="K112" s="324"/>
    </row>
    <row r="113" spans="2:11" s="1" customFormat="1" ht="15" customHeight="1">
      <c r="B113" s="335"/>
      <c r="C113" s="310" t="s">
        <v>53</v>
      </c>
      <c r="D113" s="310"/>
      <c r="E113" s="310"/>
      <c r="F113" s="333" t="s">
        <v>1623</v>
      </c>
      <c r="G113" s="310"/>
      <c r="H113" s="310" t="s">
        <v>1664</v>
      </c>
      <c r="I113" s="310" t="s">
        <v>1625</v>
      </c>
      <c r="J113" s="310">
        <v>20</v>
      </c>
      <c r="K113" s="324"/>
    </row>
    <row r="114" spans="2:11" s="1" customFormat="1" ht="15" customHeight="1">
      <c r="B114" s="335"/>
      <c r="C114" s="310" t="s">
        <v>1665</v>
      </c>
      <c r="D114" s="310"/>
      <c r="E114" s="310"/>
      <c r="F114" s="333" t="s">
        <v>1623</v>
      </c>
      <c r="G114" s="310"/>
      <c r="H114" s="310" t="s">
        <v>1666</v>
      </c>
      <c r="I114" s="310" t="s">
        <v>1625</v>
      </c>
      <c r="J114" s="310">
        <v>120</v>
      </c>
      <c r="K114" s="324"/>
    </row>
    <row r="115" spans="2:11" s="1" customFormat="1" ht="15" customHeight="1">
      <c r="B115" s="335"/>
      <c r="C115" s="310" t="s">
        <v>38</v>
      </c>
      <c r="D115" s="310"/>
      <c r="E115" s="310"/>
      <c r="F115" s="333" t="s">
        <v>1623</v>
      </c>
      <c r="G115" s="310"/>
      <c r="H115" s="310" t="s">
        <v>1667</v>
      </c>
      <c r="I115" s="310" t="s">
        <v>1658</v>
      </c>
      <c r="J115" s="310"/>
      <c r="K115" s="324"/>
    </row>
    <row r="116" spans="2:11" s="1" customFormat="1" ht="15" customHeight="1">
      <c r="B116" s="335"/>
      <c r="C116" s="310" t="s">
        <v>48</v>
      </c>
      <c r="D116" s="310"/>
      <c r="E116" s="310"/>
      <c r="F116" s="333" t="s">
        <v>1623</v>
      </c>
      <c r="G116" s="310"/>
      <c r="H116" s="310" t="s">
        <v>1668</v>
      </c>
      <c r="I116" s="310" t="s">
        <v>1658</v>
      </c>
      <c r="J116" s="310"/>
      <c r="K116" s="324"/>
    </row>
    <row r="117" spans="2:11" s="1" customFormat="1" ht="15" customHeight="1">
      <c r="B117" s="335"/>
      <c r="C117" s="310" t="s">
        <v>57</v>
      </c>
      <c r="D117" s="310"/>
      <c r="E117" s="310"/>
      <c r="F117" s="333" t="s">
        <v>1623</v>
      </c>
      <c r="G117" s="310"/>
      <c r="H117" s="310" t="s">
        <v>1669</v>
      </c>
      <c r="I117" s="310" t="s">
        <v>1670</v>
      </c>
      <c r="J117" s="310"/>
      <c r="K117" s="324"/>
    </row>
    <row r="118" spans="2:11" s="1" customFormat="1" ht="15" customHeight="1">
      <c r="B118" s="338"/>
      <c r="C118" s="344"/>
      <c r="D118" s="344"/>
      <c r="E118" s="344"/>
      <c r="F118" s="344"/>
      <c r="G118" s="344"/>
      <c r="H118" s="344"/>
      <c r="I118" s="344"/>
      <c r="J118" s="344"/>
      <c r="K118" s="340"/>
    </row>
    <row r="119" spans="2:11" s="1" customFormat="1" ht="18.75" customHeight="1">
      <c r="B119" s="345"/>
      <c r="C119" s="346"/>
      <c r="D119" s="346"/>
      <c r="E119" s="346"/>
      <c r="F119" s="347"/>
      <c r="G119" s="346"/>
      <c r="H119" s="346"/>
      <c r="I119" s="346"/>
      <c r="J119" s="346"/>
      <c r="K119" s="345"/>
    </row>
    <row r="120" spans="2:11" s="1" customFormat="1" ht="18.75" customHeight="1"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</row>
    <row r="121" spans="2:11" s="1" customFormat="1" ht="7.5" customHeight="1">
      <c r="B121" s="348"/>
      <c r="C121" s="349"/>
      <c r="D121" s="349"/>
      <c r="E121" s="349"/>
      <c r="F121" s="349"/>
      <c r="G121" s="349"/>
      <c r="H121" s="349"/>
      <c r="I121" s="349"/>
      <c r="J121" s="349"/>
      <c r="K121" s="350"/>
    </row>
    <row r="122" spans="2:11" s="1" customFormat="1" ht="45" customHeight="1">
      <c r="B122" s="351"/>
      <c r="C122" s="301" t="s">
        <v>1671</v>
      </c>
      <c r="D122" s="301"/>
      <c r="E122" s="301"/>
      <c r="F122" s="301"/>
      <c r="G122" s="301"/>
      <c r="H122" s="301"/>
      <c r="I122" s="301"/>
      <c r="J122" s="301"/>
      <c r="K122" s="352"/>
    </row>
    <row r="123" spans="2:11" s="1" customFormat="1" ht="17.25" customHeight="1">
      <c r="B123" s="353"/>
      <c r="C123" s="325" t="s">
        <v>1617</v>
      </c>
      <c r="D123" s="325"/>
      <c r="E123" s="325"/>
      <c r="F123" s="325" t="s">
        <v>1618</v>
      </c>
      <c r="G123" s="326"/>
      <c r="H123" s="325" t="s">
        <v>54</v>
      </c>
      <c r="I123" s="325" t="s">
        <v>57</v>
      </c>
      <c r="J123" s="325" t="s">
        <v>1619</v>
      </c>
      <c r="K123" s="354"/>
    </row>
    <row r="124" spans="2:11" s="1" customFormat="1" ht="17.25" customHeight="1">
      <c r="B124" s="353"/>
      <c r="C124" s="327" t="s">
        <v>1620</v>
      </c>
      <c r="D124" s="327"/>
      <c r="E124" s="327"/>
      <c r="F124" s="328" t="s">
        <v>1621</v>
      </c>
      <c r="G124" s="329"/>
      <c r="H124" s="327"/>
      <c r="I124" s="327"/>
      <c r="J124" s="327" t="s">
        <v>1622</v>
      </c>
      <c r="K124" s="354"/>
    </row>
    <row r="125" spans="2:11" s="1" customFormat="1" ht="5.25" customHeight="1">
      <c r="B125" s="355"/>
      <c r="C125" s="330"/>
      <c r="D125" s="330"/>
      <c r="E125" s="330"/>
      <c r="F125" s="330"/>
      <c r="G125" s="356"/>
      <c r="H125" s="330"/>
      <c r="I125" s="330"/>
      <c r="J125" s="330"/>
      <c r="K125" s="357"/>
    </row>
    <row r="126" spans="2:11" s="1" customFormat="1" ht="15" customHeight="1">
      <c r="B126" s="355"/>
      <c r="C126" s="310" t="s">
        <v>1626</v>
      </c>
      <c r="D126" s="332"/>
      <c r="E126" s="332"/>
      <c r="F126" s="333" t="s">
        <v>1623</v>
      </c>
      <c r="G126" s="310"/>
      <c r="H126" s="310" t="s">
        <v>1663</v>
      </c>
      <c r="I126" s="310" t="s">
        <v>1625</v>
      </c>
      <c r="J126" s="310">
        <v>120</v>
      </c>
      <c r="K126" s="358"/>
    </row>
    <row r="127" spans="2:11" s="1" customFormat="1" ht="15" customHeight="1">
      <c r="B127" s="355"/>
      <c r="C127" s="310" t="s">
        <v>1672</v>
      </c>
      <c r="D127" s="310"/>
      <c r="E127" s="310"/>
      <c r="F127" s="333" t="s">
        <v>1623</v>
      </c>
      <c r="G127" s="310"/>
      <c r="H127" s="310" t="s">
        <v>1673</v>
      </c>
      <c r="I127" s="310" t="s">
        <v>1625</v>
      </c>
      <c r="J127" s="310" t="s">
        <v>1674</v>
      </c>
      <c r="K127" s="358"/>
    </row>
    <row r="128" spans="2:11" s="1" customFormat="1" ht="15" customHeight="1">
      <c r="B128" s="355"/>
      <c r="C128" s="310" t="s">
        <v>85</v>
      </c>
      <c r="D128" s="310"/>
      <c r="E128" s="310"/>
      <c r="F128" s="333" t="s">
        <v>1623</v>
      </c>
      <c r="G128" s="310"/>
      <c r="H128" s="310" t="s">
        <v>1675</v>
      </c>
      <c r="I128" s="310" t="s">
        <v>1625</v>
      </c>
      <c r="J128" s="310" t="s">
        <v>1674</v>
      </c>
      <c r="K128" s="358"/>
    </row>
    <row r="129" spans="2:11" s="1" customFormat="1" ht="15" customHeight="1">
      <c r="B129" s="355"/>
      <c r="C129" s="310" t="s">
        <v>1634</v>
      </c>
      <c r="D129" s="310"/>
      <c r="E129" s="310"/>
      <c r="F129" s="333" t="s">
        <v>1629</v>
      </c>
      <c r="G129" s="310"/>
      <c r="H129" s="310" t="s">
        <v>1635</v>
      </c>
      <c r="I129" s="310" t="s">
        <v>1625</v>
      </c>
      <c r="J129" s="310">
        <v>15</v>
      </c>
      <c r="K129" s="358"/>
    </row>
    <row r="130" spans="2:11" s="1" customFormat="1" ht="15" customHeight="1">
      <c r="B130" s="355"/>
      <c r="C130" s="336" t="s">
        <v>1636</v>
      </c>
      <c r="D130" s="336"/>
      <c r="E130" s="336"/>
      <c r="F130" s="337" t="s">
        <v>1629</v>
      </c>
      <c r="G130" s="336"/>
      <c r="H130" s="336" t="s">
        <v>1637</v>
      </c>
      <c r="I130" s="336" t="s">
        <v>1625</v>
      </c>
      <c r="J130" s="336">
        <v>15</v>
      </c>
      <c r="K130" s="358"/>
    </row>
    <row r="131" spans="2:11" s="1" customFormat="1" ht="15" customHeight="1">
      <c r="B131" s="355"/>
      <c r="C131" s="336" t="s">
        <v>1638</v>
      </c>
      <c r="D131" s="336"/>
      <c r="E131" s="336"/>
      <c r="F131" s="337" t="s">
        <v>1629</v>
      </c>
      <c r="G131" s="336"/>
      <c r="H131" s="336" t="s">
        <v>1639</v>
      </c>
      <c r="I131" s="336" t="s">
        <v>1625</v>
      </c>
      <c r="J131" s="336">
        <v>20</v>
      </c>
      <c r="K131" s="358"/>
    </row>
    <row r="132" spans="2:11" s="1" customFormat="1" ht="15" customHeight="1">
      <c r="B132" s="355"/>
      <c r="C132" s="336" t="s">
        <v>1640</v>
      </c>
      <c r="D132" s="336"/>
      <c r="E132" s="336"/>
      <c r="F132" s="337" t="s">
        <v>1629</v>
      </c>
      <c r="G132" s="336"/>
      <c r="H132" s="336" t="s">
        <v>1641</v>
      </c>
      <c r="I132" s="336" t="s">
        <v>1625</v>
      </c>
      <c r="J132" s="336">
        <v>20</v>
      </c>
      <c r="K132" s="358"/>
    </row>
    <row r="133" spans="2:11" s="1" customFormat="1" ht="15" customHeight="1">
      <c r="B133" s="355"/>
      <c r="C133" s="310" t="s">
        <v>1628</v>
      </c>
      <c r="D133" s="310"/>
      <c r="E133" s="310"/>
      <c r="F133" s="333" t="s">
        <v>1629</v>
      </c>
      <c r="G133" s="310"/>
      <c r="H133" s="310" t="s">
        <v>1663</v>
      </c>
      <c r="I133" s="310" t="s">
        <v>1625</v>
      </c>
      <c r="J133" s="310">
        <v>50</v>
      </c>
      <c r="K133" s="358"/>
    </row>
    <row r="134" spans="2:11" s="1" customFormat="1" ht="15" customHeight="1">
      <c r="B134" s="355"/>
      <c r="C134" s="310" t="s">
        <v>1642</v>
      </c>
      <c r="D134" s="310"/>
      <c r="E134" s="310"/>
      <c r="F134" s="333" t="s">
        <v>1629</v>
      </c>
      <c r="G134" s="310"/>
      <c r="H134" s="310" t="s">
        <v>1663</v>
      </c>
      <c r="I134" s="310" t="s">
        <v>1625</v>
      </c>
      <c r="J134" s="310">
        <v>50</v>
      </c>
      <c r="K134" s="358"/>
    </row>
    <row r="135" spans="2:11" s="1" customFormat="1" ht="15" customHeight="1">
      <c r="B135" s="355"/>
      <c r="C135" s="310" t="s">
        <v>1648</v>
      </c>
      <c r="D135" s="310"/>
      <c r="E135" s="310"/>
      <c r="F135" s="333" t="s">
        <v>1629</v>
      </c>
      <c r="G135" s="310"/>
      <c r="H135" s="310" t="s">
        <v>1663</v>
      </c>
      <c r="I135" s="310" t="s">
        <v>1625</v>
      </c>
      <c r="J135" s="310">
        <v>50</v>
      </c>
      <c r="K135" s="358"/>
    </row>
    <row r="136" spans="2:11" s="1" customFormat="1" ht="15" customHeight="1">
      <c r="B136" s="355"/>
      <c r="C136" s="310" t="s">
        <v>1650</v>
      </c>
      <c r="D136" s="310"/>
      <c r="E136" s="310"/>
      <c r="F136" s="333" t="s">
        <v>1629</v>
      </c>
      <c r="G136" s="310"/>
      <c r="H136" s="310" t="s">
        <v>1663</v>
      </c>
      <c r="I136" s="310" t="s">
        <v>1625</v>
      </c>
      <c r="J136" s="310">
        <v>50</v>
      </c>
      <c r="K136" s="358"/>
    </row>
    <row r="137" spans="2:11" s="1" customFormat="1" ht="15" customHeight="1">
      <c r="B137" s="355"/>
      <c r="C137" s="310" t="s">
        <v>1651</v>
      </c>
      <c r="D137" s="310"/>
      <c r="E137" s="310"/>
      <c r="F137" s="333" t="s">
        <v>1629</v>
      </c>
      <c r="G137" s="310"/>
      <c r="H137" s="310" t="s">
        <v>1676</v>
      </c>
      <c r="I137" s="310" t="s">
        <v>1625</v>
      </c>
      <c r="J137" s="310">
        <v>255</v>
      </c>
      <c r="K137" s="358"/>
    </row>
    <row r="138" spans="2:11" s="1" customFormat="1" ht="15" customHeight="1">
      <c r="B138" s="355"/>
      <c r="C138" s="310" t="s">
        <v>1653</v>
      </c>
      <c r="D138" s="310"/>
      <c r="E138" s="310"/>
      <c r="F138" s="333" t="s">
        <v>1623</v>
      </c>
      <c r="G138" s="310"/>
      <c r="H138" s="310" t="s">
        <v>1677</v>
      </c>
      <c r="I138" s="310" t="s">
        <v>1655</v>
      </c>
      <c r="J138" s="310"/>
      <c r="K138" s="358"/>
    </row>
    <row r="139" spans="2:11" s="1" customFormat="1" ht="15" customHeight="1">
      <c r="B139" s="355"/>
      <c r="C139" s="310" t="s">
        <v>1656</v>
      </c>
      <c r="D139" s="310"/>
      <c r="E139" s="310"/>
      <c r="F139" s="333" t="s">
        <v>1623</v>
      </c>
      <c r="G139" s="310"/>
      <c r="H139" s="310" t="s">
        <v>1678</v>
      </c>
      <c r="I139" s="310" t="s">
        <v>1658</v>
      </c>
      <c r="J139" s="310"/>
      <c r="K139" s="358"/>
    </row>
    <row r="140" spans="2:11" s="1" customFormat="1" ht="15" customHeight="1">
      <c r="B140" s="355"/>
      <c r="C140" s="310" t="s">
        <v>1659</v>
      </c>
      <c r="D140" s="310"/>
      <c r="E140" s="310"/>
      <c r="F140" s="333" t="s">
        <v>1623</v>
      </c>
      <c r="G140" s="310"/>
      <c r="H140" s="310" t="s">
        <v>1659</v>
      </c>
      <c r="I140" s="310" t="s">
        <v>1658</v>
      </c>
      <c r="J140" s="310"/>
      <c r="K140" s="358"/>
    </row>
    <row r="141" spans="2:11" s="1" customFormat="1" ht="15" customHeight="1">
      <c r="B141" s="355"/>
      <c r="C141" s="310" t="s">
        <v>38</v>
      </c>
      <c r="D141" s="310"/>
      <c r="E141" s="310"/>
      <c r="F141" s="333" t="s">
        <v>1623</v>
      </c>
      <c r="G141" s="310"/>
      <c r="H141" s="310" t="s">
        <v>1679</v>
      </c>
      <c r="I141" s="310" t="s">
        <v>1658</v>
      </c>
      <c r="J141" s="310"/>
      <c r="K141" s="358"/>
    </row>
    <row r="142" spans="2:11" s="1" customFormat="1" ht="15" customHeight="1">
      <c r="B142" s="355"/>
      <c r="C142" s="310" t="s">
        <v>1680</v>
      </c>
      <c r="D142" s="310"/>
      <c r="E142" s="310"/>
      <c r="F142" s="333" t="s">
        <v>1623</v>
      </c>
      <c r="G142" s="310"/>
      <c r="H142" s="310" t="s">
        <v>1681</v>
      </c>
      <c r="I142" s="310" t="s">
        <v>1658</v>
      </c>
      <c r="J142" s="310"/>
      <c r="K142" s="358"/>
    </row>
    <row r="143" spans="2:11" s="1" customFormat="1" ht="15" customHeight="1">
      <c r="B143" s="359"/>
      <c r="C143" s="360"/>
      <c r="D143" s="360"/>
      <c r="E143" s="360"/>
      <c r="F143" s="360"/>
      <c r="G143" s="360"/>
      <c r="H143" s="360"/>
      <c r="I143" s="360"/>
      <c r="J143" s="360"/>
      <c r="K143" s="361"/>
    </row>
    <row r="144" spans="2:11" s="1" customFormat="1" ht="18.75" customHeight="1">
      <c r="B144" s="346"/>
      <c r="C144" s="346"/>
      <c r="D144" s="346"/>
      <c r="E144" s="346"/>
      <c r="F144" s="347"/>
      <c r="G144" s="346"/>
      <c r="H144" s="346"/>
      <c r="I144" s="346"/>
      <c r="J144" s="346"/>
      <c r="K144" s="346"/>
    </row>
    <row r="145" spans="2:11" s="1" customFormat="1" ht="18.75" customHeight="1"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2:11" s="1" customFormat="1" ht="7.5" customHeight="1">
      <c r="B146" s="319"/>
      <c r="C146" s="320"/>
      <c r="D146" s="320"/>
      <c r="E146" s="320"/>
      <c r="F146" s="320"/>
      <c r="G146" s="320"/>
      <c r="H146" s="320"/>
      <c r="I146" s="320"/>
      <c r="J146" s="320"/>
      <c r="K146" s="321"/>
    </row>
    <row r="147" spans="2:11" s="1" customFormat="1" ht="45" customHeight="1">
      <c r="B147" s="322"/>
      <c r="C147" s="323" t="s">
        <v>1682</v>
      </c>
      <c r="D147" s="323"/>
      <c r="E147" s="323"/>
      <c r="F147" s="323"/>
      <c r="G147" s="323"/>
      <c r="H147" s="323"/>
      <c r="I147" s="323"/>
      <c r="J147" s="323"/>
      <c r="K147" s="324"/>
    </row>
    <row r="148" spans="2:11" s="1" customFormat="1" ht="17.25" customHeight="1">
      <c r="B148" s="322"/>
      <c r="C148" s="325" t="s">
        <v>1617</v>
      </c>
      <c r="D148" s="325"/>
      <c r="E148" s="325"/>
      <c r="F148" s="325" t="s">
        <v>1618</v>
      </c>
      <c r="G148" s="326"/>
      <c r="H148" s="325" t="s">
        <v>54</v>
      </c>
      <c r="I148" s="325" t="s">
        <v>57</v>
      </c>
      <c r="J148" s="325" t="s">
        <v>1619</v>
      </c>
      <c r="K148" s="324"/>
    </row>
    <row r="149" spans="2:11" s="1" customFormat="1" ht="17.25" customHeight="1">
      <c r="B149" s="322"/>
      <c r="C149" s="327" t="s">
        <v>1620</v>
      </c>
      <c r="D149" s="327"/>
      <c r="E149" s="327"/>
      <c r="F149" s="328" t="s">
        <v>1621</v>
      </c>
      <c r="G149" s="329"/>
      <c r="H149" s="327"/>
      <c r="I149" s="327"/>
      <c r="J149" s="327" t="s">
        <v>1622</v>
      </c>
      <c r="K149" s="324"/>
    </row>
    <row r="150" spans="2:11" s="1" customFormat="1" ht="5.25" customHeight="1">
      <c r="B150" s="335"/>
      <c r="C150" s="330"/>
      <c r="D150" s="330"/>
      <c r="E150" s="330"/>
      <c r="F150" s="330"/>
      <c r="G150" s="331"/>
      <c r="H150" s="330"/>
      <c r="I150" s="330"/>
      <c r="J150" s="330"/>
      <c r="K150" s="358"/>
    </row>
    <row r="151" spans="2:11" s="1" customFormat="1" ht="15" customHeight="1">
      <c r="B151" s="335"/>
      <c r="C151" s="362" t="s">
        <v>1626</v>
      </c>
      <c r="D151" s="310"/>
      <c r="E151" s="310"/>
      <c r="F151" s="363" t="s">
        <v>1623</v>
      </c>
      <c r="G151" s="310"/>
      <c r="H151" s="362" t="s">
        <v>1663</v>
      </c>
      <c r="I151" s="362" t="s">
        <v>1625</v>
      </c>
      <c r="J151" s="362">
        <v>120</v>
      </c>
      <c r="K151" s="358"/>
    </row>
    <row r="152" spans="2:11" s="1" customFormat="1" ht="15" customHeight="1">
      <c r="B152" s="335"/>
      <c r="C152" s="362" t="s">
        <v>1672</v>
      </c>
      <c r="D152" s="310"/>
      <c r="E152" s="310"/>
      <c r="F152" s="363" t="s">
        <v>1623</v>
      </c>
      <c r="G152" s="310"/>
      <c r="H152" s="362" t="s">
        <v>1683</v>
      </c>
      <c r="I152" s="362" t="s">
        <v>1625</v>
      </c>
      <c r="J152" s="362" t="s">
        <v>1674</v>
      </c>
      <c r="K152" s="358"/>
    </row>
    <row r="153" spans="2:11" s="1" customFormat="1" ht="15" customHeight="1">
      <c r="B153" s="335"/>
      <c r="C153" s="362" t="s">
        <v>85</v>
      </c>
      <c r="D153" s="310"/>
      <c r="E153" s="310"/>
      <c r="F153" s="363" t="s">
        <v>1623</v>
      </c>
      <c r="G153" s="310"/>
      <c r="H153" s="362" t="s">
        <v>1684</v>
      </c>
      <c r="I153" s="362" t="s">
        <v>1625</v>
      </c>
      <c r="J153" s="362" t="s">
        <v>1674</v>
      </c>
      <c r="K153" s="358"/>
    </row>
    <row r="154" spans="2:11" s="1" customFormat="1" ht="15" customHeight="1">
      <c r="B154" s="335"/>
      <c r="C154" s="362" t="s">
        <v>1628</v>
      </c>
      <c r="D154" s="310"/>
      <c r="E154" s="310"/>
      <c r="F154" s="363" t="s">
        <v>1629</v>
      </c>
      <c r="G154" s="310"/>
      <c r="H154" s="362" t="s">
        <v>1663</v>
      </c>
      <c r="I154" s="362" t="s">
        <v>1625</v>
      </c>
      <c r="J154" s="362">
        <v>50</v>
      </c>
      <c r="K154" s="358"/>
    </row>
    <row r="155" spans="2:11" s="1" customFormat="1" ht="15" customHeight="1">
      <c r="B155" s="335"/>
      <c r="C155" s="362" t="s">
        <v>1631</v>
      </c>
      <c r="D155" s="310"/>
      <c r="E155" s="310"/>
      <c r="F155" s="363" t="s">
        <v>1623</v>
      </c>
      <c r="G155" s="310"/>
      <c r="H155" s="362" t="s">
        <v>1663</v>
      </c>
      <c r="I155" s="362" t="s">
        <v>1633</v>
      </c>
      <c r="J155" s="362"/>
      <c r="K155" s="358"/>
    </row>
    <row r="156" spans="2:11" s="1" customFormat="1" ht="15" customHeight="1">
      <c r="B156" s="335"/>
      <c r="C156" s="362" t="s">
        <v>1642</v>
      </c>
      <c r="D156" s="310"/>
      <c r="E156" s="310"/>
      <c r="F156" s="363" t="s">
        <v>1629</v>
      </c>
      <c r="G156" s="310"/>
      <c r="H156" s="362" t="s">
        <v>1663</v>
      </c>
      <c r="I156" s="362" t="s">
        <v>1625</v>
      </c>
      <c r="J156" s="362">
        <v>50</v>
      </c>
      <c r="K156" s="358"/>
    </row>
    <row r="157" spans="2:11" s="1" customFormat="1" ht="15" customHeight="1">
      <c r="B157" s="335"/>
      <c r="C157" s="362" t="s">
        <v>1650</v>
      </c>
      <c r="D157" s="310"/>
      <c r="E157" s="310"/>
      <c r="F157" s="363" t="s">
        <v>1629</v>
      </c>
      <c r="G157" s="310"/>
      <c r="H157" s="362" t="s">
        <v>1663</v>
      </c>
      <c r="I157" s="362" t="s">
        <v>1625</v>
      </c>
      <c r="J157" s="362">
        <v>50</v>
      </c>
      <c r="K157" s="358"/>
    </row>
    <row r="158" spans="2:11" s="1" customFormat="1" ht="15" customHeight="1">
      <c r="B158" s="335"/>
      <c r="C158" s="362" t="s">
        <v>1648</v>
      </c>
      <c r="D158" s="310"/>
      <c r="E158" s="310"/>
      <c r="F158" s="363" t="s">
        <v>1629</v>
      </c>
      <c r="G158" s="310"/>
      <c r="H158" s="362" t="s">
        <v>1663</v>
      </c>
      <c r="I158" s="362" t="s">
        <v>1625</v>
      </c>
      <c r="J158" s="362">
        <v>50</v>
      </c>
      <c r="K158" s="358"/>
    </row>
    <row r="159" spans="2:11" s="1" customFormat="1" ht="15" customHeight="1">
      <c r="B159" s="335"/>
      <c r="C159" s="362" t="s">
        <v>120</v>
      </c>
      <c r="D159" s="310"/>
      <c r="E159" s="310"/>
      <c r="F159" s="363" t="s">
        <v>1623</v>
      </c>
      <c r="G159" s="310"/>
      <c r="H159" s="362" t="s">
        <v>1685</v>
      </c>
      <c r="I159" s="362" t="s">
        <v>1625</v>
      </c>
      <c r="J159" s="362" t="s">
        <v>1686</v>
      </c>
      <c r="K159" s="358"/>
    </row>
    <row r="160" spans="2:11" s="1" customFormat="1" ht="15" customHeight="1">
      <c r="B160" s="335"/>
      <c r="C160" s="362" t="s">
        <v>1687</v>
      </c>
      <c r="D160" s="310"/>
      <c r="E160" s="310"/>
      <c r="F160" s="363" t="s">
        <v>1623</v>
      </c>
      <c r="G160" s="310"/>
      <c r="H160" s="362" t="s">
        <v>1688</v>
      </c>
      <c r="I160" s="362" t="s">
        <v>1658</v>
      </c>
      <c r="J160" s="362"/>
      <c r="K160" s="358"/>
    </row>
    <row r="161" spans="2:11" s="1" customFormat="1" ht="15" customHeight="1">
      <c r="B161" s="364"/>
      <c r="C161" s="344"/>
      <c r="D161" s="344"/>
      <c r="E161" s="344"/>
      <c r="F161" s="344"/>
      <c r="G161" s="344"/>
      <c r="H161" s="344"/>
      <c r="I161" s="344"/>
      <c r="J161" s="344"/>
      <c r="K161" s="365"/>
    </row>
    <row r="162" spans="2:11" s="1" customFormat="1" ht="18.75" customHeight="1">
      <c r="B162" s="346"/>
      <c r="C162" s="356"/>
      <c r="D162" s="356"/>
      <c r="E162" s="356"/>
      <c r="F162" s="366"/>
      <c r="G162" s="356"/>
      <c r="H162" s="356"/>
      <c r="I162" s="356"/>
      <c r="J162" s="356"/>
      <c r="K162" s="346"/>
    </row>
    <row r="163" spans="2:11" s="1" customFormat="1" ht="18.75" customHeight="1"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2:11" s="1" customFormat="1" ht="7.5" customHeight="1">
      <c r="B164" s="297"/>
      <c r="C164" s="298"/>
      <c r="D164" s="298"/>
      <c r="E164" s="298"/>
      <c r="F164" s="298"/>
      <c r="G164" s="298"/>
      <c r="H164" s="298"/>
      <c r="I164" s="298"/>
      <c r="J164" s="298"/>
      <c r="K164" s="299"/>
    </row>
    <row r="165" spans="2:11" s="1" customFormat="1" ht="45" customHeight="1">
      <c r="B165" s="300"/>
      <c r="C165" s="301" t="s">
        <v>1689</v>
      </c>
      <c r="D165" s="301"/>
      <c r="E165" s="301"/>
      <c r="F165" s="301"/>
      <c r="G165" s="301"/>
      <c r="H165" s="301"/>
      <c r="I165" s="301"/>
      <c r="J165" s="301"/>
      <c r="K165" s="302"/>
    </row>
    <row r="166" spans="2:11" s="1" customFormat="1" ht="17.25" customHeight="1">
      <c r="B166" s="300"/>
      <c r="C166" s="325" t="s">
        <v>1617</v>
      </c>
      <c r="D166" s="325"/>
      <c r="E166" s="325"/>
      <c r="F166" s="325" t="s">
        <v>1618</v>
      </c>
      <c r="G166" s="367"/>
      <c r="H166" s="368" t="s">
        <v>54</v>
      </c>
      <c r="I166" s="368" t="s">
        <v>57</v>
      </c>
      <c r="J166" s="325" t="s">
        <v>1619</v>
      </c>
      <c r="K166" s="302"/>
    </row>
    <row r="167" spans="2:11" s="1" customFormat="1" ht="17.25" customHeight="1">
      <c r="B167" s="303"/>
      <c r="C167" s="327" t="s">
        <v>1620</v>
      </c>
      <c r="D167" s="327"/>
      <c r="E167" s="327"/>
      <c r="F167" s="328" t="s">
        <v>1621</v>
      </c>
      <c r="G167" s="369"/>
      <c r="H167" s="370"/>
      <c r="I167" s="370"/>
      <c r="J167" s="327" t="s">
        <v>1622</v>
      </c>
      <c r="K167" s="305"/>
    </row>
    <row r="168" spans="2:11" s="1" customFormat="1" ht="5.25" customHeight="1">
      <c r="B168" s="335"/>
      <c r="C168" s="330"/>
      <c r="D168" s="330"/>
      <c r="E168" s="330"/>
      <c r="F168" s="330"/>
      <c r="G168" s="331"/>
      <c r="H168" s="330"/>
      <c r="I168" s="330"/>
      <c r="J168" s="330"/>
      <c r="K168" s="358"/>
    </row>
    <row r="169" spans="2:11" s="1" customFormat="1" ht="15" customHeight="1">
      <c r="B169" s="335"/>
      <c r="C169" s="310" t="s">
        <v>1626</v>
      </c>
      <c r="D169" s="310"/>
      <c r="E169" s="310"/>
      <c r="F169" s="333" t="s">
        <v>1623</v>
      </c>
      <c r="G169" s="310"/>
      <c r="H169" s="310" t="s">
        <v>1663</v>
      </c>
      <c r="I169" s="310" t="s">
        <v>1625</v>
      </c>
      <c r="J169" s="310">
        <v>120</v>
      </c>
      <c r="K169" s="358"/>
    </row>
    <row r="170" spans="2:11" s="1" customFormat="1" ht="15" customHeight="1">
      <c r="B170" s="335"/>
      <c r="C170" s="310" t="s">
        <v>1672</v>
      </c>
      <c r="D170" s="310"/>
      <c r="E170" s="310"/>
      <c r="F170" s="333" t="s">
        <v>1623</v>
      </c>
      <c r="G170" s="310"/>
      <c r="H170" s="310" t="s">
        <v>1673</v>
      </c>
      <c r="I170" s="310" t="s">
        <v>1625</v>
      </c>
      <c r="J170" s="310" t="s">
        <v>1674</v>
      </c>
      <c r="K170" s="358"/>
    </row>
    <row r="171" spans="2:11" s="1" customFormat="1" ht="15" customHeight="1">
      <c r="B171" s="335"/>
      <c r="C171" s="310" t="s">
        <v>85</v>
      </c>
      <c r="D171" s="310"/>
      <c r="E171" s="310"/>
      <c r="F171" s="333" t="s">
        <v>1623</v>
      </c>
      <c r="G171" s="310"/>
      <c r="H171" s="310" t="s">
        <v>1690</v>
      </c>
      <c r="I171" s="310" t="s">
        <v>1625</v>
      </c>
      <c r="J171" s="310" t="s">
        <v>1674</v>
      </c>
      <c r="K171" s="358"/>
    </row>
    <row r="172" spans="2:11" s="1" customFormat="1" ht="15" customHeight="1">
      <c r="B172" s="335"/>
      <c r="C172" s="310" t="s">
        <v>1628</v>
      </c>
      <c r="D172" s="310"/>
      <c r="E172" s="310"/>
      <c r="F172" s="333" t="s">
        <v>1629</v>
      </c>
      <c r="G172" s="310"/>
      <c r="H172" s="310" t="s">
        <v>1690</v>
      </c>
      <c r="I172" s="310" t="s">
        <v>1625</v>
      </c>
      <c r="J172" s="310">
        <v>50</v>
      </c>
      <c r="K172" s="358"/>
    </row>
    <row r="173" spans="2:11" s="1" customFormat="1" ht="15" customHeight="1">
      <c r="B173" s="335"/>
      <c r="C173" s="310" t="s">
        <v>1631</v>
      </c>
      <c r="D173" s="310"/>
      <c r="E173" s="310"/>
      <c r="F173" s="333" t="s">
        <v>1623</v>
      </c>
      <c r="G173" s="310"/>
      <c r="H173" s="310" t="s">
        <v>1690</v>
      </c>
      <c r="I173" s="310" t="s">
        <v>1633</v>
      </c>
      <c r="J173" s="310"/>
      <c r="K173" s="358"/>
    </row>
    <row r="174" spans="2:11" s="1" customFormat="1" ht="15" customHeight="1">
      <c r="B174" s="335"/>
      <c r="C174" s="310" t="s">
        <v>1642</v>
      </c>
      <c r="D174" s="310"/>
      <c r="E174" s="310"/>
      <c r="F174" s="333" t="s">
        <v>1629</v>
      </c>
      <c r="G174" s="310"/>
      <c r="H174" s="310" t="s">
        <v>1690</v>
      </c>
      <c r="I174" s="310" t="s">
        <v>1625</v>
      </c>
      <c r="J174" s="310">
        <v>50</v>
      </c>
      <c r="K174" s="358"/>
    </row>
    <row r="175" spans="2:11" s="1" customFormat="1" ht="15" customHeight="1">
      <c r="B175" s="335"/>
      <c r="C175" s="310" t="s">
        <v>1650</v>
      </c>
      <c r="D175" s="310"/>
      <c r="E175" s="310"/>
      <c r="F175" s="333" t="s">
        <v>1629</v>
      </c>
      <c r="G175" s="310"/>
      <c r="H175" s="310" t="s">
        <v>1690</v>
      </c>
      <c r="I175" s="310" t="s">
        <v>1625</v>
      </c>
      <c r="J175" s="310">
        <v>50</v>
      </c>
      <c r="K175" s="358"/>
    </row>
    <row r="176" spans="2:11" s="1" customFormat="1" ht="15" customHeight="1">
      <c r="B176" s="335"/>
      <c r="C176" s="310" t="s">
        <v>1648</v>
      </c>
      <c r="D176" s="310"/>
      <c r="E176" s="310"/>
      <c r="F176" s="333" t="s">
        <v>1629</v>
      </c>
      <c r="G176" s="310"/>
      <c r="H176" s="310" t="s">
        <v>1690</v>
      </c>
      <c r="I176" s="310" t="s">
        <v>1625</v>
      </c>
      <c r="J176" s="310">
        <v>50</v>
      </c>
      <c r="K176" s="358"/>
    </row>
    <row r="177" spans="2:11" s="1" customFormat="1" ht="15" customHeight="1">
      <c r="B177" s="335"/>
      <c r="C177" s="310" t="s">
        <v>137</v>
      </c>
      <c r="D177" s="310"/>
      <c r="E177" s="310"/>
      <c r="F177" s="333" t="s">
        <v>1623</v>
      </c>
      <c r="G177" s="310"/>
      <c r="H177" s="310" t="s">
        <v>1691</v>
      </c>
      <c r="I177" s="310" t="s">
        <v>1692</v>
      </c>
      <c r="J177" s="310"/>
      <c r="K177" s="358"/>
    </row>
    <row r="178" spans="2:11" s="1" customFormat="1" ht="15" customHeight="1">
      <c r="B178" s="335"/>
      <c r="C178" s="310" t="s">
        <v>57</v>
      </c>
      <c r="D178" s="310"/>
      <c r="E178" s="310"/>
      <c r="F178" s="333" t="s">
        <v>1623</v>
      </c>
      <c r="G178" s="310"/>
      <c r="H178" s="310" t="s">
        <v>1693</v>
      </c>
      <c r="I178" s="310" t="s">
        <v>1694</v>
      </c>
      <c r="J178" s="310">
        <v>1</v>
      </c>
      <c r="K178" s="358"/>
    </row>
    <row r="179" spans="2:11" s="1" customFormat="1" ht="15" customHeight="1">
      <c r="B179" s="335"/>
      <c r="C179" s="310" t="s">
        <v>53</v>
      </c>
      <c r="D179" s="310"/>
      <c r="E179" s="310"/>
      <c r="F179" s="333" t="s">
        <v>1623</v>
      </c>
      <c r="G179" s="310"/>
      <c r="H179" s="310" t="s">
        <v>1695</v>
      </c>
      <c r="I179" s="310" t="s">
        <v>1625</v>
      </c>
      <c r="J179" s="310">
        <v>20</v>
      </c>
      <c r="K179" s="358"/>
    </row>
    <row r="180" spans="2:11" s="1" customFormat="1" ht="15" customHeight="1">
      <c r="B180" s="335"/>
      <c r="C180" s="310" t="s">
        <v>54</v>
      </c>
      <c r="D180" s="310"/>
      <c r="E180" s="310"/>
      <c r="F180" s="333" t="s">
        <v>1623</v>
      </c>
      <c r="G180" s="310"/>
      <c r="H180" s="310" t="s">
        <v>1696</v>
      </c>
      <c r="I180" s="310" t="s">
        <v>1625</v>
      </c>
      <c r="J180" s="310">
        <v>255</v>
      </c>
      <c r="K180" s="358"/>
    </row>
    <row r="181" spans="2:11" s="1" customFormat="1" ht="15" customHeight="1">
      <c r="B181" s="335"/>
      <c r="C181" s="310" t="s">
        <v>138</v>
      </c>
      <c r="D181" s="310"/>
      <c r="E181" s="310"/>
      <c r="F181" s="333" t="s">
        <v>1623</v>
      </c>
      <c r="G181" s="310"/>
      <c r="H181" s="310" t="s">
        <v>1587</v>
      </c>
      <c r="I181" s="310" t="s">
        <v>1625</v>
      </c>
      <c r="J181" s="310">
        <v>10</v>
      </c>
      <c r="K181" s="358"/>
    </row>
    <row r="182" spans="2:11" s="1" customFormat="1" ht="15" customHeight="1">
      <c r="B182" s="335"/>
      <c r="C182" s="310" t="s">
        <v>139</v>
      </c>
      <c r="D182" s="310"/>
      <c r="E182" s="310"/>
      <c r="F182" s="333" t="s">
        <v>1623</v>
      </c>
      <c r="G182" s="310"/>
      <c r="H182" s="310" t="s">
        <v>1697</v>
      </c>
      <c r="I182" s="310" t="s">
        <v>1658</v>
      </c>
      <c r="J182" s="310"/>
      <c r="K182" s="358"/>
    </row>
    <row r="183" spans="2:11" s="1" customFormat="1" ht="15" customHeight="1">
      <c r="B183" s="335"/>
      <c r="C183" s="310" t="s">
        <v>1698</v>
      </c>
      <c r="D183" s="310"/>
      <c r="E183" s="310"/>
      <c r="F183" s="333" t="s">
        <v>1623</v>
      </c>
      <c r="G183" s="310"/>
      <c r="H183" s="310" t="s">
        <v>1699</v>
      </c>
      <c r="I183" s="310" t="s">
        <v>1658</v>
      </c>
      <c r="J183" s="310"/>
      <c r="K183" s="358"/>
    </row>
    <row r="184" spans="2:11" s="1" customFormat="1" ht="15" customHeight="1">
      <c r="B184" s="335"/>
      <c r="C184" s="310" t="s">
        <v>1687</v>
      </c>
      <c r="D184" s="310"/>
      <c r="E184" s="310"/>
      <c r="F184" s="333" t="s">
        <v>1623</v>
      </c>
      <c r="G184" s="310"/>
      <c r="H184" s="310" t="s">
        <v>1700</v>
      </c>
      <c r="I184" s="310" t="s">
        <v>1658</v>
      </c>
      <c r="J184" s="310"/>
      <c r="K184" s="358"/>
    </row>
    <row r="185" spans="2:11" s="1" customFormat="1" ht="15" customHeight="1">
      <c r="B185" s="335"/>
      <c r="C185" s="310" t="s">
        <v>141</v>
      </c>
      <c r="D185" s="310"/>
      <c r="E185" s="310"/>
      <c r="F185" s="333" t="s">
        <v>1629</v>
      </c>
      <c r="G185" s="310"/>
      <c r="H185" s="310" t="s">
        <v>1701</v>
      </c>
      <c r="I185" s="310" t="s">
        <v>1625</v>
      </c>
      <c r="J185" s="310">
        <v>50</v>
      </c>
      <c r="K185" s="358"/>
    </row>
    <row r="186" spans="2:11" s="1" customFormat="1" ht="15" customHeight="1">
      <c r="B186" s="335"/>
      <c r="C186" s="310" t="s">
        <v>1702</v>
      </c>
      <c r="D186" s="310"/>
      <c r="E186" s="310"/>
      <c r="F186" s="333" t="s">
        <v>1629</v>
      </c>
      <c r="G186" s="310"/>
      <c r="H186" s="310" t="s">
        <v>1703</v>
      </c>
      <c r="I186" s="310" t="s">
        <v>1704</v>
      </c>
      <c r="J186" s="310"/>
      <c r="K186" s="358"/>
    </row>
    <row r="187" spans="2:11" s="1" customFormat="1" ht="15" customHeight="1">
      <c r="B187" s="335"/>
      <c r="C187" s="310" t="s">
        <v>1705</v>
      </c>
      <c r="D187" s="310"/>
      <c r="E187" s="310"/>
      <c r="F187" s="333" t="s">
        <v>1629</v>
      </c>
      <c r="G187" s="310"/>
      <c r="H187" s="310" t="s">
        <v>1706</v>
      </c>
      <c r="I187" s="310" t="s">
        <v>1704</v>
      </c>
      <c r="J187" s="310"/>
      <c r="K187" s="358"/>
    </row>
    <row r="188" spans="2:11" s="1" customFormat="1" ht="15" customHeight="1">
      <c r="B188" s="335"/>
      <c r="C188" s="310" t="s">
        <v>1707</v>
      </c>
      <c r="D188" s="310"/>
      <c r="E188" s="310"/>
      <c r="F188" s="333" t="s">
        <v>1629</v>
      </c>
      <c r="G188" s="310"/>
      <c r="H188" s="310" t="s">
        <v>1708</v>
      </c>
      <c r="I188" s="310" t="s">
        <v>1704</v>
      </c>
      <c r="J188" s="310"/>
      <c r="K188" s="358"/>
    </row>
    <row r="189" spans="2:11" s="1" customFormat="1" ht="15" customHeight="1">
      <c r="B189" s="335"/>
      <c r="C189" s="371" t="s">
        <v>1709</v>
      </c>
      <c r="D189" s="310"/>
      <c r="E189" s="310"/>
      <c r="F189" s="333" t="s">
        <v>1629</v>
      </c>
      <c r="G189" s="310"/>
      <c r="H189" s="310" t="s">
        <v>1710</v>
      </c>
      <c r="I189" s="310" t="s">
        <v>1711</v>
      </c>
      <c r="J189" s="372" t="s">
        <v>1712</v>
      </c>
      <c r="K189" s="358"/>
    </row>
    <row r="190" spans="2:11" s="1" customFormat="1" ht="15" customHeight="1">
      <c r="B190" s="335"/>
      <c r="C190" s="371" t="s">
        <v>42</v>
      </c>
      <c r="D190" s="310"/>
      <c r="E190" s="310"/>
      <c r="F190" s="333" t="s">
        <v>1623</v>
      </c>
      <c r="G190" s="310"/>
      <c r="H190" s="307" t="s">
        <v>1713</v>
      </c>
      <c r="I190" s="310" t="s">
        <v>1714</v>
      </c>
      <c r="J190" s="310"/>
      <c r="K190" s="358"/>
    </row>
    <row r="191" spans="2:11" s="1" customFormat="1" ht="15" customHeight="1">
      <c r="B191" s="335"/>
      <c r="C191" s="371" t="s">
        <v>1715</v>
      </c>
      <c r="D191" s="310"/>
      <c r="E191" s="310"/>
      <c r="F191" s="333" t="s">
        <v>1623</v>
      </c>
      <c r="G191" s="310"/>
      <c r="H191" s="310" t="s">
        <v>1716</v>
      </c>
      <c r="I191" s="310" t="s">
        <v>1658</v>
      </c>
      <c r="J191" s="310"/>
      <c r="K191" s="358"/>
    </row>
    <row r="192" spans="2:11" s="1" customFormat="1" ht="15" customHeight="1">
      <c r="B192" s="335"/>
      <c r="C192" s="371" t="s">
        <v>1717</v>
      </c>
      <c r="D192" s="310"/>
      <c r="E192" s="310"/>
      <c r="F192" s="333" t="s">
        <v>1623</v>
      </c>
      <c r="G192" s="310"/>
      <c r="H192" s="310" t="s">
        <v>1718</v>
      </c>
      <c r="I192" s="310" t="s">
        <v>1658</v>
      </c>
      <c r="J192" s="310"/>
      <c r="K192" s="358"/>
    </row>
    <row r="193" spans="2:11" s="1" customFormat="1" ht="15" customHeight="1">
      <c r="B193" s="335"/>
      <c r="C193" s="371" t="s">
        <v>1719</v>
      </c>
      <c r="D193" s="310"/>
      <c r="E193" s="310"/>
      <c r="F193" s="333" t="s">
        <v>1629</v>
      </c>
      <c r="G193" s="310"/>
      <c r="H193" s="310" t="s">
        <v>1720</v>
      </c>
      <c r="I193" s="310" t="s">
        <v>1658</v>
      </c>
      <c r="J193" s="310"/>
      <c r="K193" s="358"/>
    </row>
    <row r="194" spans="2:11" s="1" customFormat="1" ht="15" customHeight="1">
      <c r="B194" s="364"/>
      <c r="C194" s="373"/>
      <c r="D194" s="344"/>
      <c r="E194" s="344"/>
      <c r="F194" s="344"/>
      <c r="G194" s="344"/>
      <c r="H194" s="344"/>
      <c r="I194" s="344"/>
      <c r="J194" s="344"/>
      <c r="K194" s="365"/>
    </row>
    <row r="195" spans="2:11" s="1" customFormat="1" ht="18.75" customHeight="1">
      <c r="B195" s="346"/>
      <c r="C195" s="356"/>
      <c r="D195" s="356"/>
      <c r="E195" s="356"/>
      <c r="F195" s="366"/>
      <c r="G195" s="356"/>
      <c r="H195" s="356"/>
      <c r="I195" s="356"/>
      <c r="J195" s="356"/>
      <c r="K195" s="346"/>
    </row>
    <row r="196" spans="2:11" s="1" customFormat="1" ht="18.75" customHeight="1">
      <c r="B196" s="346"/>
      <c r="C196" s="356"/>
      <c r="D196" s="356"/>
      <c r="E196" s="356"/>
      <c r="F196" s="366"/>
      <c r="G196" s="356"/>
      <c r="H196" s="356"/>
      <c r="I196" s="356"/>
      <c r="J196" s="356"/>
      <c r="K196" s="346"/>
    </row>
    <row r="197" spans="2:11" s="1" customFormat="1" ht="18.75" customHeight="1"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2:11" s="1" customFormat="1" ht="13.5">
      <c r="B198" s="297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pans="2:11" s="1" customFormat="1" ht="21">
      <c r="B199" s="300"/>
      <c r="C199" s="301" t="s">
        <v>1721</v>
      </c>
      <c r="D199" s="301"/>
      <c r="E199" s="301"/>
      <c r="F199" s="301"/>
      <c r="G199" s="301"/>
      <c r="H199" s="301"/>
      <c r="I199" s="301"/>
      <c r="J199" s="301"/>
      <c r="K199" s="302"/>
    </row>
    <row r="200" spans="2:11" s="1" customFormat="1" ht="25.5" customHeight="1">
      <c r="B200" s="300"/>
      <c r="C200" s="374" t="s">
        <v>1722</v>
      </c>
      <c r="D200" s="374"/>
      <c r="E200" s="374"/>
      <c r="F200" s="374" t="s">
        <v>1723</v>
      </c>
      <c r="G200" s="375"/>
      <c r="H200" s="374" t="s">
        <v>1724</v>
      </c>
      <c r="I200" s="374"/>
      <c r="J200" s="374"/>
      <c r="K200" s="302"/>
    </row>
    <row r="201" spans="2:11" s="1" customFormat="1" ht="5.25" customHeight="1">
      <c r="B201" s="335"/>
      <c r="C201" s="330"/>
      <c r="D201" s="330"/>
      <c r="E201" s="330"/>
      <c r="F201" s="330"/>
      <c r="G201" s="356"/>
      <c r="H201" s="330"/>
      <c r="I201" s="330"/>
      <c r="J201" s="330"/>
      <c r="K201" s="358"/>
    </row>
    <row r="202" spans="2:11" s="1" customFormat="1" ht="15" customHeight="1">
      <c r="B202" s="335"/>
      <c r="C202" s="310" t="s">
        <v>1714</v>
      </c>
      <c r="D202" s="310"/>
      <c r="E202" s="310"/>
      <c r="F202" s="333" t="s">
        <v>43</v>
      </c>
      <c r="G202" s="310"/>
      <c r="H202" s="310" t="s">
        <v>1725</v>
      </c>
      <c r="I202" s="310"/>
      <c r="J202" s="310"/>
      <c r="K202" s="358"/>
    </row>
    <row r="203" spans="2:11" s="1" customFormat="1" ht="15" customHeight="1">
      <c r="B203" s="335"/>
      <c r="C203" s="310"/>
      <c r="D203" s="310"/>
      <c r="E203" s="310"/>
      <c r="F203" s="333" t="s">
        <v>44</v>
      </c>
      <c r="G203" s="310"/>
      <c r="H203" s="310" t="s">
        <v>1726</v>
      </c>
      <c r="I203" s="310"/>
      <c r="J203" s="310"/>
      <c r="K203" s="358"/>
    </row>
    <row r="204" spans="2:11" s="1" customFormat="1" ht="15" customHeight="1">
      <c r="B204" s="335"/>
      <c r="C204" s="310"/>
      <c r="D204" s="310"/>
      <c r="E204" s="310"/>
      <c r="F204" s="333" t="s">
        <v>47</v>
      </c>
      <c r="G204" s="310"/>
      <c r="H204" s="310" t="s">
        <v>1727</v>
      </c>
      <c r="I204" s="310"/>
      <c r="J204" s="310"/>
      <c r="K204" s="358"/>
    </row>
    <row r="205" spans="2:11" s="1" customFormat="1" ht="15" customHeight="1">
      <c r="B205" s="335"/>
      <c r="C205" s="310"/>
      <c r="D205" s="310"/>
      <c r="E205" s="310"/>
      <c r="F205" s="333" t="s">
        <v>45</v>
      </c>
      <c r="G205" s="310"/>
      <c r="H205" s="310" t="s">
        <v>1728</v>
      </c>
      <c r="I205" s="310"/>
      <c r="J205" s="310"/>
      <c r="K205" s="358"/>
    </row>
    <row r="206" spans="2:11" s="1" customFormat="1" ht="15" customHeight="1">
      <c r="B206" s="335"/>
      <c r="C206" s="310"/>
      <c r="D206" s="310"/>
      <c r="E206" s="310"/>
      <c r="F206" s="333" t="s">
        <v>46</v>
      </c>
      <c r="G206" s="310"/>
      <c r="H206" s="310" t="s">
        <v>1729</v>
      </c>
      <c r="I206" s="310"/>
      <c r="J206" s="310"/>
      <c r="K206" s="358"/>
    </row>
    <row r="207" spans="2:11" s="1" customFormat="1" ht="15" customHeight="1">
      <c r="B207" s="335"/>
      <c r="C207" s="310"/>
      <c r="D207" s="310"/>
      <c r="E207" s="310"/>
      <c r="F207" s="333"/>
      <c r="G207" s="310"/>
      <c r="H207" s="310"/>
      <c r="I207" s="310"/>
      <c r="J207" s="310"/>
      <c r="K207" s="358"/>
    </row>
    <row r="208" spans="2:11" s="1" customFormat="1" ht="15" customHeight="1">
      <c r="B208" s="335"/>
      <c r="C208" s="310" t="s">
        <v>1670</v>
      </c>
      <c r="D208" s="310"/>
      <c r="E208" s="310"/>
      <c r="F208" s="333" t="s">
        <v>78</v>
      </c>
      <c r="G208" s="310"/>
      <c r="H208" s="310" t="s">
        <v>1730</v>
      </c>
      <c r="I208" s="310"/>
      <c r="J208" s="310"/>
      <c r="K208" s="358"/>
    </row>
    <row r="209" spans="2:11" s="1" customFormat="1" ht="15" customHeight="1">
      <c r="B209" s="335"/>
      <c r="C209" s="310"/>
      <c r="D209" s="310"/>
      <c r="E209" s="310"/>
      <c r="F209" s="333" t="s">
        <v>1566</v>
      </c>
      <c r="G209" s="310"/>
      <c r="H209" s="310" t="s">
        <v>1567</v>
      </c>
      <c r="I209" s="310"/>
      <c r="J209" s="310"/>
      <c r="K209" s="358"/>
    </row>
    <row r="210" spans="2:11" s="1" customFormat="1" ht="15" customHeight="1">
      <c r="B210" s="335"/>
      <c r="C210" s="310"/>
      <c r="D210" s="310"/>
      <c r="E210" s="310"/>
      <c r="F210" s="333" t="s">
        <v>1564</v>
      </c>
      <c r="G210" s="310"/>
      <c r="H210" s="310" t="s">
        <v>1731</v>
      </c>
      <c r="I210" s="310"/>
      <c r="J210" s="310"/>
      <c r="K210" s="358"/>
    </row>
    <row r="211" spans="2:11" s="1" customFormat="1" ht="15" customHeight="1">
      <c r="B211" s="376"/>
      <c r="C211" s="310"/>
      <c r="D211" s="310"/>
      <c r="E211" s="310"/>
      <c r="F211" s="333" t="s">
        <v>1568</v>
      </c>
      <c r="G211" s="371"/>
      <c r="H211" s="362" t="s">
        <v>1569</v>
      </c>
      <c r="I211" s="362"/>
      <c r="J211" s="362"/>
      <c r="K211" s="377"/>
    </row>
    <row r="212" spans="2:11" s="1" customFormat="1" ht="15" customHeight="1">
      <c r="B212" s="376"/>
      <c r="C212" s="310"/>
      <c r="D212" s="310"/>
      <c r="E212" s="310"/>
      <c r="F212" s="333" t="s">
        <v>1570</v>
      </c>
      <c r="G212" s="371"/>
      <c r="H212" s="362" t="s">
        <v>1732</v>
      </c>
      <c r="I212" s="362"/>
      <c r="J212" s="362"/>
      <c r="K212" s="377"/>
    </row>
    <row r="213" spans="2:11" s="1" customFormat="1" ht="15" customHeight="1">
      <c r="B213" s="376"/>
      <c r="C213" s="310"/>
      <c r="D213" s="310"/>
      <c r="E213" s="310"/>
      <c r="F213" s="333"/>
      <c r="G213" s="371"/>
      <c r="H213" s="362"/>
      <c r="I213" s="362"/>
      <c r="J213" s="362"/>
      <c r="K213" s="377"/>
    </row>
    <row r="214" spans="2:11" s="1" customFormat="1" ht="15" customHeight="1">
      <c r="B214" s="376"/>
      <c r="C214" s="310" t="s">
        <v>1694</v>
      </c>
      <c r="D214" s="310"/>
      <c r="E214" s="310"/>
      <c r="F214" s="333">
        <v>1</v>
      </c>
      <c r="G214" s="371"/>
      <c r="H214" s="362" t="s">
        <v>1733</v>
      </c>
      <c r="I214" s="362"/>
      <c r="J214" s="362"/>
      <c r="K214" s="377"/>
    </row>
    <row r="215" spans="2:11" s="1" customFormat="1" ht="15" customHeight="1">
      <c r="B215" s="376"/>
      <c r="C215" s="310"/>
      <c r="D215" s="310"/>
      <c r="E215" s="310"/>
      <c r="F215" s="333">
        <v>2</v>
      </c>
      <c r="G215" s="371"/>
      <c r="H215" s="362" t="s">
        <v>1734</v>
      </c>
      <c r="I215" s="362"/>
      <c r="J215" s="362"/>
      <c r="K215" s="377"/>
    </row>
    <row r="216" spans="2:11" s="1" customFormat="1" ht="15" customHeight="1">
      <c r="B216" s="376"/>
      <c r="C216" s="310"/>
      <c r="D216" s="310"/>
      <c r="E216" s="310"/>
      <c r="F216" s="333">
        <v>3</v>
      </c>
      <c r="G216" s="371"/>
      <c r="H216" s="362" t="s">
        <v>1735</v>
      </c>
      <c r="I216" s="362"/>
      <c r="J216" s="362"/>
      <c r="K216" s="377"/>
    </row>
    <row r="217" spans="2:11" s="1" customFormat="1" ht="15" customHeight="1">
      <c r="B217" s="376"/>
      <c r="C217" s="310"/>
      <c r="D217" s="310"/>
      <c r="E217" s="310"/>
      <c r="F217" s="333">
        <v>4</v>
      </c>
      <c r="G217" s="371"/>
      <c r="H217" s="362" t="s">
        <v>1736</v>
      </c>
      <c r="I217" s="362"/>
      <c r="J217" s="362"/>
      <c r="K217" s="377"/>
    </row>
    <row r="218" spans="2:11" s="1" customFormat="1" ht="12.75" customHeight="1">
      <c r="B218" s="378"/>
      <c r="C218" s="379"/>
      <c r="D218" s="379"/>
      <c r="E218" s="379"/>
      <c r="F218" s="379"/>
      <c r="G218" s="379"/>
      <c r="H218" s="379"/>
      <c r="I218" s="379"/>
      <c r="J218" s="379"/>
      <c r="K218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139" t="s">
        <v>107</v>
      </c>
      <c r="BA2" s="139" t="s">
        <v>107</v>
      </c>
      <c r="BB2" s="139" t="s">
        <v>108</v>
      </c>
      <c r="BC2" s="139" t="s">
        <v>109</v>
      </c>
      <c r="BD2" s="139" t="s">
        <v>81</v>
      </c>
    </row>
    <row r="3" spans="2:5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  <c r="AZ3" s="139" t="s">
        <v>110</v>
      </c>
      <c r="BA3" s="139" t="s">
        <v>110</v>
      </c>
      <c r="BB3" s="139" t="s">
        <v>108</v>
      </c>
      <c r="BC3" s="139" t="s">
        <v>111</v>
      </c>
      <c r="BD3" s="139" t="s">
        <v>81</v>
      </c>
    </row>
    <row r="4" spans="2:5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  <c r="AZ4" s="139" t="s">
        <v>113</v>
      </c>
      <c r="BA4" s="139" t="s">
        <v>113</v>
      </c>
      <c r="BB4" s="139" t="s">
        <v>108</v>
      </c>
      <c r="BC4" s="139" t="s">
        <v>114</v>
      </c>
      <c r="BD4" s="139" t="s">
        <v>81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116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118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27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4" t="s">
        <v>29</v>
      </c>
      <c r="J17" s="134" t="s">
        <v>30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ROUND(J98,2)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ROUND((SUM(BE98:BE382)),2)</f>
        <v>0</v>
      </c>
      <c r="G35" s="39"/>
      <c r="H35" s="39"/>
      <c r="I35" s="159">
        <v>0.21</v>
      </c>
      <c r="J35" s="158">
        <f>ROUND(((SUM(BE98:BE382))*I35),2)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ROUND((SUM(BF98:BF382)),2)</f>
        <v>0</v>
      </c>
      <c r="G36" s="39"/>
      <c r="H36" s="39"/>
      <c r="I36" s="159">
        <v>0.15</v>
      </c>
      <c r="J36" s="158">
        <f>ROUND(((SUM(BF98:BF382))*I36),2)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ROUND((SUM(BG98:BG382)),2)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ROUND((SUM(BH98:BH382)),2)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ROUND((SUM(BI98:BI382)),2)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116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101-1 - KOMUNIKACE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123</v>
      </c>
      <c r="E64" s="179"/>
      <c r="F64" s="179"/>
      <c r="G64" s="179"/>
      <c r="H64" s="179"/>
      <c r="I64" s="179"/>
      <c r="J64" s="180">
        <f>J99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124</v>
      </c>
      <c r="E65" s="184"/>
      <c r="F65" s="184"/>
      <c r="G65" s="184"/>
      <c r="H65" s="184"/>
      <c r="I65" s="184"/>
      <c r="J65" s="185">
        <f>J100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125</v>
      </c>
      <c r="E66" s="184"/>
      <c r="F66" s="184"/>
      <c r="G66" s="184"/>
      <c r="H66" s="184"/>
      <c r="I66" s="184"/>
      <c r="J66" s="185">
        <f>J183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126</v>
      </c>
      <c r="E67" s="184"/>
      <c r="F67" s="184"/>
      <c r="G67" s="184"/>
      <c r="H67" s="184"/>
      <c r="I67" s="184"/>
      <c r="J67" s="185">
        <f>J189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127</v>
      </c>
      <c r="E68" s="184"/>
      <c r="F68" s="184"/>
      <c r="G68" s="184"/>
      <c r="H68" s="184"/>
      <c r="I68" s="184"/>
      <c r="J68" s="185">
        <f>J256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128</v>
      </c>
      <c r="E69" s="184"/>
      <c r="F69" s="184"/>
      <c r="G69" s="184"/>
      <c r="H69" s="184"/>
      <c r="I69" s="184"/>
      <c r="J69" s="185">
        <f>J307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129</v>
      </c>
      <c r="E70" s="184"/>
      <c r="F70" s="184"/>
      <c r="G70" s="184"/>
      <c r="H70" s="184"/>
      <c r="I70" s="184"/>
      <c r="J70" s="185">
        <f>J350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130</v>
      </c>
      <c r="E71" s="184"/>
      <c r="F71" s="184"/>
      <c r="G71" s="184"/>
      <c r="H71" s="184"/>
      <c r="I71" s="184"/>
      <c r="J71" s="185">
        <f>J360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6"/>
      <c r="C72" s="177"/>
      <c r="D72" s="178" t="s">
        <v>131</v>
      </c>
      <c r="E72" s="179"/>
      <c r="F72" s="179"/>
      <c r="G72" s="179"/>
      <c r="H72" s="179"/>
      <c r="I72" s="179"/>
      <c r="J72" s="180">
        <f>J362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2"/>
      <c r="C73" s="126"/>
      <c r="D73" s="183" t="s">
        <v>132</v>
      </c>
      <c r="E73" s="184"/>
      <c r="F73" s="184"/>
      <c r="G73" s="184"/>
      <c r="H73" s="184"/>
      <c r="I73" s="184"/>
      <c r="J73" s="185">
        <f>J363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6"/>
      <c r="C74" s="177"/>
      <c r="D74" s="178" t="s">
        <v>133</v>
      </c>
      <c r="E74" s="179"/>
      <c r="F74" s="179"/>
      <c r="G74" s="179"/>
      <c r="H74" s="179"/>
      <c r="I74" s="179"/>
      <c r="J74" s="180">
        <f>J371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6"/>
      <c r="D75" s="183" t="s">
        <v>134</v>
      </c>
      <c r="E75" s="184"/>
      <c r="F75" s="184"/>
      <c r="G75" s="184"/>
      <c r="H75" s="184"/>
      <c r="I75" s="184"/>
      <c r="J75" s="185">
        <f>J372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135</v>
      </c>
      <c r="E76" s="184"/>
      <c r="F76" s="184"/>
      <c r="G76" s="184"/>
      <c r="H76" s="184"/>
      <c r="I76" s="184"/>
      <c r="J76" s="185">
        <f>J379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136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71" t="str">
        <f>E7</f>
        <v>Oprava povrchu komunikací a výměna vodovodu v Klatovech 2024, 3. část</v>
      </c>
      <c r="F86" s="33"/>
      <c r="G86" s="33"/>
      <c r="H86" s="33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115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1" t="s">
        <v>116</v>
      </c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117</v>
      </c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SO 101-1 - KOMUNIKACE</v>
      </c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 xml:space="preserve"> </v>
      </c>
      <c r="G92" s="41"/>
      <c r="H92" s="41"/>
      <c r="I92" s="33" t="s">
        <v>23</v>
      </c>
      <c r="J92" s="73" t="str">
        <f>IF(J14="","",J14)</f>
        <v>20. 2. 2024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 xml:space="preserve">Město Klatovy </v>
      </c>
      <c r="G94" s="41"/>
      <c r="H94" s="41"/>
      <c r="I94" s="33" t="s">
        <v>33</v>
      </c>
      <c r="J94" s="37" t="str">
        <f>E23</f>
        <v xml:space="preserve"> </v>
      </c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IF(E20="","",E20)</f>
        <v>Vyplň údaj</v>
      </c>
      <c r="G95" s="41"/>
      <c r="H95" s="41"/>
      <c r="I95" s="33" t="s">
        <v>35</v>
      </c>
      <c r="J95" s="37" t="str">
        <f>E26</f>
        <v xml:space="preserve"> 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7"/>
      <c r="B97" s="188"/>
      <c r="C97" s="189" t="s">
        <v>137</v>
      </c>
      <c r="D97" s="190" t="s">
        <v>57</v>
      </c>
      <c r="E97" s="190" t="s">
        <v>53</v>
      </c>
      <c r="F97" s="190" t="s">
        <v>54</v>
      </c>
      <c r="G97" s="190" t="s">
        <v>138</v>
      </c>
      <c r="H97" s="190" t="s">
        <v>139</v>
      </c>
      <c r="I97" s="190" t="s">
        <v>140</v>
      </c>
      <c r="J97" s="190" t="s">
        <v>121</v>
      </c>
      <c r="K97" s="191" t="s">
        <v>141</v>
      </c>
      <c r="L97" s="192"/>
      <c r="M97" s="93" t="s">
        <v>19</v>
      </c>
      <c r="N97" s="94" t="s">
        <v>42</v>
      </c>
      <c r="O97" s="94" t="s">
        <v>142</v>
      </c>
      <c r="P97" s="94" t="s">
        <v>143</v>
      </c>
      <c r="Q97" s="94" t="s">
        <v>144</v>
      </c>
      <c r="R97" s="94" t="s">
        <v>145</v>
      </c>
      <c r="S97" s="94" t="s">
        <v>146</v>
      </c>
      <c r="T97" s="95" t="s">
        <v>147</v>
      </c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63" s="2" customFormat="1" ht="22.8" customHeight="1">
      <c r="A98" s="39"/>
      <c r="B98" s="40"/>
      <c r="C98" s="100" t="s">
        <v>148</v>
      </c>
      <c r="D98" s="41"/>
      <c r="E98" s="41"/>
      <c r="F98" s="41"/>
      <c r="G98" s="41"/>
      <c r="H98" s="41"/>
      <c r="I98" s="41"/>
      <c r="J98" s="193">
        <f>BK98</f>
        <v>0</v>
      </c>
      <c r="K98" s="41"/>
      <c r="L98" s="45"/>
      <c r="M98" s="96"/>
      <c r="N98" s="194"/>
      <c r="O98" s="97"/>
      <c r="P98" s="195">
        <f>P99+P362+P371</f>
        <v>0</v>
      </c>
      <c r="Q98" s="97"/>
      <c r="R98" s="195">
        <f>R99+R362+R371</f>
        <v>274.88127000000003</v>
      </c>
      <c r="S98" s="97"/>
      <c r="T98" s="196">
        <f>T99+T362+T371</f>
        <v>361.92400000000004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122</v>
      </c>
      <c r="BK98" s="197">
        <f>BK99+BK362+BK371</f>
        <v>0</v>
      </c>
    </row>
    <row r="99" spans="1:63" s="12" customFormat="1" ht="25.9" customHeight="1">
      <c r="A99" s="12"/>
      <c r="B99" s="198"/>
      <c r="C99" s="199"/>
      <c r="D99" s="200" t="s">
        <v>71</v>
      </c>
      <c r="E99" s="201" t="s">
        <v>149</v>
      </c>
      <c r="F99" s="201" t="s">
        <v>150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P100+P183+P189+P256+P307+P350+P360</f>
        <v>0</v>
      </c>
      <c r="Q99" s="206"/>
      <c r="R99" s="207">
        <f>R100+R183+R189+R256+R307+R350+R360</f>
        <v>274.85727</v>
      </c>
      <c r="S99" s="206"/>
      <c r="T99" s="208">
        <f>T100+T183+T189+T256+T307+T350+T360</f>
        <v>361.92400000000004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79</v>
      </c>
      <c r="AT99" s="210" t="s">
        <v>71</v>
      </c>
      <c r="AU99" s="210" t="s">
        <v>72</v>
      </c>
      <c r="AY99" s="209" t="s">
        <v>151</v>
      </c>
      <c r="BK99" s="211">
        <f>BK100+BK183+BK189+BK256+BK307+BK350+BK360</f>
        <v>0</v>
      </c>
    </row>
    <row r="100" spans="1:63" s="12" customFormat="1" ht="22.8" customHeight="1">
      <c r="A100" s="12"/>
      <c r="B100" s="198"/>
      <c r="C100" s="199"/>
      <c r="D100" s="200" t="s">
        <v>71</v>
      </c>
      <c r="E100" s="212" t="s">
        <v>79</v>
      </c>
      <c r="F100" s="212" t="s">
        <v>152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SUM(P101:P182)</f>
        <v>0</v>
      </c>
      <c r="Q100" s="206"/>
      <c r="R100" s="207">
        <f>SUM(R101:R182)</f>
        <v>74.90928000000001</v>
      </c>
      <c r="S100" s="206"/>
      <c r="T100" s="208">
        <f>SUM(T101:T182)</f>
        <v>361.76000000000005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79</v>
      </c>
      <c r="AT100" s="210" t="s">
        <v>71</v>
      </c>
      <c r="AU100" s="210" t="s">
        <v>79</v>
      </c>
      <c r="AY100" s="209" t="s">
        <v>151</v>
      </c>
      <c r="BK100" s="211">
        <f>SUM(BK101:BK182)</f>
        <v>0</v>
      </c>
    </row>
    <row r="101" spans="1:65" s="2" customFormat="1" ht="16.5" customHeight="1">
      <c r="A101" s="39"/>
      <c r="B101" s="40"/>
      <c r="C101" s="214" t="s">
        <v>79</v>
      </c>
      <c r="D101" s="214" t="s">
        <v>153</v>
      </c>
      <c r="E101" s="215" t="s">
        <v>154</v>
      </c>
      <c r="F101" s="216" t="s">
        <v>155</v>
      </c>
      <c r="G101" s="217" t="s">
        <v>156</v>
      </c>
      <c r="H101" s="218">
        <v>4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1</v>
      </c>
      <c r="T101" s="224">
        <f>S101*H101</f>
        <v>4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157</v>
      </c>
      <c r="AT101" s="225" t="s">
        <v>153</v>
      </c>
      <c r="AU101" s="225" t="s">
        <v>81</v>
      </c>
      <c r="AY101" s="18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79</v>
      </c>
      <c r="BK101" s="226">
        <f>ROUND(I101*H101,2)</f>
        <v>0</v>
      </c>
      <c r="BL101" s="18" t="s">
        <v>157</v>
      </c>
      <c r="BM101" s="225" t="s">
        <v>158</v>
      </c>
    </row>
    <row r="102" spans="1:65" s="2" customFormat="1" ht="24.15" customHeight="1">
      <c r="A102" s="39"/>
      <c r="B102" s="40"/>
      <c r="C102" s="214" t="s">
        <v>81</v>
      </c>
      <c r="D102" s="214" t="s">
        <v>153</v>
      </c>
      <c r="E102" s="215" t="s">
        <v>159</v>
      </c>
      <c r="F102" s="216" t="s">
        <v>160</v>
      </c>
      <c r="G102" s="217" t="s">
        <v>161</v>
      </c>
      <c r="H102" s="218">
        <v>261.6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157</v>
      </c>
      <c r="AT102" s="225" t="s">
        <v>153</v>
      </c>
      <c r="AU102" s="225" t="s">
        <v>81</v>
      </c>
      <c r="AY102" s="18" t="s">
        <v>151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79</v>
      </c>
      <c r="BK102" s="226">
        <f>ROUND(I102*H102,2)</f>
        <v>0</v>
      </c>
      <c r="BL102" s="18" t="s">
        <v>157</v>
      </c>
      <c r="BM102" s="225" t="s">
        <v>162</v>
      </c>
    </row>
    <row r="103" spans="1:47" s="2" customFormat="1" ht="12">
      <c r="A103" s="39"/>
      <c r="B103" s="40"/>
      <c r="C103" s="41"/>
      <c r="D103" s="227" t="s">
        <v>163</v>
      </c>
      <c r="E103" s="41"/>
      <c r="F103" s="228" t="s">
        <v>164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163</v>
      </c>
      <c r="AU103" s="18" t="s">
        <v>81</v>
      </c>
    </row>
    <row r="104" spans="1:51" s="13" customFormat="1" ht="12">
      <c r="A104" s="13"/>
      <c r="B104" s="232"/>
      <c r="C104" s="233"/>
      <c r="D104" s="227" t="s">
        <v>165</v>
      </c>
      <c r="E104" s="234" t="s">
        <v>19</v>
      </c>
      <c r="F104" s="235" t="s">
        <v>166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165</v>
      </c>
      <c r="AU104" s="241" t="s">
        <v>81</v>
      </c>
      <c r="AV104" s="13" t="s">
        <v>79</v>
      </c>
      <c r="AW104" s="13" t="s">
        <v>34</v>
      </c>
      <c r="AX104" s="13" t="s">
        <v>72</v>
      </c>
      <c r="AY104" s="241" t="s">
        <v>151</v>
      </c>
    </row>
    <row r="105" spans="1:51" s="14" customFormat="1" ht="12">
      <c r="A105" s="14"/>
      <c r="B105" s="242"/>
      <c r="C105" s="243"/>
      <c r="D105" s="227" t="s">
        <v>165</v>
      </c>
      <c r="E105" s="244" t="s">
        <v>19</v>
      </c>
      <c r="F105" s="245" t="s">
        <v>167</v>
      </c>
      <c r="G105" s="243"/>
      <c r="H105" s="246">
        <v>261.6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165</v>
      </c>
      <c r="AU105" s="252" t="s">
        <v>81</v>
      </c>
      <c r="AV105" s="14" t="s">
        <v>81</v>
      </c>
      <c r="AW105" s="14" t="s">
        <v>34</v>
      </c>
      <c r="AX105" s="14" t="s">
        <v>72</v>
      </c>
      <c r="AY105" s="252" t="s">
        <v>151</v>
      </c>
    </row>
    <row r="106" spans="1:51" s="15" customFormat="1" ht="12">
      <c r="A106" s="15"/>
      <c r="B106" s="253"/>
      <c r="C106" s="254"/>
      <c r="D106" s="227" t="s">
        <v>165</v>
      </c>
      <c r="E106" s="255" t="s">
        <v>19</v>
      </c>
      <c r="F106" s="256" t="s">
        <v>168</v>
      </c>
      <c r="G106" s="254"/>
      <c r="H106" s="257">
        <v>261.6</v>
      </c>
      <c r="I106" s="258"/>
      <c r="J106" s="254"/>
      <c r="K106" s="254"/>
      <c r="L106" s="259"/>
      <c r="M106" s="260"/>
      <c r="N106" s="261"/>
      <c r="O106" s="261"/>
      <c r="P106" s="261"/>
      <c r="Q106" s="261"/>
      <c r="R106" s="261"/>
      <c r="S106" s="261"/>
      <c r="T106" s="262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3" t="s">
        <v>165</v>
      </c>
      <c r="AU106" s="263" t="s">
        <v>81</v>
      </c>
      <c r="AV106" s="15" t="s">
        <v>157</v>
      </c>
      <c r="AW106" s="15" t="s">
        <v>34</v>
      </c>
      <c r="AX106" s="15" t="s">
        <v>79</v>
      </c>
      <c r="AY106" s="263" t="s">
        <v>151</v>
      </c>
    </row>
    <row r="107" spans="1:65" s="2" customFormat="1" ht="37.8" customHeight="1">
      <c r="A107" s="39"/>
      <c r="B107" s="40"/>
      <c r="C107" s="214" t="s">
        <v>169</v>
      </c>
      <c r="D107" s="214" t="s">
        <v>153</v>
      </c>
      <c r="E107" s="215" t="s">
        <v>170</v>
      </c>
      <c r="F107" s="216" t="s">
        <v>171</v>
      </c>
      <c r="G107" s="217" t="s">
        <v>161</v>
      </c>
      <c r="H107" s="218">
        <v>105</v>
      </c>
      <c r="I107" s="219"/>
      <c r="J107" s="220">
        <f>ROUND(I107*H107,2)</f>
        <v>0</v>
      </c>
      <c r="K107" s="216" t="s">
        <v>172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0.26</v>
      </c>
      <c r="T107" s="224">
        <f>S107*H107</f>
        <v>27.3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157</v>
      </c>
      <c r="AT107" s="225" t="s">
        <v>153</v>
      </c>
      <c r="AU107" s="225" t="s">
        <v>81</v>
      </c>
      <c r="AY107" s="18" t="s">
        <v>151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79</v>
      </c>
      <c r="BK107" s="226">
        <f>ROUND(I107*H107,2)</f>
        <v>0</v>
      </c>
      <c r="BL107" s="18" t="s">
        <v>157</v>
      </c>
      <c r="BM107" s="225" t="s">
        <v>173</v>
      </c>
    </row>
    <row r="108" spans="1:47" s="2" customFormat="1" ht="12">
      <c r="A108" s="39"/>
      <c r="B108" s="40"/>
      <c r="C108" s="41"/>
      <c r="D108" s="264" t="s">
        <v>174</v>
      </c>
      <c r="E108" s="41"/>
      <c r="F108" s="265" t="s">
        <v>175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174</v>
      </c>
      <c r="AU108" s="18" t="s">
        <v>81</v>
      </c>
    </row>
    <row r="109" spans="1:51" s="13" customFormat="1" ht="12">
      <c r="A109" s="13"/>
      <c r="B109" s="232"/>
      <c r="C109" s="233"/>
      <c r="D109" s="227" t="s">
        <v>165</v>
      </c>
      <c r="E109" s="234" t="s">
        <v>19</v>
      </c>
      <c r="F109" s="235" t="s">
        <v>176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165</v>
      </c>
      <c r="AU109" s="241" t="s">
        <v>81</v>
      </c>
      <c r="AV109" s="13" t="s">
        <v>79</v>
      </c>
      <c r="AW109" s="13" t="s">
        <v>34</v>
      </c>
      <c r="AX109" s="13" t="s">
        <v>72</v>
      </c>
      <c r="AY109" s="241" t="s">
        <v>151</v>
      </c>
    </row>
    <row r="110" spans="1:51" s="14" customFormat="1" ht="12">
      <c r="A110" s="14"/>
      <c r="B110" s="242"/>
      <c r="C110" s="243"/>
      <c r="D110" s="227" t="s">
        <v>165</v>
      </c>
      <c r="E110" s="244" t="s">
        <v>19</v>
      </c>
      <c r="F110" s="245" t="s">
        <v>177</v>
      </c>
      <c r="G110" s="243"/>
      <c r="H110" s="246">
        <v>105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165</v>
      </c>
      <c r="AU110" s="252" t="s">
        <v>81</v>
      </c>
      <c r="AV110" s="14" t="s">
        <v>81</v>
      </c>
      <c r="AW110" s="14" t="s">
        <v>34</v>
      </c>
      <c r="AX110" s="14" t="s">
        <v>72</v>
      </c>
      <c r="AY110" s="252" t="s">
        <v>151</v>
      </c>
    </row>
    <row r="111" spans="1:51" s="15" customFormat="1" ht="12">
      <c r="A111" s="15"/>
      <c r="B111" s="253"/>
      <c r="C111" s="254"/>
      <c r="D111" s="227" t="s">
        <v>165</v>
      </c>
      <c r="E111" s="255" t="s">
        <v>19</v>
      </c>
      <c r="F111" s="256" t="s">
        <v>168</v>
      </c>
      <c r="G111" s="254"/>
      <c r="H111" s="257">
        <v>105</v>
      </c>
      <c r="I111" s="258"/>
      <c r="J111" s="254"/>
      <c r="K111" s="254"/>
      <c r="L111" s="259"/>
      <c r="M111" s="260"/>
      <c r="N111" s="261"/>
      <c r="O111" s="261"/>
      <c r="P111" s="261"/>
      <c r="Q111" s="261"/>
      <c r="R111" s="261"/>
      <c r="S111" s="261"/>
      <c r="T111" s="26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3" t="s">
        <v>165</v>
      </c>
      <c r="AU111" s="263" t="s">
        <v>81</v>
      </c>
      <c r="AV111" s="15" t="s">
        <v>157</v>
      </c>
      <c r="AW111" s="15" t="s">
        <v>34</v>
      </c>
      <c r="AX111" s="15" t="s">
        <v>79</v>
      </c>
      <c r="AY111" s="263" t="s">
        <v>151</v>
      </c>
    </row>
    <row r="112" spans="1:65" s="2" customFormat="1" ht="33" customHeight="1">
      <c r="A112" s="39"/>
      <c r="B112" s="40"/>
      <c r="C112" s="214" t="s">
        <v>157</v>
      </c>
      <c r="D112" s="214" t="s">
        <v>153</v>
      </c>
      <c r="E112" s="215" t="s">
        <v>178</v>
      </c>
      <c r="F112" s="216" t="s">
        <v>179</v>
      </c>
      <c r="G112" s="217" t="s">
        <v>161</v>
      </c>
      <c r="H112" s="218">
        <v>160</v>
      </c>
      <c r="I112" s="219"/>
      <c r="J112" s="220">
        <f>ROUND(I112*H112,2)</f>
        <v>0</v>
      </c>
      <c r="K112" s="216" t="s">
        <v>172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0.098</v>
      </c>
      <c r="T112" s="224">
        <f>S112*H112</f>
        <v>15.68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157</v>
      </c>
      <c r="AT112" s="225" t="s">
        <v>153</v>
      </c>
      <c r="AU112" s="225" t="s">
        <v>81</v>
      </c>
      <c r="AY112" s="18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79</v>
      </c>
      <c r="BK112" s="226">
        <f>ROUND(I112*H112,2)</f>
        <v>0</v>
      </c>
      <c r="BL112" s="18" t="s">
        <v>157</v>
      </c>
      <c r="BM112" s="225" t="s">
        <v>180</v>
      </c>
    </row>
    <row r="113" spans="1:47" s="2" customFormat="1" ht="12">
      <c r="A113" s="39"/>
      <c r="B113" s="40"/>
      <c r="C113" s="41"/>
      <c r="D113" s="264" t="s">
        <v>174</v>
      </c>
      <c r="E113" s="41"/>
      <c r="F113" s="265" t="s">
        <v>181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174</v>
      </c>
      <c r="AU113" s="18" t="s">
        <v>81</v>
      </c>
    </row>
    <row r="114" spans="1:51" s="13" customFormat="1" ht="12">
      <c r="A114" s="13"/>
      <c r="B114" s="232"/>
      <c r="C114" s="233"/>
      <c r="D114" s="227" t="s">
        <v>165</v>
      </c>
      <c r="E114" s="234" t="s">
        <v>19</v>
      </c>
      <c r="F114" s="235" t="s">
        <v>182</v>
      </c>
      <c r="G114" s="233"/>
      <c r="H114" s="234" t="s">
        <v>19</v>
      </c>
      <c r="I114" s="236"/>
      <c r="J114" s="233"/>
      <c r="K114" s="233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165</v>
      </c>
      <c r="AU114" s="241" t="s">
        <v>81</v>
      </c>
      <c r="AV114" s="13" t="s">
        <v>79</v>
      </c>
      <c r="AW114" s="13" t="s">
        <v>34</v>
      </c>
      <c r="AX114" s="13" t="s">
        <v>72</v>
      </c>
      <c r="AY114" s="241" t="s">
        <v>151</v>
      </c>
    </row>
    <row r="115" spans="1:51" s="14" customFormat="1" ht="12">
      <c r="A115" s="14"/>
      <c r="B115" s="242"/>
      <c r="C115" s="243"/>
      <c r="D115" s="227" t="s">
        <v>165</v>
      </c>
      <c r="E115" s="244" t="s">
        <v>19</v>
      </c>
      <c r="F115" s="245" t="s">
        <v>183</v>
      </c>
      <c r="G115" s="243"/>
      <c r="H115" s="246">
        <v>160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165</v>
      </c>
      <c r="AU115" s="252" t="s">
        <v>81</v>
      </c>
      <c r="AV115" s="14" t="s">
        <v>81</v>
      </c>
      <c r="AW115" s="14" t="s">
        <v>34</v>
      </c>
      <c r="AX115" s="14" t="s">
        <v>72</v>
      </c>
      <c r="AY115" s="252" t="s">
        <v>151</v>
      </c>
    </row>
    <row r="116" spans="1:51" s="15" customFormat="1" ht="12">
      <c r="A116" s="15"/>
      <c r="B116" s="253"/>
      <c r="C116" s="254"/>
      <c r="D116" s="227" t="s">
        <v>165</v>
      </c>
      <c r="E116" s="255" t="s">
        <v>19</v>
      </c>
      <c r="F116" s="256" t="s">
        <v>168</v>
      </c>
      <c r="G116" s="254"/>
      <c r="H116" s="257">
        <v>160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3" t="s">
        <v>165</v>
      </c>
      <c r="AU116" s="263" t="s">
        <v>81</v>
      </c>
      <c r="AV116" s="15" t="s">
        <v>157</v>
      </c>
      <c r="AW116" s="15" t="s">
        <v>34</v>
      </c>
      <c r="AX116" s="15" t="s">
        <v>79</v>
      </c>
      <c r="AY116" s="263" t="s">
        <v>151</v>
      </c>
    </row>
    <row r="117" spans="1:65" s="2" customFormat="1" ht="24.15" customHeight="1">
      <c r="A117" s="39"/>
      <c r="B117" s="40"/>
      <c r="C117" s="214" t="s">
        <v>184</v>
      </c>
      <c r="D117" s="214" t="s">
        <v>153</v>
      </c>
      <c r="E117" s="215" t="s">
        <v>185</v>
      </c>
      <c r="F117" s="216" t="s">
        <v>186</v>
      </c>
      <c r="G117" s="217" t="s">
        <v>161</v>
      </c>
      <c r="H117" s="218">
        <v>1308</v>
      </c>
      <c r="I117" s="219"/>
      <c r="J117" s="220">
        <f>ROUND(I117*H117,2)</f>
        <v>0</v>
      </c>
      <c r="K117" s="216" t="s">
        <v>172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0.00016</v>
      </c>
      <c r="R117" s="223">
        <f>Q117*H117</f>
        <v>0.20928000000000002</v>
      </c>
      <c r="S117" s="223">
        <v>0.23</v>
      </c>
      <c r="T117" s="224">
        <f>S117*H117</f>
        <v>300.84000000000003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157</v>
      </c>
      <c r="AT117" s="225" t="s">
        <v>153</v>
      </c>
      <c r="AU117" s="225" t="s">
        <v>81</v>
      </c>
      <c r="AY117" s="18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79</v>
      </c>
      <c r="BK117" s="226">
        <f>ROUND(I117*H117,2)</f>
        <v>0</v>
      </c>
      <c r="BL117" s="18" t="s">
        <v>157</v>
      </c>
      <c r="BM117" s="225" t="s">
        <v>187</v>
      </c>
    </row>
    <row r="118" spans="1:47" s="2" customFormat="1" ht="12">
      <c r="A118" s="39"/>
      <c r="B118" s="40"/>
      <c r="C118" s="41"/>
      <c r="D118" s="264" t="s">
        <v>174</v>
      </c>
      <c r="E118" s="41"/>
      <c r="F118" s="265" t="s">
        <v>188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174</v>
      </c>
      <c r="AU118" s="18" t="s">
        <v>81</v>
      </c>
    </row>
    <row r="119" spans="1:47" s="2" customFormat="1" ht="12">
      <c r="A119" s="39"/>
      <c r="B119" s="40"/>
      <c r="C119" s="41"/>
      <c r="D119" s="227" t="s">
        <v>163</v>
      </c>
      <c r="E119" s="41"/>
      <c r="F119" s="228" t="s">
        <v>189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163</v>
      </c>
      <c r="AU119" s="18" t="s">
        <v>81</v>
      </c>
    </row>
    <row r="120" spans="1:51" s="13" customFormat="1" ht="12">
      <c r="A120" s="13"/>
      <c r="B120" s="232"/>
      <c r="C120" s="233"/>
      <c r="D120" s="227" t="s">
        <v>165</v>
      </c>
      <c r="E120" s="234" t="s">
        <v>19</v>
      </c>
      <c r="F120" s="235" t="s">
        <v>166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165</v>
      </c>
      <c r="AU120" s="241" t="s">
        <v>81</v>
      </c>
      <c r="AV120" s="13" t="s">
        <v>79</v>
      </c>
      <c r="AW120" s="13" t="s">
        <v>34</v>
      </c>
      <c r="AX120" s="13" t="s">
        <v>72</v>
      </c>
      <c r="AY120" s="241" t="s">
        <v>151</v>
      </c>
    </row>
    <row r="121" spans="1:51" s="14" customFormat="1" ht="12">
      <c r="A121" s="14"/>
      <c r="B121" s="242"/>
      <c r="C121" s="243"/>
      <c r="D121" s="227" t="s">
        <v>165</v>
      </c>
      <c r="E121" s="244" t="s">
        <v>19</v>
      </c>
      <c r="F121" s="245" t="s">
        <v>190</v>
      </c>
      <c r="G121" s="243"/>
      <c r="H121" s="246">
        <v>1308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165</v>
      </c>
      <c r="AU121" s="252" t="s">
        <v>81</v>
      </c>
      <c r="AV121" s="14" t="s">
        <v>81</v>
      </c>
      <c r="AW121" s="14" t="s">
        <v>34</v>
      </c>
      <c r="AX121" s="14" t="s">
        <v>72</v>
      </c>
      <c r="AY121" s="252" t="s">
        <v>151</v>
      </c>
    </row>
    <row r="122" spans="1:51" s="15" customFormat="1" ht="12">
      <c r="A122" s="15"/>
      <c r="B122" s="253"/>
      <c r="C122" s="254"/>
      <c r="D122" s="227" t="s">
        <v>165</v>
      </c>
      <c r="E122" s="255" t="s">
        <v>19</v>
      </c>
      <c r="F122" s="256" t="s">
        <v>168</v>
      </c>
      <c r="G122" s="254"/>
      <c r="H122" s="257">
        <v>1308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165</v>
      </c>
      <c r="AU122" s="263" t="s">
        <v>81</v>
      </c>
      <c r="AV122" s="15" t="s">
        <v>157</v>
      </c>
      <c r="AW122" s="15" t="s">
        <v>34</v>
      </c>
      <c r="AX122" s="15" t="s">
        <v>79</v>
      </c>
      <c r="AY122" s="263" t="s">
        <v>151</v>
      </c>
    </row>
    <row r="123" spans="1:65" s="2" customFormat="1" ht="24.15" customHeight="1">
      <c r="A123" s="39"/>
      <c r="B123" s="40"/>
      <c r="C123" s="214" t="s">
        <v>191</v>
      </c>
      <c r="D123" s="214" t="s">
        <v>153</v>
      </c>
      <c r="E123" s="215" t="s">
        <v>192</v>
      </c>
      <c r="F123" s="216" t="s">
        <v>193</v>
      </c>
      <c r="G123" s="217" t="s">
        <v>194</v>
      </c>
      <c r="H123" s="218">
        <v>130</v>
      </c>
      <c r="I123" s="219"/>
      <c r="J123" s="220">
        <f>ROUND(I123*H123,2)</f>
        <v>0</v>
      </c>
      <c r="K123" s="216" t="s">
        <v>172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157</v>
      </c>
      <c r="AT123" s="225" t="s">
        <v>153</v>
      </c>
      <c r="AU123" s="225" t="s">
        <v>81</v>
      </c>
      <c r="AY123" s="18" t="s">
        <v>151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79</v>
      </c>
      <c r="BK123" s="226">
        <f>ROUND(I123*H123,2)</f>
        <v>0</v>
      </c>
      <c r="BL123" s="18" t="s">
        <v>157</v>
      </c>
      <c r="BM123" s="225" t="s">
        <v>195</v>
      </c>
    </row>
    <row r="124" spans="1:47" s="2" customFormat="1" ht="12">
      <c r="A124" s="39"/>
      <c r="B124" s="40"/>
      <c r="C124" s="41"/>
      <c r="D124" s="264" t="s">
        <v>174</v>
      </c>
      <c r="E124" s="41"/>
      <c r="F124" s="265" t="s">
        <v>196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174</v>
      </c>
      <c r="AU124" s="18" t="s">
        <v>81</v>
      </c>
    </row>
    <row r="125" spans="1:47" s="2" customFormat="1" ht="12">
      <c r="A125" s="39"/>
      <c r="B125" s="40"/>
      <c r="C125" s="41"/>
      <c r="D125" s="227" t="s">
        <v>163</v>
      </c>
      <c r="E125" s="41"/>
      <c r="F125" s="228" t="s">
        <v>197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163</v>
      </c>
      <c r="AU125" s="18" t="s">
        <v>81</v>
      </c>
    </row>
    <row r="126" spans="1:51" s="13" customFormat="1" ht="12">
      <c r="A126" s="13"/>
      <c r="B126" s="232"/>
      <c r="C126" s="233"/>
      <c r="D126" s="227" t="s">
        <v>165</v>
      </c>
      <c r="E126" s="234" t="s">
        <v>19</v>
      </c>
      <c r="F126" s="235" t="s">
        <v>198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165</v>
      </c>
      <c r="AU126" s="241" t="s">
        <v>81</v>
      </c>
      <c r="AV126" s="13" t="s">
        <v>79</v>
      </c>
      <c r="AW126" s="13" t="s">
        <v>34</v>
      </c>
      <c r="AX126" s="13" t="s">
        <v>72</v>
      </c>
      <c r="AY126" s="241" t="s">
        <v>151</v>
      </c>
    </row>
    <row r="127" spans="1:51" s="14" customFormat="1" ht="12">
      <c r="A127" s="14"/>
      <c r="B127" s="242"/>
      <c r="C127" s="243"/>
      <c r="D127" s="227" t="s">
        <v>165</v>
      </c>
      <c r="E127" s="244" t="s">
        <v>19</v>
      </c>
      <c r="F127" s="245" t="s">
        <v>199</v>
      </c>
      <c r="G127" s="243"/>
      <c r="H127" s="246">
        <v>110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165</v>
      </c>
      <c r="AU127" s="252" t="s">
        <v>81</v>
      </c>
      <c r="AV127" s="14" t="s">
        <v>81</v>
      </c>
      <c r="AW127" s="14" t="s">
        <v>34</v>
      </c>
      <c r="AX127" s="14" t="s">
        <v>72</v>
      </c>
      <c r="AY127" s="252" t="s">
        <v>151</v>
      </c>
    </row>
    <row r="128" spans="1:51" s="13" customFormat="1" ht="12">
      <c r="A128" s="13"/>
      <c r="B128" s="232"/>
      <c r="C128" s="233"/>
      <c r="D128" s="227" t="s">
        <v>165</v>
      </c>
      <c r="E128" s="234" t="s">
        <v>19</v>
      </c>
      <c r="F128" s="235" t="s">
        <v>200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165</v>
      </c>
      <c r="AU128" s="241" t="s">
        <v>81</v>
      </c>
      <c r="AV128" s="13" t="s">
        <v>79</v>
      </c>
      <c r="AW128" s="13" t="s">
        <v>34</v>
      </c>
      <c r="AX128" s="13" t="s">
        <v>72</v>
      </c>
      <c r="AY128" s="241" t="s">
        <v>151</v>
      </c>
    </row>
    <row r="129" spans="1:51" s="14" customFormat="1" ht="12">
      <c r="A129" s="14"/>
      <c r="B129" s="242"/>
      <c r="C129" s="243"/>
      <c r="D129" s="227" t="s">
        <v>165</v>
      </c>
      <c r="E129" s="244" t="s">
        <v>19</v>
      </c>
      <c r="F129" s="245" t="s">
        <v>201</v>
      </c>
      <c r="G129" s="243"/>
      <c r="H129" s="246">
        <v>20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165</v>
      </c>
      <c r="AU129" s="252" t="s">
        <v>81</v>
      </c>
      <c r="AV129" s="14" t="s">
        <v>81</v>
      </c>
      <c r="AW129" s="14" t="s">
        <v>34</v>
      </c>
      <c r="AX129" s="14" t="s">
        <v>72</v>
      </c>
      <c r="AY129" s="252" t="s">
        <v>151</v>
      </c>
    </row>
    <row r="130" spans="1:51" s="15" customFormat="1" ht="12">
      <c r="A130" s="15"/>
      <c r="B130" s="253"/>
      <c r="C130" s="254"/>
      <c r="D130" s="227" t="s">
        <v>165</v>
      </c>
      <c r="E130" s="255" t="s">
        <v>19</v>
      </c>
      <c r="F130" s="256" t="s">
        <v>168</v>
      </c>
      <c r="G130" s="254"/>
      <c r="H130" s="257">
        <v>130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3" t="s">
        <v>165</v>
      </c>
      <c r="AU130" s="263" t="s">
        <v>81</v>
      </c>
      <c r="AV130" s="15" t="s">
        <v>157</v>
      </c>
      <c r="AW130" s="15" t="s">
        <v>34</v>
      </c>
      <c r="AX130" s="15" t="s">
        <v>79</v>
      </c>
      <c r="AY130" s="263" t="s">
        <v>151</v>
      </c>
    </row>
    <row r="131" spans="1:65" s="2" customFormat="1" ht="24.15" customHeight="1">
      <c r="A131" s="39"/>
      <c r="B131" s="40"/>
      <c r="C131" s="214" t="s">
        <v>202</v>
      </c>
      <c r="D131" s="214" t="s">
        <v>153</v>
      </c>
      <c r="E131" s="215" t="s">
        <v>203</v>
      </c>
      <c r="F131" s="216" t="s">
        <v>204</v>
      </c>
      <c r="G131" s="217" t="s">
        <v>194</v>
      </c>
      <c r="H131" s="218">
        <v>68</v>
      </c>
      <c r="I131" s="219"/>
      <c r="J131" s="220">
        <f>ROUND(I131*H131,2)</f>
        <v>0</v>
      </c>
      <c r="K131" s="216" t="s">
        <v>172</v>
      </c>
      <c r="L131" s="45"/>
      <c r="M131" s="221" t="s">
        <v>19</v>
      </c>
      <c r="N131" s="222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0.205</v>
      </c>
      <c r="T131" s="224">
        <f>S131*H131</f>
        <v>13.94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157</v>
      </c>
      <c r="AT131" s="225" t="s">
        <v>153</v>
      </c>
      <c r="AU131" s="225" t="s">
        <v>81</v>
      </c>
      <c r="AY131" s="18" t="s">
        <v>151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79</v>
      </c>
      <c r="BK131" s="226">
        <f>ROUND(I131*H131,2)</f>
        <v>0</v>
      </c>
      <c r="BL131" s="18" t="s">
        <v>157</v>
      </c>
      <c r="BM131" s="225" t="s">
        <v>205</v>
      </c>
    </row>
    <row r="132" spans="1:47" s="2" customFormat="1" ht="12">
      <c r="A132" s="39"/>
      <c r="B132" s="40"/>
      <c r="C132" s="41"/>
      <c r="D132" s="264" t="s">
        <v>174</v>
      </c>
      <c r="E132" s="41"/>
      <c r="F132" s="265" t="s">
        <v>206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174</v>
      </c>
      <c r="AU132" s="18" t="s">
        <v>81</v>
      </c>
    </row>
    <row r="133" spans="1:47" s="2" customFormat="1" ht="12">
      <c r="A133" s="39"/>
      <c r="B133" s="40"/>
      <c r="C133" s="41"/>
      <c r="D133" s="227" t="s">
        <v>163</v>
      </c>
      <c r="E133" s="41"/>
      <c r="F133" s="228" t="s">
        <v>207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163</v>
      </c>
      <c r="AU133" s="18" t="s">
        <v>81</v>
      </c>
    </row>
    <row r="134" spans="1:51" s="13" customFormat="1" ht="12">
      <c r="A134" s="13"/>
      <c r="B134" s="232"/>
      <c r="C134" s="233"/>
      <c r="D134" s="227" t="s">
        <v>165</v>
      </c>
      <c r="E134" s="234" t="s">
        <v>19</v>
      </c>
      <c r="F134" s="235" t="s">
        <v>208</v>
      </c>
      <c r="G134" s="233"/>
      <c r="H134" s="234" t="s">
        <v>19</v>
      </c>
      <c r="I134" s="236"/>
      <c r="J134" s="233"/>
      <c r="K134" s="233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165</v>
      </c>
      <c r="AU134" s="241" t="s">
        <v>81</v>
      </c>
      <c r="AV134" s="13" t="s">
        <v>79</v>
      </c>
      <c r="AW134" s="13" t="s">
        <v>34</v>
      </c>
      <c r="AX134" s="13" t="s">
        <v>72</v>
      </c>
      <c r="AY134" s="241" t="s">
        <v>151</v>
      </c>
    </row>
    <row r="135" spans="1:51" s="14" customFormat="1" ht="12">
      <c r="A135" s="14"/>
      <c r="B135" s="242"/>
      <c r="C135" s="243"/>
      <c r="D135" s="227" t="s">
        <v>165</v>
      </c>
      <c r="E135" s="244" t="s">
        <v>19</v>
      </c>
      <c r="F135" s="245" t="s">
        <v>209</v>
      </c>
      <c r="G135" s="243"/>
      <c r="H135" s="246">
        <v>68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165</v>
      </c>
      <c r="AU135" s="252" t="s">
        <v>81</v>
      </c>
      <c r="AV135" s="14" t="s">
        <v>81</v>
      </c>
      <c r="AW135" s="14" t="s">
        <v>34</v>
      </c>
      <c r="AX135" s="14" t="s">
        <v>72</v>
      </c>
      <c r="AY135" s="252" t="s">
        <v>151</v>
      </c>
    </row>
    <row r="136" spans="1:51" s="15" customFormat="1" ht="12">
      <c r="A136" s="15"/>
      <c r="B136" s="253"/>
      <c r="C136" s="254"/>
      <c r="D136" s="227" t="s">
        <v>165</v>
      </c>
      <c r="E136" s="255" t="s">
        <v>19</v>
      </c>
      <c r="F136" s="256" t="s">
        <v>168</v>
      </c>
      <c r="G136" s="254"/>
      <c r="H136" s="257">
        <v>68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165</v>
      </c>
      <c r="AU136" s="263" t="s">
        <v>81</v>
      </c>
      <c r="AV136" s="15" t="s">
        <v>157</v>
      </c>
      <c r="AW136" s="15" t="s">
        <v>34</v>
      </c>
      <c r="AX136" s="15" t="s">
        <v>79</v>
      </c>
      <c r="AY136" s="263" t="s">
        <v>151</v>
      </c>
    </row>
    <row r="137" spans="1:65" s="2" customFormat="1" ht="24.15" customHeight="1">
      <c r="A137" s="39"/>
      <c r="B137" s="40"/>
      <c r="C137" s="214" t="s">
        <v>210</v>
      </c>
      <c r="D137" s="214" t="s">
        <v>153</v>
      </c>
      <c r="E137" s="215" t="s">
        <v>211</v>
      </c>
      <c r="F137" s="216" t="s">
        <v>212</v>
      </c>
      <c r="G137" s="217" t="s">
        <v>194</v>
      </c>
      <c r="H137" s="218">
        <v>78</v>
      </c>
      <c r="I137" s="219"/>
      <c r="J137" s="220">
        <f>ROUND(I137*H137,2)</f>
        <v>0</v>
      </c>
      <c r="K137" s="216" t="s">
        <v>172</v>
      </c>
      <c r="L137" s="45"/>
      <c r="M137" s="221" t="s">
        <v>19</v>
      </c>
      <c r="N137" s="222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157</v>
      </c>
      <c r="AT137" s="225" t="s">
        <v>153</v>
      </c>
      <c r="AU137" s="225" t="s">
        <v>81</v>
      </c>
      <c r="AY137" s="18" t="s">
        <v>151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79</v>
      </c>
      <c r="BK137" s="226">
        <f>ROUND(I137*H137,2)</f>
        <v>0</v>
      </c>
      <c r="BL137" s="18" t="s">
        <v>157</v>
      </c>
      <c r="BM137" s="225" t="s">
        <v>213</v>
      </c>
    </row>
    <row r="138" spans="1:47" s="2" customFormat="1" ht="12">
      <c r="A138" s="39"/>
      <c r="B138" s="40"/>
      <c r="C138" s="41"/>
      <c r="D138" s="264" t="s">
        <v>174</v>
      </c>
      <c r="E138" s="41"/>
      <c r="F138" s="265" t="s">
        <v>214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174</v>
      </c>
      <c r="AU138" s="18" t="s">
        <v>81</v>
      </c>
    </row>
    <row r="139" spans="1:47" s="2" customFormat="1" ht="12">
      <c r="A139" s="39"/>
      <c r="B139" s="40"/>
      <c r="C139" s="41"/>
      <c r="D139" s="227" t="s">
        <v>163</v>
      </c>
      <c r="E139" s="41"/>
      <c r="F139" s="228" t="s">
        <v>215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163</v>
      </c>
      <c r="AU139" s="18" t="s">
        <v>81</v>
      </c>
    </row>
    <row r="140" spans="1:51" s="14" customFormat="1" ht="12">
      <c r="A140" s="14"/>
      <c r="B140" s="242"/>
      <c r="C140" s="243"/>
      <c r="D140" s="227" t="s">
        <v>165</v>
      </c>
      <c r="E140" s="244" t="s">
        <v>19</v>
      </c>
      <c r="F140" s="245" t="s">
        <v>216</v>
      </c>
      <c r="G140" s="243"/>
      <c r="H140" s="246">
        <v>78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165</v>
      </c>
      <c r="AU140" s="252" t="s">
        <v>81</v>
      </c>
      <c r="AV140" s="14" t="s">
        <v>81</v>
      </c>
      <c r="AW140" s="14" t="s">
        <v>34</v>
      </c>
      <c r="AX140" s="14" t="s">
        <v>72</v>
      </c>
      <c r="AY140" s="252" t="s">
        <v>151</v>
      </c>
    </row>
    <row r="141" spans="1:51" s="15" customFormat="1" ht="12">
      <c r="A141" s="15"/>
      <c r="B141" s="253"/>
      <c r="C141" s="254"/>
      <c r="D141" s="227" t="s">
        <v>165</v>
      </c>
      <c r="E141" s="255" t="s">
        <v>19</v>
      </c>
      <c r="F141" s="256" t="s">
        <v>168</v>
      </c>
      <c r="G141" s="254"/>
      <c r="H141" s="257">
        <v>78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3" t="s">
        <v>165</v>
      </c>
      <c r="AU141" s="263" t="s">
        <v>81</v>
      </c>
      <c r="AV141" s="15" t="s">
        <v>157</v>
      </c>
      <c r="AW141" s="15" t="s">
        <v>34</v>
      </c>
      <c r="AX141" s="15" t="s">
        <v>79</v>
      </c>
      <c r="AY141" s="263" t="s">
        <v>151</v>
      </c>
    </row>
    <row r="142" spans="1:65" s="2" customFormat="1" ht="21.75" customHeight="1">
      <c r="A142" s="39"/>
      <c r="B142" s="40"/>
      <c r="C142" s="214" t="s">
        <v>217</v>
      </c>
      <c r="D142" s="214" t="s">
        <v>153</v>
      </c>
      <c r="E142" s="215" t="s">
        <v>218</v>
      </c>
      <c r="F142" s="216" t="s">
        <v>219</v>
      </c>
      <c r="G142" s="217" t="s">
        <v>108</v>
      </c>
      <c r="H142" s="218">
        <v>582.356</v>
      </c>
      <c r="I142" s="219"/>
      <c r="J142" s="220">
        <f>ROUND(I142*H142,2)</f>
        <v>0</v>
      </c>
      <c r="K142" s="216" t="s">
        <v>172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157</v>
      </c>
      <c r="AT142" s="225" t="s">
        <v>153</v>
      </c>
      <c r="AU142" s="225" t="s">
        <v>81</v>
      </c>
      <c r="AY142" s="18" t="s">
        <v>151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79</v>
      </c>
      <c r="BK142" s="226">
        <f>ROUND(I142*H142,2)</f>
        <v>0</v>
      </c>
      <c r="BL142" s="18" t="s">
        <v>157</v>
      </c>
      <c r="BM142" s="225" t="s">
        <v>220</v>
      </c>
    </row>
    <row r="143" spans="1:47" s="2" customFormat="1" ht="12">
      <c r="A143" s="39"/>
      <c r="B143" s="40"/>
      <c r="C143" s="41"/>
      <c r="D143" s="264" t="s">
        <v>174</v>
      </c>
      <c r="E143" s="41"/>
      <c r="F143" s="265" t="s">
        <v>221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174</v>
      </c>
      <c r="AU143" s="18" t="s">
        <v>81</v>
      </c>
    </row>
    <row r="144" spans="1:51" s="13" customFormat="1" ht="12">
      <c r="A144" s="13"/>
      <c r="B144" s="232"/>
      <c r="C144" s="233"/>
      <c r="D144" s="227" t="s">
        <v>165</v>
      </c>
      <c r="E144" s="234" t="s">
        <v>19</v>
      </c>
      <c r="F144" s="235" t="s">
        <v>166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165</v>
      </c>
      <c r="AU144" s="241" t="s">
        <v>81</v>
      </c>
      <c r="AV144" s="13" t="s">
        <v>79</v>
      </c>
      <c r="AW144" s="13" t="s">
        <v>34</v>
      </c>
      <c r="AX144" s="13" t="s">
        <v>72</v>
      </c>
      <c r="AY144" s="241" t="s">
        <v>151</v>
      </c>
    </row>
    <row r="145" spans="1:51" s="14" customFormat="1" ht="12">
      <c r="A145" s="14"/>
      <c r="B145" s="242"/>
      <c r="C145" s="243"/>
      <c r="D145" s="227" t="s">
        <v>165</v>
      </c>
      <c r="E145" s="244" t="s">
        <v>19</v>
      </c>
      <c r="F145" s="245" t="s">
        <v>222</v>
      </c>
      <c r="G145" s="243"/>
      <c r="H145" s="246">
        <v>532.356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165</v>
      </c>
      <c r="AU145" s="252" t="s">
        <v>81</v>
      </c>
      <c r="AV145" s="14" t="s">
        <v>81</v>
      </c>
      <c r="AW145" s="14" t="s">
        <v>34</v>
      </c>
      <c r="AX145" s="14" t="s">
        <v>72</v>
      </c>
      <c r="AY145" s="252" t="s">
        <v>151</v>
      </c>
    </row>
    <row r="146" spans="1:51" s="13" customFormat="1" ht="12">
      <c r="A146" s="13"/>
      <c r="B146" s="232"/>
      <c r="C146" s="233"/>
      <c r="D146" s="227" t="s">
        <v>165</v>
      </c>
      <c r="E146" s="234" t="s">
        <v>19</v>
      </c>
      <c r="F146" s="235" t="s">
        <v>223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165</v>
      </c>
      <c r="AU146" s="241" t="s">
        <v>81</v>
      </c>
      <c r="AV146" s="13" t="s">
        <v>79</v>
      </c>
      <c r="AW146" s="13" t="s">
        <v>34</v>
      </c>
      <c r="AX146" s="13" t="s">
        <v>72</v>
      </c>
      <c r="AY146" s="241" t="s">
        <v>151</v>
      </c>
    </row>
    <row r="147" spans="1:51" s="14" customFormat="1" ht="12">
      <c r="A147" s="14"/>
      <c r="B147" s="242"/>
      <c r="C147" s="243"/>
      <c r="D147" s="227" t="s">
        <v>165</v>
      </c>
      <c r="E147" s="244" t="s">
        <v>19</v>
      </c>
      <c r="F147" s="245" t="s">
        <v>224</v>
      </c>
      <c r="G147" s="243"/>
      <c r="H147" s="246">
        <v>28.2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165</v>
      </c>
      <c r="AU147" s="252" t="s">
        <v>81</v>
      </c>
      <c r="AV147" s="14" t="s">
        <v>81</v>
      </c>
      <c r="AW147" s="14" t="s">
        <v>34</v>
      </c>
      <c r="AX147" s="14" t="s">
        <v>72</v>
      </c>
      <c r="AY147" s="252" t="s">
        <v>151</v>
      </c>
    </row>
    <row r="148" spans="1:51" s="13" customFormat="1" ht="12">
      <c r="A148" s="13"/>
      <c r="B148" s="232"/>
      <c r="C148" s="233"/>
      <c r="D148" s="227" t="s">
        <v>165</v>
      </c>
      <c r="E148" s="234" t="s">
        <v>19</v>
      </c>
      <c r="F148" s="235" t="s">
        <v>225</v>
      </c>
      <c r="G148" s="233"/>
      <c r="H148" s="234" t="s">
        <v>19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165</v>
      </c>
      <c r="AU148" s="241" t="s">
        <v>81</v>
      </c>
      <c r="AV148" s="13" t="s">
        <v>79</v>
      </c>
      <c r="AW148" s="13" t="s">
        <v>34</v>
      </c>
      <c r="AX148" s="13" t="s">
        <v>72</v>
      </c>
      <c r="AY148" s="241" t="s">
        <v>151</v>
      </c>
    </row>
    <row r="149" spans="1:51" s="14" customFormat="1" ht="12">
      <c r="A149" s="14"/>
      <c r="B149" s="242"/>
      <c r="C149" s="243"/>
      <c r="D149" s="227" t="s">
        <v>165</v>
      </c>
      <c r="E149" s="244" t="s">
        <v>19</v>
      </c>
      <c r="F149" s="245" t="s">
        <v>226</v>
      </c>
      <c r="G149" s="243"/>
      <c r="H149" s="246">
        <v>21.8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165</v>
      </c>
      <c r="AU149" s="252" t="s">
        <v>81</v>
      </c>
      <c r="AV149" s="14" t="s">
        <v>81</v>
      </c>
      <c r="AW149" s="14" t="s">
        <v>34</v>
      </c>
      <c r="AX149" s="14" t="s">
        <v>72</v>
      </c>
      <c r="AY149" s="252" t="s">
        <v>151</v>
      </c>
    </row>
    <row r="150" spans="1:51" s="15" customFormat="1" ht="12">
      <c r="A150" s="15"/>
      <c r="B150" s="253"/>
      <c r="C150" s="254"/>
      <c r="D150" s="227" t="s">
        <v>165</v>
      </c>
      <c r="E150" s="255" t="s">
        <v>107</v>
      </c>
      <c r="F150" s="256" t="s">
        <v>168</v>
      </c>
      <c r="G150" s="254"/>
      <c r="H150" s="257">
        <v>582.356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165</v>
      </c>
      <c r="AU150" s="263" t="s">
        <v>81</v>
      </c>
      <c r="AV150" s="15" t="s">
        <v>157</v>
      </c>
      <c r="AW150" s="15" t="s">
        <v>34</v>
      </c>
      <c r="AX150" s="15" t="s">
        <v>79</v>
      </c>
      <c r="AY150" s="263" t="s">
        <v>151</v>
      </c>
    </row>
    <row r="151" spans="1:65" s="2" customFormat="1" ht="24.15" customHeight="1">
      <c r="A151" s="39"/>
      <c r="B151" s="40"/>
      <c r="C151" s="214" t="s">
        <v>227</v>
      </c>
      <c r="D151" s="214" t="s">
        <v>153</v>
      </c>
      <c r="E151" s="215" t="s">
        <v>228</v>
      </c>
      <c r="F151" s="216" t="s">
        <v>229</v>
      </c>
      <c r="G151" s="217" t="s">
        <v>108</v>
      </c>
      <c r="H151" s="218">
        <v>75.45</v>
      </c>
      <c r="I151" s="219"/>
      <c r="J151" s="220">
        <f>ROUND(I151*H151,2)</f>
        <v>0</v>
      </c>
      <c r="K151" s="216" t="s">
        <v>172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157</v>
      </c>
      <c r="AT151" s="225" t="s">
        <v>153</v>
      </c>
      <c r="AU151" s="225" t="s">
        <v>81</v>
      </c>
      <c r="AY151" s="18" t="s">
        <v>151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79</v>
      </c>
      <c r="BK151" s="226">
        <f>ROUND(I151*H151,2)</f>
        <v>0</v>
      </c>
      <c r="BL151" s="18" t="s">
        <v>157</v>
      </c>
      <c r="BM151" s="225" t="s">
        <v>230</v>
      </c>
    </row>
    <row r="152" spans="1:47" s="2" customFormat="1" ht="12">
      <c r="A152" s="39"/>
      <c r="B152" s="40"/>
      <c r="C152" s="41"/>
      <c r="D152" s="264" t="s">
        <v>174</v>
      </c>
      <c r="E152" s="41"/>
      <c r="F152" s="265" t="s">
        <v>231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174</v>
      </c>
      <c r="AU152" s="18" t="s">
        <v>81</v>
      </c>
    </row>
    <row r="153" spans="1:51" s="13" customFormat="1" ht="12">
      <c r="A153" s="13"/>
      <c r="B153" s="232"/>
      <c r="C153" s="233"/>
      <c r="D153" s="227" t="s">
        <v>165</v>
      </c>
      <c r="E153" s="234" t="s">
        <v>19</v>
      </c>
      <c r="F153" s="235" t="s">
        <v>232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165</v>
      </c>
      <c r="AU153" s="241" t="s">
        <v>81</v>
      </c>
      <c r="AV153" s="13" t="s">
        <v>79</v>
      </c>
      <c r="AW153" s="13" t="s">
        <v>34</v>
      </c>
      <c r="AX153" s="13" t="s">
        <v>72</v>
      </c>
      <c r="AY153" s="241" t="s">
        <v>151</v>
      </c>
    </row>
    <row r="154" spans="1:51" s="14" customFormat="1" ht="12">
      <c r="A154" s="14"/>
      <c r="B154" s="242"/>
      <c r="C154" s="243"/>
      <c r="D154" s="227" t="s">
        <v>165</v>
      </c>
      <c r="E154" s="244" t="s">
        <v>19</v>
      </c>
      <c r="F154" s="245" t="s">
        <v>233</v>
      </c>
      <c r="G154" s="243"/>
      <c r="H154" s="246">
        <v>30.45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165</v>
      </c>
      <c r="AU154" s="252" t="s">
        <v>81</v>
      </c>
      <c r="AV154" s="14" t="s">
        <v>81</v>
      </c>
      <c r="AW154" s="14" t="s">
        <v>34</v>
      </c>
      <c r="AX154" s="14" t="s">
        <v>72</v>
      </c>
      <c r="AY154" s="252" t="s">
        <v>151</v>
      </c>
    </row>
    <row r="155" spans="1:51" s="13" customFormat="1" ht="12">
      <c r="A155" s="13"/>
      <c r="B155" s="232"/>
      <c r="C155" s="233"/>
      <c r="D155" s="227" t="s">
        <v>165</v>
      </c>
      <c r="E155" s="234" t="s">
        <v>19</v>
      </c>
      <c r="F155" s="235" t="s">
        <v>234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165</v>
      </c>
      <c r="AU155" s="241" t="s">
        <v>81</v>
      </c>
      <c r="AV155" s="13" t="s">
        <v>79</v>
      </c>
      <c r="AW155" s="13" t="s">
        <v>34</v>
      </c>
      <c r="AX155" s="13" t="s">
        <v>72</v>
      </c>
      <c r="AY155" s="241" t="s">
        <v>151</v>
      </c>
    </row>
    <row r="156" spans="1:51" s="14" customFormat="1" ht="12">
      <c r="A156" s="14"/>
      <c r="B156" s="242"/>
      <c r="C156" s="243"/>
      <c r="D156" s="227" t="s">
        <v>165</v>
      </c>
      <c r="E156" s="244" t="s">
        <v>19</v>
      </c>
      <c r="F156" s="245" t="s">
        <v>235</v>
      </c>
      <c r="G156" s="243"/>
      <c r="H156" s="246">
        <v>5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165</v>
      </c>
      <c r="AU156" s="252" t="s">
        <v>81</v>
      </c>
      <c r="AV156" s="14" t="s">
        <v>81</v>
      </c>
      <c r="AW156" s="14" t="s">
        <v>34</v>
      </c>
      <c r="AX156" s="14" t="s">
        <v>72</v>
      </c>
      <c r="AY156" s="252" t="s">
        <v>151</v>
      </c>
    </row>
    <row r="157" spans="1:51" s="13" customFormat="1" ht="12">
      <c r="A157" s="13"/>
      <c r="B157" s="232"/>
      <c r="C157" s="233"/>
      <c r="D157" s="227" t="s">
        <v>165</v>
      </c>
      <c r="E157" s="234" t="s">
        <v>19</v>
      </c>
      <c r="F157" s="235" t="s">
        <v>236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165</v>
      </c>
      <c r="AU157" s="241" t="s">
        <v>81</v>
      </c>
      <c r="AV157" s="13" t="s">
        <v>79</v>
      </c>
      <c r="AW157" s="13" t="s">
        <v>34</v>
      </c>
      <c r="AX157" s="13" t="s">
        <v>72</v>
      </c>
      <c r="AY157" s="241" t="s">
        <v>151</v>
      </c>
    </row>
    <row r="158" spans="1:51" s="14" customFormat="1" ht="12">
      <c r="A158" s="14"/>
      <c r="B158" s="242"/>
      <c r="C158" s="243"/>
      <c r="D158" s="227" t="s">
        <v>165</v>
      </c>
      <c r="E158" s="244" t="s">
        <v>19</v>
      </c>
      <c r="F158" s="245" t="s">
        <v>237</v>
      </c>
      <c r="G158" s="243"/>
      <c r="H158" s="246">
        <v>40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165</v>
      </c>
      <c r="AU158" s="252" t="s">
        <v>81</v>
      </c>
      <c r="AV158" s="14" t="s">
        <v>81</v>
      </c>
      <c r="AW158" s="14" t="s">
        <v>34</v>
      </c>
      <c r="AX158" s="14" t="s">
        <v>72</v>
      </c>
      <c r="AY158" s="252" t="s">
        <v>151</v>
      </c>
    </row>
    <row r="159" spans="1:51" s="15" customFormat="1" ht="12">
      <c r="A159" s="15"/>
      <c r="B159" s="253"/>
      <c r="C159" s="254"/>
      <c r="D159" s="227" t="s">
        <v>165</v>
      </c>
      <c r="E159" s="255" t="s">
        <v>110</v>
      </c>
      <c r="F159" s="256" t="s">
        <v>168</v>
      </c>
      <c r="G159" s="254"/>
      <c r="H159" s="257">
        <v>75.45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3" t="s">
        <v>165</v>
      </c>
      <c r="AU159" s="263" t="s">
        <v>81</v>
      </c>
      <c r="AV159" s="15" t="s">
        <v>157</v>
      </c>
      <c r="AW159" s="15" t="s">
        <v>34</v>
      </c>
      <c r="AX159" s="15" t="s">
        <v>79</v>
      </c>
      <c r="AY159" s="263" t="s">
        <v>151</v>
      </c>
    </row>
    <row r="160" spans="1:65" s="2" customFormat="1" ht="37.8" customHeight="1">
      <c r="A160" s="39"/>
      <c r="B160" s="40"/>
      <c r="C160" s="214" t="s">
        <v>238</v>
      </c>
      <c r="D160" s="214" t="s">
        <v>153</v>
      </c>
      <c r="E160" s="215" t="s">
        <v>239</v>
      </c>
      <c r="F160" s="216" t="s">
        <v>240</v>
      </c>
      <c r="G160" s="217" t="s">
        <v>108</v>
      </c>
      <c r="H160" s="218">
        <v>657.806</v>
      </c>
      <c r="I160" s="219"/>
      <c r="J160" s="220">
        <f>ROUND(I160*H160,2)</f>
        <v>0</v>
      </c>
      <c r="K160" s="216" t="s">
        <v>19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157</v>
      </c>
      <c r="AT160" s="225" t="s">
        <v>153</v>
      </c>
      <c r="AU160" s="225" t="s">
        <v>81</v>
      </c>
      <c r="AY160" s="18" t="s">
        <v>151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79</v>
      </c>
      <c r="BK160" s="226">
        <f>ROUND(I160*H160,2)</f>
        <v>0</v>
      </c>
      <c r="BL160" s="18" t="s">
        <v>157</v>
      </c>
      <c r="BM160" s="225" t="s">
        <v>241</v>
      </c>
    </row>
    <row r="161" spans="1:51" s="14" customFormat="1" ht="12">
      <c r="A161" s="14"/>
      <c r="B161" s="242"/>
      <c r="C161" s="243"/>
      <c r="D161" s="227" t="s">
        <v>165</v>
      </c>
      <c r="E161" s="244" t="s">
        <v>19</v>
      </c>
      <c r="F161" s="245" t="s">
        <v>107</v>
      </c>
      <c r="G161" s="243"/>
      <c r="H161" s="246">
        <v>582.356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165</v>
      </c>
      <c r="AU161" s="252" t="s">
        <v>81</v>
      </c>
      <c r="AV161" s="14" t="s">
        <v>81</v>
      </c>
      <c r="AW161" s="14" t="s">
        <v>34</v>
      </c>
      <c r="AX161" s="14" t="s">
        <v>72</v>
      </c>
      <c r="AY161" s="252" t="s">
        <v>151</v>
      </c>
    </row>
    <row r="162" spans="1:51" s="14" customFormat="1" ht="12">
      <c r="A162" s="14"/>
      <c r="B162" s="242"/>
      <c r="C162" s="243"/>
      <c r="D162" s="227" t="s">
        <v>165</v>
      </c>
      <c r="E162" s="244" t="s">
        <v>19</v>
      </c>
      <c r="F162" s="245" t="s">
        <v>110</v>
      </c>
      <c r="G162" s="243"/>
      <c r="H162" s="246">
        <v>75.45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165</v>
      </c>
      <c r="AU162" s="252" t="s">
        <v>81</v>
      </c>
      <c r="AV162" s="14" t="s">
        <v>81</v>
      </c>
      <c r="AW162" s="14" t="s">
        <v>34</v>
      </c>
      <c r="AX162" s="14" t="s">
        <v>72</v>
      </c>
      <c r="AY162" s="252" t="s">
        <v>151</v>
      </c>
    </row>
    <row r="163" spans="1:51" s="15" customFormat="1" ht="12">
      <c r="A163" s="15"/>
      <c r="B163" s="253"/>
      <c r="C163" s="254"/>
      <c r="D163" s="227" t="s">
        <v>165</v>
      </c>
      <c r="E163" s="255" t="s">
        <v>19</v>
      </c>
      <c r="F163" s="256" t="s">
        <v>168</v>
      </c>
      <c r="G163" s="254"/>
      <c r="H163" s="257">
        <v>657.806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3" t="s">
        <v>165</v>
      </c>
      <c r="AU163" s="263" t="s">
        <v>81</v>
      </c>
      <c r="AV163" s="15" t="s">
        <v>157</v>
      </c>
      <c r="AW163" s="15" t="s">
        <v>34</v>
      </c>
      <c r="AX163" s="15" t="s">
        <v>79</v>
      </c>
      <c r="AY163" s="263" t="s">
        <v>151</v>
      </c>
    </row>
    <row r="164" spans="1:65" s="2" customFormat="1" ht="24.15" customHeight="1">
      <c r="A164" s="39"/>
      <c r="B164" s="40"/>
      <c r="C164" s="214" t="s">
        <v>242</v>
      </c>
      <c r="D164" s="214" t="s">
        <v>153</v>
      </c>
      <c r="E164" s="215" t="s">
        <v>243</v>
      </c>
      <c r="F164" s="216" t="s">
        <v>244</v>
      </c>
      <c r="G164" s="217" t="s">
        <v>108</v>
      </c>
      <c r="H164" s="218">
        <v>41.5</v>
      </c>
      <c r="I164" s="219"/>
      <c r="J164" s="220">
        <f>ROUND(I164*H164,2)</f>
        <v>0</v>
      </c>
      <c r="K164" s="216" t="s">
        <v>245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157</v>
      </c>
      <c r="AT164" s="225" t="s">
        <v>153</v>
      </c>
      <c r="AU164" s="225" t="s">
        <v>81</v>
      </c>
      <c r="AY164" s="18" t="s">
        <v>151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79</v>
      </c>
      <c r="BK164" s="226">
        <f>ROUND(I164*H164,2)</f>
        <v>0</v>
      </c>
      <c r="BL164" s="18" t="s">
        <v>157</v>
      </c>
      <c r="BM164" s="225" t="s">
        <v>246</v>
      </c>
    </row>
    <row r="165" spans="1:47" s="2" customFormat="1" ht="12">
      <c r="A165" s="39"/>
      <c r="B165" s="40"/>
      <c r="C165" s="41"/>
      <c r="D165" s="264" t="s">
        <v>174</v>
      </c>
      <c r="E165" s="41"/>
      <c r="F165" s="265" t="s">
        <v>247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174</v>
      </c>
      <c r="AU165" s="18" t="s">
        <v>81</v>
      </c>
    </row>
    <row r="166" spans="1:51" s="13" customFormat="1" ht="12">
      <c r="A166" s="13"/>
      <c r="B166" s="232"/>
      <c r="C166" s="233"/>
      <c r="D166" s="227" t="s">
        <v>165</v>
      </c>
      <c r="E166" s="234" t="s">
        <v>19</v>
      </c>
      <c r="F166" s="235" t="s">
        <v>234</v>
      </c>
      <c r="G166" s="233"/>
      <c r="H166" s="234" t="s">
        <v>19</v>
      </c>
      <c r="I166" s="236"/>
      <c r="J166" s="233"/>
      <c r="K166" s="233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165</v>
      </c>
      <c r="AU166" s="241" t="s">
        <v>81</v>
      </c>
      <c r="AV166" s="13" t="s">
        <v>79</v>
      </c>
      <c r="AW166" s="13" t="s">
        <v>34</v>
      </c>
      <c r="AX166" s="13" t="s">
        <v>72</v>
      </c>
      <c r="AY166" s="241" t="s">
        <v>151</v>
      </c>
    </row>
    <row r="167" spans="1:51" s="14" customFormat="1" ht="12">
      <c r="A167" s="14"/>
      <c r="B167" s="242"/>
      <c r="C167" s="243"/>
      <c r="D167" s="227" t="s">
        <v>165</v>
      </c>
      <c r="E167" s="244" t="s">
        <v>19</v>
      </c>
      <c r="F167" s="245" t="s">
        <v>248</v>
      </c>
      <c r="G167" s="243"/>
      <c r="H167" s="246">
        <v>3.5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165</v>
      </c>
      <c r="AU167" s="252" t="s">
        <v>81</v>
      </c>
      <c r="AV167" s="14" t="s">
        <v>81</v>
      </c>
      <c r="AW167" s="14" t="s">
        <v>34</v>
      </c>
      <c r="AX167" s="14" t="s">
        <v>72</v>
      </c>
      <c r="AY167" s="252" t="s">
        <v>151</v>
      </c>
    </row>
    <row r="168" spans="1:51" s="13" customFormat="1" ht="12">
      <c r="A168" s="13"/>
      <c r="B168" s="232"/>
      <c r="C168" s="233"/>
      <c r="D168" s="227" t="s">
        <v>165</v>
      </c>
      <c r="E168" s="234" t="s">
        <v>19</v>
      </c>
      <c r="F168" s="235" t="s">
        <v>236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165</v>
      </c>
      <c r="AU168" s="241" t="s">
        <v>81</v>
      </c>
      <c r="AV168" s="13" t="s">
        <v>79</v>
      </c>
      <c r="AW168" s="13" t="s">
        <v>34</v>
      </c>
      <c r="AX168" s="13" t="s">
        <v>72</v>
      </c>
      <c r="AY168" s="241" t="s">
        <v>151</v>
      </c>
    </row>
    <row r="169" spans="1:51" s="14" customFormat="1" ht="12">
      <c r="A169" s="14"/>
      <c r="B169" s="242"/>
      <c r="C169" s="243"/>
      <c r="D169" s="227" t="s">
        <v>165</v>
      </c>
      <c r="E169" s="244" t="s">
        <v>19</v>
      </c>
      <c r="F169" s="245" t="s">
        <v>249</v>
      </c>
      <c r="G169" s="243"/>
      <c r="H169" s="246">
        <v>38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165</v>
      </c>
      <c r="AU169" s="252" t="s">
        <v>81</v>
      </c>
      <c r="AV169" s="14" t="s">
        <v>81</v>
      </c>
      <c r="AW169" s="14" t="s">
        <v>34</v>
      </c>
      <c r="AX169" s="14" t="s">
        <v>72</v>
      </c>
      <c r="AY169" s="252" t="s">
        <v>151</v>
      </c>
    </row>
    <row r="170" spans="1:51" s="15" customFormat="1" ht="12">
      <c r="A170" s="15"/>
      <c r="B170" s="253"/>
      <c r="C170" s="254"/>
      <c r="D170" s="227" t="s">
        <v>165</v>
      </c>
      <c r="E170" s="255" t="s">
        <v>113</v>
      </c>
      <c r="F170" s="256" t="s">
        <v>168</v>
      </c>
      <c r="G170" s="254"/>
      <c r="H170" s="257">
        <v>41.5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3" t="s">
        <v>165</v>
      </c>
      <c r="AU170" s="263" t="s">
        <v>81</v>
      </c>
      <c r="AV170" s="15" t="s">
        <v>157</v>
      </c>
      <c r="AW170" s="15" t="s">
        <v>34</v>
      </c>
      <c r="AX170" s="15" t="s">
        <v>79</v>
      </c>
      <c r="AY170" s="263" t="s">
        <v>151</v>
      </c>
    </row>
    <row r="171" spans="1:65" s="2" customFormat="1" ht="16.5" customHeight="1">
      <c r="A171" s="39"/>
      <c r="B171" s="40"/>
      <c r="C171" s="266" t="s">
        <v>250</v>
      </c>
      <c r="D171" s="266" t="s">
        <v>251</v>
      </c>
      <c r="E171" s="267" t="s">
        <v>252</v>
      </c>
      <c r="F171" s="268" t="s">
        <v>253</v>
      </c>
      <c r="G171" s="269" t="s">
        <v>254</v>
      </c>
      <c r="H171" s="270">
        <v>74.7</v>
      </c>
      <c r="I171" s="271"/>
      <c r="J171" s="272">
        <f>ROUND(I171*H171,2)</f>
        <v>0</v>
      </c>
      <c r="K171" s="268" t="s">
        <v>245</v>
      </c>
      <c r="L171" s="273"/>
      <c r="M171" s="274" t="s">
        <v>19</v>
      </c>
      <c r="N171" s="275" t="s">
        <v>43</v>
      </c>
      <c r="O171" s="85"/>
      <c r="P171" s="223">
        <f>O171*H171</f>
        <v>0</v>
      </c>
      <c r="Q171" s="223">
        <v>1</v>
      </c>
      <c r="R171" s="223">
        <f>Q171*H171</f>
        <v>74.7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210</v>
      </c>
      <c r="AT171" s="225" t="s">
        <v>251</v>
      </c>
      <c r="AU171" s="225" t="s">
        <v>81</v>
      </c>
      <c r="AY171" s="18" t="s">
        <v>151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79</v>
      </c>
      <c r="BK171" s="226">
        <f>ROUND(I171*H171,2)</f>
        <v>0</v>
      </c>
      <c r="BL171" s="18" t="s">
        <v>157</v>
      </c>
      <c r="BM171" s="225" t="s">
        <v>255</v>
      </c>
    </row>
    <row r="172" spans="1:51" s="14" customFormat="1" ht="12">
      <c r="A172" s="14"/>
      <c r="B172" s="242"/>
      <c r="C172" s="243"/>
      <c r="D172" s="227" t="s">
        <v>165</v>
      </c>
      <c r="E172" s="244" t="s">
        <v>19</v>
      </c>
      <c r="F172" s="245" t="s">
        <v>256</v>
      </c>
      <c r="G172" s="243"/>
      <c r="H172" s="246">
        <v>74.7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165</v>
      </c>
      <c r="AU172" s="252" t="s">
        <v>81</v>
      </c>
      <c r="AV172" s="14" t="s">
        <v>81</v>
      </c>
      <c r="AW172" s="14" t="s">
        <v>34</v>
      </c>
      <c r="AX172" s="14" t="s">
        <v>72</v>
      </c>
      <c r="AY172" s="252" t="s">
        <v>151</v>
      </c>
    </row>
    <row r="173" spans="1:51" s="15" customFormat="1" ht="12">
      <c r="A173" s="15"/>
      <c r="B173" s="253"/>
      <c r="C173" s="254"/>
      <c r="D173" s="227" t="s">
        <v>165</v>
      </c>
      <c r="E173" s="255" t="s">
        <v>19</v>
      </c>
      <c r="F173" s="256" t="s">
        <v>168</v>
      </c>
      <c r="G173" s="254"/>
      <c r="H173" s="257">
        <v>74.7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3" t="s">
        <v>165</v>
      </c>
      <c r="AU173" s="263" t="s">
        <v>81</v>
      </c>
      <c r="AV173" s="15" t="s">
        <v>157</v>
      </c>
      <c r="AW173" s="15" t="s">
        <v>34</v>
      </c>
      <c r="AX173" s="15" t="s">
        <v>79</v>
      </c>
      <c r="AY173" s="263" t="s">
        <v>151</v>
      </c>
    </row>
    <row r="174" spans="1:65" s="2" customFormat="1" ht="21.75" customHeight="1">
      <c r="A174" s="39"/>
      <c r="B174" s="40"/>
      <c r="C174" s="214" t="s">
        <v>257</v>
      </c>
      <c r="D174" s="214" t="s">
        <v>153</v>
      </c>
      <c r="E174" s="215" t="s">
        <v>258</v>
      </c>
      <c r="F174" s="216" t="s">
        <v>259</v>
      </c>
      <c r="G174" s="217" t="s">
        <v>161</v>
      </c>
      <c r="H174" s="218">
        <v>1634.3</v>
      </c>
      <c r="I174" s="219"/>
      <c r="J174" s="220">
        <f>ROUND(I174*H174,2)</f>
        <v>0</v>
      </c>
      <c r="K174" s="216" t="s">
        <v>245</v>
      </c>
      <c r="L174" s="45"/>
      <c r="M174" s="221" t="s">
        <v>19</v>
      </c>
      <c r="N174" s="222" t="s">
        <v>43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157</v>
      </c>
      <c r="AT174" s="225" t="s">
        <v>153</v>
      </c>
      <c r="AU174" s="225" t="s">
        <v>81</v>
      </c>
      <c r="AY174" s="18" t="s">
        <v>151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79</v>
      </c>
      <c r="BK174" s="226">
        <f>ROUND(I174*H174,2)</f>
        <v>0</v>
      </c>
      <c r="BL174" s="18" t="s">
        <v>157</v>
      </c>
      <c r="BM174" s="225" t="s">
        <v>260</v>
      </c>
    </row>
    <row r="175" spans="1:47" s="2" customFormat="1" ht="12">
      <c r="A175" s="39"/>
      <c r="B175" s="40"/>
      <c r="C175" s="41"/>
      <c r="D175" s="264" t="s">
        <v>174</v>
      </c>
      <c r="E175" s="41"/>
      <c r="F175" s="265" t="s">
        <v>261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174</v>
      </c>
      <c r="AU175" s="18" t="s">
        <v>81</v>
      </c>
    </row>
    <row r="176" spans="1:51" s="13" customFormat="1" ht="12">
      <c r="A176" s="13"/>
      <c r="B176" s="232"/>
      <c r="C176" s="233"/>
      <c r="D176" s="227" t="s">
        <v>165</v>
      </c>
      <c r="E176" s="234" t="s">
        <v>19</v>
      </c>
      <c r="F176" s="235" t="s">
        <v>166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165</v>
      </c>
      <c r="AU176" s="241" t="s">
        <v>81</v>
      </c>
      <c r="AV176" s="13" t="s">
        <v>79</v>
      </c>
      <c r="AW176" s="13" t="s">
        <v>34</v>
      </c>
      <c r="AX176" s="13" t="s">
        <v>72</v>
      </c>
      <c r="AY176" s="241" t="s">
        <v>151</v>
      </c>
    </row>
    <row r="177" spans="1:51" s="14" customFormat="1" ht="12">
      <c r="A177" s="14"/>
      <c r="B177" s="242"/>
      <c r="C177" s="243"/>
      <c r="D177" s="227" t="s">
        <v>165</v>
      </c>
      <c r="E177" s="244" t="s">
        <v>19</v>
      </c>
      <c r="F177" s="245" t="s">
        <v>262</v>
      </c>
      <c r="G177" s="243"/>
      <c r="H177" s="246">
        <v>1438.8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165</v>
      </c>
      <c r="AU177" s="252" t="s">
        <v>81</v>
      </c>
      <c r="AV177" s="14" t="s">
        <v>81</v>
      </c>
      <c r="AW177" s="14" t="s">
        <v>34</v>
      </c>
      <c r="AX177" s="14" t="s">
        <v>72</v>
      </c>
      <c r="AY177" s="252" t="s">
        <v>151</v>
      </c>
    </row>
    <row r="178" spans="1:51" s="13" customFormat="1" ht="12">
      <c r="A178" s="13"/>
      <c r="B178" s="232"/>
      <c r="C178" s="233"/>
      <c r="D178" s="227" t="s">
        <v>165</v>
      </c>
      <c r="E178" s="234" t="s">
        <v>19</v>
      </c>
      <c r="F178" s="235" t="s">
        <v>223</v>
      </c>
      <c r="G178" s="233"/>
      <c r="H178" s="234" t="s">
        <v>19</v>
      </c>
      <c r="I178" s="236"/>
      <c r="J178" s="233"/>
      <c r="K178" s="233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165</v>
      </c>
      <c r="AU178" s="241" t="s">
        <v>81</v>
      </c>
      <c r="AV178" s="13" t="s">
        <v>79</v>
      </c>
      <c r="AW178" s="13" t="s">
        <v>34</v>
      </c>
      <c r="AX178" s="13" t="s">
        <v>72</v>
      </c>
      <c r="AY178" s="241" t="s">
        <v>151</v>
      </c>
    </row>
    <row r="179" spans="1:51" s="14" customFormat="1" ht="12">
      <c r="A179" s="14"/>
      <c r="B179" s="242"/>
      <c r="C179" s="243"/>
      <c r="D179" s="227" t="s">
        <v>165</v>
      </c>
      <c r="E179" s="244" t="s">
        <v>19</v>
      </c>
      <c r="F179" s="245" t="s">
        <v>263</v>
      </c>
      <c r="G179" s="243"/>
      <c r="H179" s="246">
        <v>141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165</v>
      </c>
      <c r="AU179" s="252" t="s">
        <v>81</v>
      </c>
      <c r="AV179" s="14" t="s">
        <v>81</v>
      </c>
      <c r="AW179" s="14" t="s">
        <v>34</v>
      </c>
      <c r="AX179" s="14" t="s">
        <v>72</v>
      </c>
      <c r="AY179" s="252" t="s">
        <v>151</v>
      </c>
    </row>
    <row r="180" spans="1:51" s="13" customFormat="1" ht="12">
      <c r="A180" s="13"/>
      <c r="B180" s="232"/>
      <c r="C180" s="233"/>
      <c r="D180" s="227" t="s">
        <v>165</v>
      </c>
      <c r="E180" s="234" t="s">
        <v>19</v>
      </c>
      <c r="F180" s="235" t="s">
        <v>225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165</v>
      </c>
      <c r="AU180" s="241" t="s">
        <v>81</v>
      </c>
      <c r="AV180" s="13" t="s">
        <v>79</v>
      </c>
      <c r="AW180" s="13" t="s">
        <v>34</v>
      </c>
      <c r="AX180" s="13" t="s">
        <v>72</v>
      </c>
      <c r="AY180" s="241" t="s">
        <v>151</v>
      </c>
    </row>
    <row r="181" spans="1:51" s="14" customFormat="1" ht="12">
      <c r="A181" s="14"/>
      <c r="B181" s="242"/>
      <c r="C181" s="243"/>
      <c r="D181" s="227" t="s">
        <v>165</v>
      </c>
      <c r="E181" s="244" t="s">
        <v>19</v>
      </c>
      <c r="F181" s="245" t="s">
        <v>264</v>
      </c>
      <c r="G181" s="243"/>
      <c r="H181" s="246">
        <v>54.5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165</v>
      </c>
      <c r="AU181" s="252" t="s">
        <v>81</v>
      </c>
      <c r="AV181" s="14" t="s">
        <v>81</v>
      </c>
      <c r="AW181" s="14" t="s">
        <v>34</v>
      </c>
      <c r="AX181" s="14" t="s">
        <v>72</v>
      </c>
      <c r="AY181" s="252" t="s">
        <v>151</v>
      </c>
    </row>
    <row r="182" spans="1:51" s="15" customFormat="1" ht="12">
      <c r="A182" s="15"/>
      <c r="B182" s="253"/>
      <c r="C182" s="254"/>
      <c r="D182" s="227" t="s">
        <v>165</v>
      </c>
      <c r="E182" s="255" t="s">
        <v>19</v>
      </c>
      <c r="F182" s="256" t="s">
        <v>168</v>
      </c>
      <c r="G182" s="254"/>
      <c r="H182" s="257">
        <v>1634.3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165</v>
      </c>
      <c r="AU182" s="263" t="s">
        <v>81</v>
      </c>
      <c r="AV182" s="15" t="s">
        <v>157</v>
      </c>
      <c r="AW182" s="15" t="s">
        <v>34</v>
      </c>
      <c r="AX182" s="15" t="s">
        <v>79</v>
      </c>
      <c r="AY182" s="263" t="s">
        <v>151</v>
      </c>
    </row>
    <row r="183" spans="1:63" s="12" customFormat="1" ht="22.8" customHeight="1">
      <c r="A183" s="12"/>
      <c r="B183" s="198"/>
      <c r="C183" s="199"/>
      <c r="D183" s="200" t="s">
        <v>71</v>
      </c>
      <c r="E183" s="212" t="s">
        <v>81</v>
      </c>
      <c r="F183" s="212" t="s">
        <v>265</v>
      </c>
      <c r="G183" s="199"/>
      <c r="H183" s="199"/>
      <c r="I183" s="202"/>
      <c r="J183" s="213">
        <f>BK183</f>
        <v>0</v>
      </c>
      <c r="K183" s="199"/>
      <c r="L183" s="204"/>
      <c r="M183" s="205"/>
      <c r="N183" s="206"/>
      <c r="O183" s="206"/>
      <c r="P183" s="207">
        <f>SUM(P184:P188)</f>
        <v>0</v>
      </c>
      <c r="Q183" s="206"/>
      <c r="R183" s="207">
        <f>SUM(R184:R188)</f>
        <v>41.40852</v>
      </c>
      <c r="S183" s="206"/>
      <c r="T183" s="208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9" t="s">
        <v>79</v>
      </c>
      <c r="AT183" s="210" t="s">
        <v>71</v>
      </c>
      <c r="AU183" s="210" t="s">
        <v>79</v>
      </c>
      <c r="AY183" s="209" t="s">
        <v>151</v>
      </c>
      <c r="BK183" s="211">
        <f>SUM(BK184:BK188)</f>
        <v>0</v>
      </c>
    </row>
    <row r="184" spans="1:65" s="2" customFormat="1" ht="24.15" customHeight="1">
      <c r="A184" s="39"/>
      <c r="B184" s="40"/>
      <c r="C184" s="214" t="s">
        <v>8</v>
      </c>
      <c r="D184" s="214" t="s">
        <v>153</v>
      </c>
      <c r="E184" s="215" t="s">
        <v>266</v>
      </c>
      <c r="F184" s="216" t="s">
        <v>267</v>
      </c>
      <c r="G184" s="217" t="s">
        <v>194</v>
      </c>
      <c r="H184" s="218">
        <v>174</v>
      </c>
      <c r="I184" s="219"/>
      <c r="J184" s="220">
        <f>ROUND(I184*H184,2)</f>
        <v>0</v>
      </c>
      <c r="K184" s="216" t="s">
        <v>172</v>
      </c>
      <c r="L184" s="45"/>
      <c r="M184" s="221" t="s">
        <v>19</v>
      </c>
      <c r="N184" s="222" t="s">
        <v>43</v>
      </c>
      <c r="O184" s="85"/>
      <c r="P184" s="223">
        <f>O184*H184</f>
        <v>0</v>
      </c>
      <c r="Q184" s="223">
        <v>0.23798</v>
      </c>
      <c r="R184" s="223">
        <f>Q184*H184</f>
        <v>41.40852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157</v>
      </c>
      <c r="AT184" s="225" t="s">
        <v>153</v>
      </c>
      <c r="AU184" s="225" t="s">
        <v>81</v>
      </c>
      <c r="AY184" s="18" t="s">
        <v>151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79</v>
      </c>
      <c r="BK184" s="226">
        <f>ROUND(I184*H184,2)</f>
        <v>0</v>
      </c>
      <c r="BL184" s="18" t="s">
        <v>157</v>
      </c>
      <c r="BM184" s="225" t="s">
        <v>268</v>
      </c>
    </row>
    <row r="185" spans="1:47" s="2" customFormat="1" ht="12">
      <c r="A185" s="39"/>
      <c r="B185" s="40"/>
      <c r="C185" s="41"/>
      <c r="D185" s="264" t="s">
        <v>174</v>
      </c>
      <c r="E185" s="41"/>
      <c r="F185" s="265" t="s">
        <v>269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174</v>
      </c>
      <c r="AU185" s="18" t="s">
        <v>81</v>
      </c>
    </row>
    <row r="186" spans="1:51" s="13" customFormat="1" ht="12">
      <c r="A186" s="13"/>
      <c r="B186" s="232"/>
      <c r="C186" s="233"/>
      <c r="D186" s="227" t="s">
        <v>165</v>
      </c>
      <c r="E186" s="234" t="s">
        <v>19</v>
      </c>
      <c r="F186" s="235" t="s">
        <v>232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165</v>
      </c>
      <c r="AU186" s="241" t="s">
        <v>81</v>
      </c>
      <c r="AV186" s="13" t="s">
        <v>79</v>
      </c>
      <c r="AW186" s="13" t="s">
        <v>34</v>
      </c>
      <c r="AX186" s="13" t="s">
        <v>72</v>
      </c>
      <c r="AY186" s="241" t="s">
        <v>151</v>
      </c>
    </row>
    <row r="187" spans="1:51" s="14" customFormat="1" ht="12">
      <c r="A187" s="14"/>
      <c r="B187" s="242"/>
      <c r="C187" s="243"/>
      <c r="D187" s="227" t="s">
        <v>165</v>
      </c>
      <c r="E187" s="244" t="s">
        <v>19</v>
      </c>
      <c r="F187" s="245" t="s">
        <v>270</v>
      </c>
      <c r="G187" s="243"/>
      <c r="H187" s="246">
        <v>174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165</v>
      </c>
      <c r="AU187" s="252" t="s">
        <v>81</v>
      </c>
      <c r="AV187" s="14" t="s">
        <v>81</v>
      </c>
      <c r="AW187" s="14" t="s">
        <v>34</v>
      </c>
      <c r="AX187" s="14" t="s">
        <v>72</v>
      </c>
      <c r="AY187" s="252" t="s">
        <v>151</v>
      </c>
    </row>
    <row r="188" spans="1:51" s="15" customFormat="1" ht="12">
      <c r="A188" s="15"/>
      <c r="B188" s="253"/>
      <c r="C188" s="254"/>
      <c r="D188" s="227" t="s">
        <v>165</v>
      </c>
      <c r="E188" s="255" t="s">
        <v>19</v>
      </c>
      <c r="F188" s="256" t="s">
        <v>168</v>
      </c>
      <c r="G188" s="254"/>
      <c r="H188" s="257">
        <v>174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3" t="s">
        <v>165</v>
      </c>
      <c r="AU188" s="263" t="s">
        <v>81</v>
      </c>
      <c r="AV188" s="15" t="s">
        <v>157</v>
      </c>
      <c r="AW188" s="15" t="s">
        <v>34</v>
      </c>
      <c r="AX188" s="15" t="s">
        <v>79</v>
      </c>
      <c r="AY188" s="263" t="s">
        <v>151</v>
      </c>
    </row>
    <row r="189" spans="1:63" s="12" customFormat="1" ht="22.8" customHeight="1">
      <c r="A189" s="12"/>
      <c r="B189" s="198"/>
      <c r="C189" s="199"/>
      <c r="D189" s="200" t="s">
        <v>71</v>
      </c>
      <c r="E189" s="212" t="s">
        <v>184</v>
      </c>
      <c r="F189" s="212" t="s">
        <v>271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SUM(P190:P255)</f>
        <v>0</v>
      </c>
      <c r="Q189" s="206"/>
      <c r="R189" s="207">
        <f>SUM(R190:R255)</f>
        <v>63.46024</v>
      </c>
      <c r="S189" s="206"/>
      <c r="T189" s="208">
        <f>SUM(T190:T255)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79</v>
      </c>
      <c r="AT189" s="210" t="s">
        <v>71</v>
      </c>
      <c r="AU189" s="210" t="s">
        <v>79</v>
      </c>
      <c r="AY189" s="209" t="s">
        <v>151</v>
      </c>
      <c r="BK189" s="211">
        <f>SUM(BK190:BK255)</f>
        <v>0</v>
      </c>
    </row>
    <row r="190" spans="1:65" s="2" customFormat="1" ht="21.75" customHeight="1">
      <c r="A190" s="39"/>
      <c r="B190" s="40"/>
      <c r="C190" s="214" t="s">
        <v>272</v>
      </c>
      <c r="D190" s="214" t="s">
        <v>153</v>
      </c>
      <c r="E190" s="215" t="s">
        <v>273</v>
      </c>
      <c r="F190" s="216" t="s">
        <v>274</v>
      </c>
      <c r="G190" s="217" t="s">
        <v>161</v>
      </c>
      <c r="H190" s="218">
        <v>54.5</v>
      </c>
      <c r="I190" s="219"/>
      <c r="J190" s="220">
        <f>ROUND(I190*H190,2)</f>
        <v>0</v>
      </c>
      <c r="K190" s="216" t="s">
        <v>172</v>
      </c>
      <c r="L190" s="45"/>
      <c r="M190" s="221" t="s">
        <v>19</v>
      </c>
      <c r="N190" s="222" t="s">
        <v>43</v>
      </c>
      <c r="O190" s="85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157</v>
      </c>
      <c r="AT190" s="225" t="s">
        <v>153</v>
      </c>
      <c r="AU190" s="225" t="s">
        <v>81</v>
      </c>
      <c r="AY190" s="18" t="s">
        <v>151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79</v>
      </c>
      <c r="BK190" s="226">
        <f>ROUND(I190*H190,2)</f>
        <v>0</v>
      </c>
      <c r="BL190" s="18" t="s">
        <v>157</v>
      </c>
      <c r="BM190" s="225" t="s">
        <v>275</v>
      </c>
    </row>
    <row r="191" spans="1:47" s="2" customFormat="1" ht="12">
      <c r="A191" s="39"/>
      <c r="B191" s="40"/>
      <c r="C191" s="41"/>
      <c r="D191" s="264" t="s">
        <v>174</v>
      </c>
      <c r="E191" s="41"/>
      <c r="F191" s="265" t="s">
        <v>276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174</v>
      </c>
      <c r="AU191" s="18" t="s">
        <v>81</v>
      </c>
    </row>
    <row r="192" spans="1:51" s="13" customFormat="1" ht="12">
      <c r="A192" s="13"/>
      <c r="B192" s="232"/>
      <c r="C192" s="233"/>
      <c r="D192" s="227" t="s">
        <v>165</v>
      </c>
      <c r="E192" s="234" t="s">
        <v>19</v>
      </c>
      <c r="F192" s="235" t="s">
        <v>225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165</v>
      </c>
      <c r="AU192" s="241" t="s">
        <v>81</v>
      </c>
      <c r="AV192" s="13" t="s">
        <v>79</v>
      </c>
      <c r="AW192" s="13" t="s">
        <v>34</v>
      </c>
      <c r="AX192" s="13" t="s">
        <v>72</v>
      </c>
      <c r="AY192" s="241" t="s">
        <v>151</v>
      </c>
    </row>
    <row r="193" spans="1:51" s="14" customFormat="1" ht="12">
      <c r="A193" s="14"/>
      <c r="B193" s="242"/>
      <c r="C193" s="243"/>
      <c r="D193" s="227" t="s">
        <v>165</v>
      </c>
      <c r="E193" s="244" t="s">
        <v>19</v>
      </c>
      <c r="F193" s="245" t="s">
        <v>264</v>
      </c>
      <c r="G193" s="243"/>
      <c r="H193" s="246">
        <v>54.5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165</v>
      </c>
      <c r="AU193" s="252" t="s">
        <v>81</v>
      </c>
      <c r="AV193" s="14" t="s">
        <v>81</v>
      </c>
      <c r="AW193" s="14" t="s">
        <v>34</v>
      </c>
      <c r="AX193" s="14" t="s">
        <v>72</v>
      </c>
      <c r="AY193" s="252" t="s">
        <v>151</v>
      </c>
    </row>
    <row r="194" spans="1:51" s="15" customFormat="1" ht="12">
      <c r="A194" s="15"/>
      <c r="B194" s="253"/>
      <c r="C194" s="254"/>
      <c r="D194" s="227" t="s">
        <v>165</v>
      </c>
      <c r="E194" s="255" t="s">
        <v>19</v>
      </c>
      <c r="F194" s="256" t="s">
        <v>168</v>
      </c>
      <c r="G194" s="254"/>
      <c r="H194" s="257">
        <v>54.5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3" t="s">
        <v>165</v>
      </c>
      <c r="AU194" s="263" t="s">
        <v>81</v>
      </c>
      <c r="AV194" s="15" t="s">
        <v>157</v>
      </c>
      <c r="AW194" s="15" t="s">
        <v>34</v>
      </c>
      <c r="AX194" s="15" t="s">
        <v>79</v>
      </c>
      <c r="AY194" s="263" t="s">
        <v>151</v>
      </c>
    </row>
    <row r="195" spans="1:65" s="2" customFormat="1" ht="21.75" customHeight="1">
      <c r="A195" s="39"/>
      <c r="B195" s="40"/>
      <c r="C195" s="214" t="s">
        <v>277</v>
      </c>
      <c r="D195" s="214" t="s">
        <v>153</v>
      </c>
      <c r="E195" s="215" t="s">
        <v>278</v>
      </c>
      <c r="F195" s="216" t="s">
        <v>279</v>
      </c>
      <c r="G195" s="217" t="s">
        <v>161</v>
      </c>
      <c r="H195" s="218">
        <v>1438.8</v>
      </c>
      <c r="I195" s="219"/>
      <c r="J195" s="220">
        <f>ROUND(I195*H195,2)</f>
        <v>0</v>
      </c>
      <c r="K195" s="216" t="s">
        <v>172</v>
      </c>
      <c r="L195" s="45"/>
      <c r="M195" s="221" t="s">
        <v>19</v>
      </c>
      <c r="N195" s="222" t="s">
        <v>43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157</v>
      </c>
      <c r="AT195" s="225" t="s">
        <v>153</v>
      </c>
      <c r="AU195" s="225" t="s">
        <v>81</v>
      </c>
      <c r="AY195" s="18" t="s">
        <v>151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79</v>
      </c>
      <c r="BK195" s="226">
        <f>ROUND(I195*H195,2)</f>
        <v>0</v>
      </c>
      <c r="BL195" s="18" t="s">
        <v>157</v>
      </c>
      <c r="BM195" s="225" t="s">
        <v>280</v>
      </c>
    </row>
    <row r="196" spans="1:47" s="2" customFormat="1" ht="12">
      <c r="A196" s="39"/>
      <c r="B196" s="40"/>
      <c r="C196" s="41"/>
      <c r="D196" s="264" t="s">
        <v>174</v>
      </c>
      <c r="E196" s="41"/>
      <c r="F196" s="265" t="s">
        <v>281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174</v>
      </c>
      <c r="AU196" s="18" t="s">
        <v>81</v>
      </c>
    </row>
    <row r="197" spans="1:51" s="13" customFormat="1" ht="12">
      <c r="A197" s="13"/>
      <c r="B197" s="232"/>
      <c r="C197" s="233"/>
      <c r="D197" s="227" t="s">
        <v>165</v>
      </c>
      <c r="E197" s="234" t="s">
        <v>19</v>
      </c>
      <c r="F197" s="235" t="s">
        <v>166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165</v>
      </c>
      <c r="AU197" s="241" t="s">
        <v>81</v>
      </c>
      <c r="AV197" s="13" t="s">
        <v>79</v>
      </c>
      <c r="AW197" s="13" t="s">
        <v>34</v>
      </c>
      <c r="AX197" s="13" t="s">
        <v>72</v>
      </c>
      <c r="AY197" s="241" t="s">
        <v>151</v>
      </c>
    </row>
    <row r="198" spans="1:51" s="14" customFormat="1" ht="12">
      <c r="A198" s="14"/>
      <c r="B198" s="242"/>
      <c r="C198" s="243"/>
      <c r="D198" s="227" t="s">
        <v>165</v>
      </c>
      <c r="E198" s="244" t="s">
        <v>19</v>
      </c>
      <c r="F198" s="245" t="s">
        <v>262</v>
      </c>
      <c r="G198" s="243"/>
      <c r="H198" s="246">
        <v>1438.8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165</v>
      </c>
      <c r="AU198" s="252" t="s">
        <v>81</v>
      </c>
      <c r="AV198" s="14" t="s">
        <v>81</v>
      </c>
      <c r="AW198" s="14" t="s">
        <v>34</v>
      </c>
      <c r="AX198" s="14" t="s">
        <v>72</v>
      </c>
      <c r="AY198" s="252" t="s">
        <v>151</v>
      </c>
    </row>
    <row r="199" spans="1:51" s="15" customFormat="1" ht="12">
      <c r="A199" s="15"/>
      <c r="B199" s="253"/>
      <c r="C199" s="254"/>
      <c r="D199" s="227" t="s">
        <v>165</v>
      </c>
      <c r="E199" s="255" t="s">
        <v>19</v>
      </c>
      <c r="F199" s="256" t="s">
        <v>168</v>
      </c>
      <c r="G199" s="254"/>
      <c r="H199" s="257">
        <v>1438.8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3" t="s">
        <v>165</v>
      </c>
      <c r="AU199" s="263" t="s">
        <v>81</v>
      </c>
      <c r="AV199" s="15" t="s">
        <v>157</v>
      </c>
      <c r="AW199" s="15" t="s">
        <v>34</v>
      </c>
      <c r="AX199" s="15" t="s">
        <v>79</v>
      </c>
      <c r="AY199" s="263" t="s">
        <v>151</v>
      </c>
    </row>
    <row r="200" spans="1:65" s="2" customFormat="1" ht="24.15" customHeight="1">
      <c r="A200" s="39"/>
      <c r="B200" s="40"/>
      <c r="C200" s="214" t="s">
        <v>282</v>
      </c>
      <c r="D200" s="214" t="s">
        <v>153</v>
      </c>
      <c r="E200" s="215" t="s">
        <v>283</v>
      </c>
      <c r="F200" s="216" t="s">
        <v>284</v>
      </c>
      <c r="G200" s="217" t="s">
        <v>161</v>
      </c>
      <c r="H200" s="218">
        <v>195.5</v>
      </c>
      <c r="I200" s="219"/>
      <c r="J200" s="220">
        <f>ROUND(I200*H200,2)</f>
        <v>0</v>
      </c>
      <c r="K200" s="216" t="s">
        <v>245</v>
      </c>
      <c r="L200" s="45"/>
      <c r="M200" s="221" t="s">
        <v>19</v>
      </c>
      <c r="N200" s="222" t="s">
        <v>43</v>
      </c>
      <c r="O200" s="85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157</v>
      </c>
      <c r="AT200" s="225" t="s">
        <v>153</v>
      </c>
      <c r="AU200" s="225" t="s">
        <v>81</v>
      </c>
      <c r="AY200" s="18" t="s">
        <v>151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79</v>
      </c>
      <c r="BK200" s="226">
        <f>ROUND(I200*H200,2)</f>
        <v>0</v>
      </c>
      <c r="BL200" s="18" t="s">
        <v>157</v>
      </c>
      <c r="BM200" s="225" t="s">
        <v>285</v>
      </c>
    </row>
    <row r="201" spans="1:47" s="2" customFormat="1" ht="12">
      <c r="A201" s="39"/>
      <c r="B201" s="40"/>
      <c r="C201" s="41"/>
      <c r="D201" s="264" t="s">
        <v>174</v>
      </c>
      <c r="E201" s="41"/>
      <c r="F201" s="265" t="s">
        <v>286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174</v>
      </c>
      <c r="AU201" s="18" t="s">
        <v>81</v>
      </c>
    </row>
    <row r="202" spans="1:51" s="13" customFormat="1" ht="12">
      <c r="A202" s="13"/>
      <c r="B202" s="232"/>
      <c r="C202" s="233"/>
      <c r="D202" s="227" t="s">
        <v>165</v>
      </c>
      <c r="E202" s="234" t="s">
        <v>19</v>
      </c>
      <c r="F202" s="235" t="s">
        <v>223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165</v>
      </c>
      <c r="AU202" s="241" t="s">
        <v>81</v>
      </c>
      <c r="AV202" s="13" t="s">
        <v>79</v>
      </c>
      <c r="AW202" s="13" t="s">
        <v>34</v>
      </c>
      <c r="AX202" s="13" t="s">
        <v>72</v>
      </c>
      <c r="AY202" s="241" t="s">
        <v>151</v>
      </c>
    </row>
    <row r="203" spans="1:51" s="14" customFormat="1" ht="12">
      <c r="A203" s="14"/>
      <c r="B203" s="242"/>
      <c r="C203" s="243"/>
      <c r="D203" s="227" t="s">
        <v>165</v>
      </c>
      <c r="E203" s="244" t="s">
        <v>19</v>
      </c>
      <c r="F203" s="245" t="s">
        <v>263</v>
      </c>
      <c r="G203" s="243"/>
      <c r="H203" s="246">
        <v>141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165</v>
      </c>
      <c r="AU203" s="252" t="s">
        <v>81</v>
      </c>
      <c r="AV203" s="14" t="s">
        <v>81</v>
      </c>
      <c r="AW203" s="14" t="s">
        <v>34</v>
      </c>
      <c r="AX203" s="14" t="s">
        <v>72</v>
      </c>
      <c r="AY203" s="252" t="s">
        <v>151</v>
      </c>
    </row>
    <row r="204" spans="1:51" s="13" customFormat="1" ht="12">
      <c r="A204" s="13"/>
      <c r="B204" s="232"/>
      <c r="C204" s="233"/>
      <c r="D204" s="227" t="s">
        <v>165</v>
      </c>
      <c r="E204" s="234" t="s">
        <v>19</v>
      </c>
      <c r="F204" s="235" t="s">
        <v>225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165</v>
      </c>
      <c r="AU204" s="241" t="s">
        <v>81</v>
      </c>
      <c r="AV204" s="13" t="s">
        <v>79</v>
      </c>
      <c r="AW204" s="13" t="s">
        <v>34</v>
      </c>
      <c r="AX204" s="13" t="s">
        <v>72</v>
      </c>
      <c r="AY204" s="241" t="s">
        <v>151</v>
      </c>
    </row>
    <row r="205" spans="1:51" s="14" customFormat="1" ht="12">
      <c r="A205" s="14"/>
      <c r="B205" s="242"/>
      <c r="C205" s="243"/>
      <c r="D205" s="227" t="s">
        <v>165</v>
      </c>
      <c r="E205" s="244" t="s">
        <v>19</v>
      </c>
      <c r="F205" s="245" t="s">
        <v>264</v>
      </c>
      <c r="G205" s="243"/>
      <c r="H205" s="246">
        <v>54.5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165</v>
      </c>
      <c r="AU205" s="252" t="s">
        <v>81</v>
      </c>
      <c r="AV205" s="14" t="s">
        <v>81</v>
      </c>
      <c r="AW205" s="14" t="s">
        <v>34</v>
      </c>
      <c r="AX205" s="14" t="s">
        <v>72</v>
      </c>
      <c r="AY205" s="252" t="s">
        <v>151</v>
      </c>
    </row>
    <row r="206" spans="1:51" s="15" customFormat="1" ht="12">
      <c r="A206" s="15"/>
      <c r="B206" s="253"/>
      <c r="C206" s="254"/>
      <c r="D206" s="227" t="s">
        <v>165</v>
      </c>
      <c r="E206" s="255" t="s">
        <v>19</v>
      </c>
      <c r="F206" s="256" t="s">
        <v>168</v>
      </c>
      <c r="G206" s="254"/>
      <c r="H206" s="257">
        <v>195.5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3" t="s">
        <v>165</v>
      </c>
      <c r="AU206" s="263" t="s">
        <v>81</v>
      </c>
      <c r="AV206" s="15" t="s">
        <v>157</v>
      </c>
      <c r="AW206" s="15" t="s">
        <v>34</v>
      </c>
      <c r="AX206" s="15" t="s">
        <v>79</v>
      </c>
      <c r="AY206" s="263" t="s">
        <v>151</v>
      </c>
    </row>
    <row r="207" spans="1:65" s="2" customFormat="1" ht="24.15" customHeight="1">
      <c r="A207" s="39"/>
      <c r="B207" s="40"/>
      <c r="C207" s="214" t="s">
        <v>287</v>
      </c>
      <c r="D207" s="214" t="s">
        <v>153</v>
      </c>
      <c r="E207" s="215" t="s">
        <v>288</v>
      </c>
      <c r="F207" s="216" t="s">
        <v>289</v>
      </c>
      <c r="G207" s="217" t="s">
        <v>161</v>
      </c>
      <c r="H207" s="218">
        <v>1308</v>
      </c>
      <c r="I207" s="219"/>
      <c r="J207" s="220">
        <f>ROUND(I207*H207,2)</f>
        <v>0</v>
      </c>
      <c r="K207" s="216" t="s">
        <v>172</v>
      </c>
      <c r="L207" s="45"/>
      <c r="M207" s="221" t="s">
        <v>19</v>
      </c>
      <c r="N207" s="222" t="s">
        <v>43</v>
      </c>
      <c r="O207" s="8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157</v>
      </c>
      <c r="AT207" s="225" t="s">
        <v>153</v>
      </c>
      <c r="AU207" s="225" t="s">
        <v>81</v>
      </c>
      <c r="AY207" s="18" t="s">
        <v>151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79</v>
      </c>
      <c r="BK207" s="226">
        <f>ROUND(I207*H207,2)</f>
        <v>0</v>
      </c>
      <c r="BL207" s="18" t="s">
        <v>157</v>
      </c>
      <c r="BM207" s="225" t="s">
        <v>290</v>
      </c>
    </row>
    <row r="208" spans="1:47" s="2" customFormat="1" ht="12">
      <c r="A208" s="39"/>
      <c r="B208" s="40"/>
      <c r="C208" s="41"/>
      <c r="D208" s="264" t="s">
        <v>174</v>
      </c>
      <c r="E208" s="41"/>
      <c r="F208" s="265" t="s">
        <v>291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174</v>
      </c>
      <c r="AU208" s="18" t="s">
        <v>81</v>
      </c>
    </row>
    <row r="209" spans="1:51" s="13" customFormat="1" ht="12">
      <c r="A209" s="13"/>
      <c r="B209" s="232"/>
      <c r="C209" s="233"/>
      <c r="D209" s="227" t="s">
        <v>165</v>
      </c>
      <c r="E209" s="234" t="s">
        <v>19</v>
      </c>
      <c r="F209" s="235" t="s">
        <v>166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165</v>
      </c>
      <c r="AU209" s="241" t="s">
        <v>81</v>
      </c>
      <c r="AV209" s="13" t="s">
        <v>79</v>
      </c>
      <c r="AW209" s="13" t="s">
        <v>34</v>
      </c>
      <c r="AX209" s="13" t="s">
        <v>72</v>
      </c>
      <c r="AY209" s="241" t="s">
        <v>151</v>
      </c>
    </row>
    <row r="210" spans="1:51" s="14" customFormat="1" ht="12">
      <c r="A210" s="14"/>
      <c r="B210" s="242"/>
      <c r="C210" s="243"/>
      <c r="D210" s="227" t="s">
        <v>165</v>
      </c>
      <c r="E210" s="244" t="s">
        <v>19</v>
      </c>
      <c r="F210" s="245" t="s">
        <v>190</v>
      </c>
      <c r="G210" s="243"/>
      <c r="H210" s="246">
        <v>1308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165</v>
      </c>
      <c r="AU210" s="252" t="s">
        <v>81</v>
      </c>
      <c r="AV210" s="14" t="s">
        <v>81</v>
      </c>
      <c r="AW210" s="14" t="s">
        <v>34</v>
      </c>
      <c r="AX210" s="14" t="s">
        <v>72</v>
      </c>
      <c r="AY210" s="252" t="s">
        <v>151</v>
      </c>
    </row>
    <row r="211" spans="1:51" s="15" customFormat="1" ht="12">
      <c r="A211" s="15"/>
      <c r="B211" s="253"/>
      <c r="C211" s="254"/>
      <c r="D211" s="227" t="s">
        <v>165</v>
      </c>
      <c r="E211" s="255" t="s">
        <v>19</v>
      </c>
      <c r="F211" s="256" t="s">
        <v>168</v>
      </c>
      <c r="G211" s="254"/>
      <c r="H211" s="257">
        <v>1308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3" t="s">
        <v>165</v>
      </c>
      <c r="AU211" s="263" t="s">
        <v>81</v>
      </c>
      <c r="AV211" s="15" t="s">
        <v>157</v>
      </c>
      <c r="AW211" s="15" t="s">
        <v>34</v>
      </c>
      <c r="AX211" s="15" t="s">
        <v>79</v>
      </c>
      <c r="AY211" s="263" t="s">
        <v>151</v>
      </c>
    </row>
    <row r="212" spans="1:65" s="2" customFormat="1" ht="37.8" customHeight="1">
      <c r="A212" s="39"/>
      <c r="B212" s="40"/>
      <c r="C212" s="214" t="s">
        <v>201</v>
      </c>
      <c r="D212" s="214" t="s">
        <v>153</v>
      </c>
      <c r="E212" s="215" t="s">
        <v>292</v>
      </c>
      <c r="F212" s="216" t="s">
        <v>293</v>
      </c>
      <c r="G212" s="217" t="s">
        <v>161</v>
      </c>
      <c r="H212" s="218">
        <v>105</v>
      </c>
      <c r="I212" s="219"/>
      <c r="J212" s="220">
        <f>ROUND(I212*H212,2)</f>
        <v>0</v>
      </c>
      <c r="K212" s="216" t="s">
        <v>172</v>
      </c>
      <c r="L212" s="45"/>
      <c r="M212" s="221" t="s">
        <v>19</v>
      </c>
      <c r="N212" s="222" t="s">
        <v>43</v>
      </c>
      <c r="O212" s="85"/>
      <c r="P212" s="223">
        <f>O212*H212</f>
        <v>0</v>
      </c>
      <c r="Q212" s="223">
        <v>0.09848</v>
      </c>
      <c r="R212" s="223">
        <f>Q212*H212</f>
        <v>10.340399999999999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157</v>
      </c>
      <c r="AT212" s="225" t="s">
        <v>153</v>
      </c>
      <c r="AU212" s="225" t="s">
        <v>81</v>
      </c>
      <c r="AY212" s="18" t="s">
        <v>151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79</v>
      </c>
      <c r="BK212" s="226">
        <f>ROUND(I212*H212,2)</f>
        <v>0</v>
      </c>
      <c r="BL212" s="18" t="s">
        <v>157</v>
      </c>
      <c r="BM212" s="225" t="s">
        <v>294</v>
      </c>
    </row>
    <row r="213" spans="1:47" s="2" customFormat="1" ht="12">
      <c r="A213" s="39"/>
      <c r="B213" s="40"/>
      <c r="C213" s="41"/>
      <c r="D213" s="264" t="s">
        <v>174</v>
      </c>
      <c r="E213" s="41"/>
      <c r="F213" s="265" t="s">
        <v>295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174</v>
      </c>
      <c r="AU213" s="18" t="s">
        <v>81</v>
      </c>
    </row>
    <row r="214" spans="1:51" s="13" customFormat="1" ht="12">
      <c r="A214" s="13"/>
      <c r="B214" s="232"/>
      <c r="C214" s="233"/>
      <c r="D214" s="227" t="s">
        <v>165</v>
      </c>
      <c r="E214" s="234" t="s">
        <v>19</v>
      </c>
      <c r="F214" s="235" t="s">
        <v>176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165</v>
      </c>
      <c r="AU214" s="241" t="s">
        <v>81</v>
      </c>
      <c r="AV214" s="13" t="s">
        <v>79</v>
      </c>
      <c r="AW214" s="13" t="s">
        <v>34</v>
      </c>
      <c r="AX214" s="13" t="s">
        <v>72</v>
      </c>
      <c r="AY214" s="241" t="s">
        <v>151</v>
      </c>
    </row>
    <row r="215" spans="1:51" s="14" customFormat="1" ht="12">
      <c r="A215" s="14"/>
      <c r="B215" s="242"/>
      <c r="C215" s="243"/>
      <c r="D215" s="227" t="s">
        <v>165</v>
      </c>
      <c r="E215" s="244" t="s">
        <v>19</v>
      </c>
      <c r="F215" s="245" t="s">
        <v>177</v>
      </c>
      <c r="G215" s="243"/>
      <c r="H215" s="246">
        <v>105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165</v>
      </c>
      <c r="AU215" s="252" t="s">
        <v>81</v>
      </c>
      <c r="AV215" s="14" t="s">
        <v>81</v>
      </c>
      <c r="AW215" s="14" t="s">
        <v>34</v>
      </c>
      <c r="AX215" s="14" t="s">
        <v>72</v>
      </c>
      <c r="AY215" s="252" t="s">
        <v>151</v>
      </c>
    </row>
    <row r="216" spans="1:51" s="15" customFormat="1" ht="12">
      <c r="A216" s="15"/>
      <c r="B216" s="253"/>
      <c r="C216" s="254"/>
      <c r="D216" s="227" t="s">
        <v>165</v>
      </c>
      <c r="E216" s="255" t="s">
        <v>19</v>
      </c>
      <c r="F216" s="256" t="s">
        <v>168</v>
      </c>
      <c r="G216" s="254"/>
      <c r="H216" s="257">
        <v>105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3" t="s">
        <v>165</v>
      </c>
      <c r="AU216" s="263" t="s">
        <v>81</v>
      </c>
      <c r="AV216" s="15" t="s">
        <v>157</v>
      </c>
      <c r="AW216" s="15" t="s">
        <v>34</v>
      </c>
      <c r="AX216" s="15" t="s">
        <v>79</v>
      </c>
      <c r="AY216" s="263" t="s">
        <v>151</v>
      </c>
    </row>
    <row r="217" spans="1:65" s="2" customFormat="1" ht="16.5" customHeight="1">
      <c r="A217" s="39"/>
      <c r="B217" s="40"/>
      <c r="C217" s="214" t="s">
        <v>7</v>
      </c>
      <c r="D217" s="214" t="s">
        <v>153</v>
      </c>
      <c r="E217" s="215" t="s">
        <v>296</v>
      </c>
      <c r="F217" s="216" t="s">
        <v>297</v>
      </c>
      <c r="G217" s="217" t="s">
        <v>161</v>
      </c>
      <c r="H217" s="218">
        <v>1308</v>
      </c>
      <c r="I217" s="219"/>
      <c r="J217" s="220">
        <f>ROUND(I217*H217,2)</f>
        <v>0</v>
      </c>
      <c r="K217" s="216" t="s">
        <v>172</v>
      </c>
      <c r="L217" s="45"/>
      <c r="M217" s="221" t="s">
        <v>19</v>
      </c>
      <c r="N217" s="222" t="s">
        <v>43</v>
      </c>
      <c r="O217" s="8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157</v>
      </c>
      <c r="AT217" s="225" t="s">
        <v>153</v>
      </c>
      <c r="AU217" s="225" t="s">
        <v>81</v>
      </c>
      <c r="AY217" s="18" t="s">
        <v>151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8" t="s">
        <v>79</v>
      </c>
      <c r="BK217" s="226">
        <f>ROUND(I217*H217,2)</f>
        <v>0</v>
      </c>
      <c r="BL217" s="18" t="s">
        <v>157</v>
      </c>
      <c r="BM217" s="225" t="s">
        <v>298</v>
      </c>
    </row>
    <row r="218" spans="1:47" s="2" customFormat="1" ht="12">
      <c r="A218" s="39"/>
      <c r="B218" s="40"/>
      <c r="C218" s="41"/>
      <c r="D218" s="264" t="s">
        <v>174</v>
      </c>
      <c r="E218" s="41"/>
      <c r="F218" s="265" t="s">
        <v>299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174</v>
      </c>
      <c r="AU218" s="18" t="s">
        <v>81</v>
      </c>
    </row>
    <row r="219" spans="1:51" s="13" customFormat="1" ht="12">
      <c r="A219" s="13"/>
      <c r="B219" s="232"/>
      <c r="C219" s="233"/>
      <c r="D219" s="227" t="s">
        <v>165</v>
      </c>
      <c r="E219" s="234" t="s">
        <v>19</v>
      </c>
      <c r="F219" s="235" t="s">
        <v>166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165</v>
      </c>
      <c r="AU219" s="241" t="s">
        <v>81</v>
      </c>
      <c r="AV219" s="13" t="s">
        <v>79</v>
      </c>
      <c r="AW219" s="13" t="s">
        <v>34</v>
      </c>
      <c r="AX219" s="13" t="s">
        <v>72</v>
      </c>
      <c r="AY219" s="241" t="s">
        <v>151</v>
      </c>
    </row>
    <row r="220" spans="1:51" s="14" customFormat="1" ht="12">
      <c r="A220" s="14"/>
      <c r="B220" s="242"/>
      <c r="C220" s="243"/>
      <c r="D220" s="227" t="s">
        <v>165</v>
      </c>
      <c r="E220" s="244" t="s">
        <v>19</v>
      </c>
      <c r="F220" s="245" t="s">
        <v>190</v>
      </c>
      <c r="G220" s="243"/>
      <c r="H220" s="246">
        <v>1308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165</v>
      </c>
      <c r="AU220" s="252" t="s">
        <v>81</v>
      </c>
      <c r="AV220" s="14" t="s">
        <v>81</v>
      </c>
      <c r="AW220" s="14" t="s">
        <v>34</v>
      </c>
      <c r="AX220" s="14" t="s">
        <v>72</v>
      </c>
      <c r="AY220" s="252" t="s">
        <v>151</v>
      </c>
    </row>
    <row r="221" spans="1:51" s="15" customFormat="1" ht="12">
      <c r="A221" s="15"/>
      <c r="B221" s="253"/>
      <c r="C221" s="254"/>
      <c r="D221" s="227" t="s">
        <v>165</v>
      </c>
      <c r="E221" s="255" t="s">
        <v>19</v>
      </c>
      <c r="F221" s="256" t="s">
        <v>168</v>
      </c>
      <c r="G221" s="254"/>
      <c r="H221" s="257">
        <v>1308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3" t="s">
        <v>165</v>
      </c>
      <c r="AU221" s="263" t="s">
        <v>81</v>
      </c>
      <c r="AV221" s="15" t="s">
        <v>157</v>
      </c>
      <c r="AW221" s="15" t="s">
        <v>34</v>
      </c>
      <c r="AX221" s="15" t="s">
        <v>79</v>
      </c>
      <c r="AY221" s="263" t="s">
        <v>151</v>
      </c>
    </row>
    <row r="222" spans="1:65" s="2" customFormat="1" ht="24.15" customHeight="1">
      <c r="A222" s="39"/>
      <c r="B222" s="40"/>
      <c r="C222" s="214" t="s">
        <v>300</v>
      </c>
      <c r="D222" s="214" t="s">
        <v>153</v>
      </c>
      <c r="E222" s="215" t="s">
        <v>301</v>
      </c>
      <c r="F222" s="216" t="s">
        <v>302</v>
      </c>
      <c r="G222" s="217" t="s">
        <v>161</v>
      </c>
      <c r="H222" s="218">
        <v>1308</v>
      </c>
      <c r="I222" s="219"/>
      <c r="J222" s="220">
        <f>ROUND(I222*H222,2)</f>
        <v>0</v>
      </c>
      <c r="K222" s="216" t="s">
        <v>172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157</v>
      </c>
      <c r="AT222" s="225" t="s">
        <v>153</v>
      </c>
      <c r="AU222" s="225" t="s">
        <v>81</v>
      </c>
      <c r="AY222" s="18" t="s">
        <v>151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79</v>
      </c>
      <c r="BK222" s="226">
        <f>ROUND(I222*H222,2)</f>
        <v>0</v>
      </c>
      <c r="BL222" s="18" t="s">
        <v>157</v>
      </c>
      <c r="BM222" s="225" t="s">
        <v>303</v>
      </c>
    </row>
    <row r="223" spans="1:47" s="2" customFormat="1" ht="12">
      <c r="A223" s="39"/>
      <c r="B223" s="40"/>
      <c r="C223" s="41"/>
      <c r="D223" s="264" t="s">
        <v>174</v>
      </c>
      <c r="E223" s="41"/>
      <c r="F223" s="265" t="s">
        <v>304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174</v>
      </c>
      <c r="AU223" s="18" t="s">
        <v>81</v>
      </c>
    </row>
    <row r="224" spans="1:51" s="13" customFormat="1" ht="12">
      <c r="A224" s="13"/>
      <c r="B224" s="232"/>
      <c r="C224" s="233"/>
      <c r="D224" s="227" t="s">
        <v>165</v>
      </c>
      <c r="E224" s="234" t="s">
        <v>19</v>
      </c>
      <c r="F224" s="235" t="s">
        <v>166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165</v>
      </c>
      <c r="AU224" s="241" t="s">
        <v>81</v>
      </c>
      <c r="AV224" s="13" t="s">
        <v>79</v>
      </c>
      <c r="AW224" s="13" t="s">
        <v>34</v>
      </c>
      <c r="AX224" s="13" t="s">
        <v>72</v>
      </c>
      <c r="AY224" s="241" t="s">
        <v>151</v>
      </c>
    </row>
    <row r="225" spans="1:51" s="14" customFormat="1" ht="12">
      <c r="A225" s="14"/>
      <c r="B225" s="242"/>
      <c r="C225" s="243"/>
      <c r="D225" s="227" t="s">
        <v>165</v>
      </c>
      <c r="E225" s="244" t="s">
        <v>19</v>
      </c>
      <c r="F225" s="245" t="s">
        <v>190</v>
      </c>
      <c r="G225" s="243"/>
      <c r="H225" s="246">
        <v>1308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165</v>
      </c>
      <c r="AU225" s="252" t="s">
        <v>81</v>
      </c>
      <c r="AV225" s="14" t="s">
        <v>81</v>
      </c>
      <c r="AW225" s="14" t="s">
        <v>34</v>
      </c>
      <c r="AX225" s="14" t="s">
        <v>72</v>
      </c>
      <c r="AY225" s="252" t="s">
        <v>151</v>
      </c>
    </row>
    <row r="226" spans="1:51" s="15" customFormat="1" ht="12">
      <c r="A226" s="15"/>
      <c r="B226" s="253"/>
      <c r="C226" s="254"/>
      <c r="D226" s="227" t="s">
        <v>165</v>
      </c>
      <c r="E226" s="255" t="s">
        <v>19</v>
      </c>
      <c r="F226" s="256" t="s">
        <v>168</v>
      </c>
      <c r="G226" s="254"/>
      <c r="H226" s="257">
        <v>1308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3" t="s">
        <v>165</v>
      </c>
      <c r="AU226" s="263" t="s">
        <v>81</v>
      </c>
      <c r="AV226" s="15" t="s">
        <v>157</v>
      </c>
      <c r="AW226" s="15" t="s">
        <v>34</v>
      </c>
      <c r="AX226" s="15" t="s">
        <v>79</v>
      </c>
      <c r="AY226" s="263" t="s">
        <v>151</v>
      </c>
    </row>
    <row r="227" spans="1:65" s="2" customFormat="1" ht="24.15" customHeight="1">
      <c r="A227" s="39"/>
      <c r="B227" s="40"/>
      <c r="C227" s="214" t="s">
        <v>305</v>
      </c>
      <c r="D227" s="214" t="s">
        <v>153</v>
      </c>
      <c r="E227" s="215" t="s">
        <v>306</v>
      </c>
      <c r="F227" s="216" t="s">
        <v>307</v>
      </c>
      <c r="G227" s="217" t="s">
        <v>161</v>
      </c>
      <c r="H227" s="218">
        <v>1308</v>
      </c>
      <c r="I227" s="219"/>
      <c r="J227" s="220">
        <f>ROUND(I227*H227,2)</f>
        <v>0</v>
      </c>
      <c r="K227" s="216" t="s">
        <v>172</v>
      </c>
      <c r="L227" s="45"/>
      <c r="M227" s="221" t="s">
        <v>19</v>
      </c>
      <c r="N227" s="222" t="s">
        <v>43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157</v>
      </c>
      <c r="AT227" s="225" t="s">
        <v>153</v>
      </c>
      <c r="AU227" s="225" t="s">
        <v>81</v>
      </c>
      <c r="AY227" s="18" t="s">
        <v>151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79</v>
      </c>
      <c r="BK227" s="226">
        <f>ROUND(I227*H227,2)</f>
        <v>0</v>
      </c>
      <c r="BL227" s="18" t="s">
        <v>157</v>
      </c>
      <c r="BM227" s="225" t="s">
        <v>308</v>
      </c>
    </row>
    <row r="228" spans="1:47" s="2" customFormat="1" ht="12">
      <c r="A228" s="39"/>
      <c r="B228" s="40"/>
      <c r="C228" s="41"/>
      <c r="D228" s="264" t="s">
        <v>174</v>
      </c>
      <c r="E228" s="41"/>
      <c r="F228" s="265" t="s">
        <v>309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174</v>
      </c>
      <c r="AU228" s="18" t="s">
        <v>81</v>
      </c>
    </row>
    <row r="229" spans="1:51" s="13" customFormat="1" ht="12">
      <c r="A229" s="13"/>
      <c r="B229" s="232"/>
      <c r="C229" s="233"/>
      <c r="D229" s="227" t="s">
        <v>165</v>
      </c>
      <c r="E229" s="234" t="s">
        <v>19</v>
      </c>
      <c r="F229" s="235" t="s">
        <v>166</v>
      </c>
      <c r="G229" s="233"/>
      <c r="H229" s="234" t="s">
        <v>19</v>
      </c>
      <c r="I229" s="236"/>
      <c r="J229" s="233"/>
      <c r="K229" s="233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165</v>
      </c>
      <c r="AU229" s="241" t="s">
        <v>81</v>
      </c>
      <c r="AV229" s="13" t="s">
        <v>79</v>
      </c>
      <c r="AW229" s="13" t="s">
        <v>34</v>
      </c>
      <c r="AX229" s="13" t="s">
        <v>72</v>
      </c>
      <c r="AY229" s="241" t="s">
        <v>151</v>
      </c>
    </row>
    <row r="230" spans="1:51" s="14" customFormat="1" ht="12">
      <c r="A230" s="14"/>
      <c r="B230" s="242"/>
      <c r="C230" s="243"/>
      <c r="D230" s="227" t="s">
        <v>165</v>
      </c>
      <c r="E230" s="244" t="s">
        <v>19</v>
      </c>
      <c r="F230" s="245" t="s">
        <v>190</v>
      </c>
      <c r="G230" s="243"/>
      <c r="H230" s="246">
        <v>1308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165</v>
      </c>
      <c r="AU230" s="252" t="s">
        <v>81</v>
      </c>
      <c r="AV230" s="14" t="s">
        <v>81</v>
      </c>
      <c r="AW230" s="14" t="s">
        <v>34</v>
      </c>
      <c r="AX230" s="14" t="s">
        <v>72</v>
      </c>
      <c r="AY230" s="252" t="s">
        <v>151</v>
      </c>
    </row>
    <row r="231" spans="1:51" s="15" customFormat="1" ht="12">
      <c r="A231" s="15"/>
      <c r="B231" s="253"/>
      <c r="C231" s="254"/>
      <c r="D231" s="227" t="s">
        <v>165</v>
      </c>
      <c r="E231" s="255" t="s">
        <v>19</v>
      </c>
      <c r="F231" s="256" t="s">
        <v>168</v>
      </c>
      <c r="G231" s="254"/>
      <c r="H231" s="257">
        <v>1308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3" t="s">
        <v>165</v>
      </c>
      <c r="AU231" s="263" t="s">
        <v>81</v>
      </c>
      <c r="AV231" s="15" t="s">
        <v>157</v>
      </c>
      <c r="AW231" s="15" t="s">
        <v>34</v>
      </c>
      <c r="AX231" s="15" t="s">
        <v>79</v>
      </c>
      <c r="AY231" s="263" t="s">
        <v>151</v>
      </c>
    </row>
    <row r="232" spans="1:65" s="2" customFormat="1" ht="44.25" customHeight="1">
      <c r="A232" s="39"/>
      <c r="B232" s="40"/>
      <c r="C232" s="214" t="s">
        <v>310</v>
      </c>
      <c r="D232" s="214" t="s">
        <v>153</v>
      </c>
      <c r="E232" s="215" t="s">
        <v>311</v>
      </c>
      <c r="F232" s="216" t="s">
        <v>312</v>
      </c>
      <c r="G232" s="217" t="s">
        <v>161</v>
      </c>
      <c r="H232" s="218">
        <v>246</v>
      </c>
      <c r="I232" s="219"/>
      <c r="J232" s="220">
        <f>ROUND(I232*H232,2)</f>
        <v>0</v>
      </c>
      <c r="K232" s="216" t="s">
        <v>172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0.08922</v>
      </c>
      <c r="R232" s="223">
        <f>Q232*H232</f>
        <v>21.94812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157</v>
      </c>
      <c r="AT232" s="225" t="s">
        <v>153</v>
      </c>
      <c r="AU232" s="225" t="s">
        <v>81</v>
      </c>
      <c r="AY232" s="18" t="s">
        <v>151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79</v>
      </c>
      <c r="BK232" s="226">
        <f>ROUND(I232*H232,2)</f>
        <v>0</v>
      </c>
      <c r="BL232" s="18" t="s">
        <v>157</v>
      </c>
      <c r="BM232" s="225" t="s">
        <v>313</v>
      </c>
    </row>
    <row r="233" spans="1:47" s="2" customFormat="1" ht="12">
      <c r="A233" s="39"/>
      <c r="B233" s="40"/>
      <c r="C233" s="41"/>
      <c r="D233" s="264" t="s">
        <v>174</v>
      </c>
      <c r="E233" s="41"/>
      <c r="F233" s="265" t="s">
        <v>314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174</v>
      </c>
      <c r="AU233" s="18" t="s">
        <v>81</v>
      </c>
    </row>
    <row r="234" spans="1:51" s="13" customFormat="1" ht="12">
      <c r="A234" s="13"/>
      <c r="B234" s="232"/>
      <c r="C234" s="233"/>
      <c r="D234" s="227" t="s">
        <v>165</v>
      </c>
      <c r="E234" s="234" t="s">
        <v>19</v>
      </c>
      <c r="F234" s="235" t="s">
        <v>223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165</v>
      </c>
      <c r="AU234" s="241" t="s">
        <v>81</v>
      </c>
      <c r="AV234" s="13" t="s">
        <v>79</v>
      </c>
      <c r="AW234" s="13" t="s">
        <v>34</v>
      </c>
      <c r="AX234" s="13" t="s">
        <v>72</v>
      </c>
      <c r="AY234" s="241" t="s">
        <v>151</v>
      </c>
    </row>
    <row r="235" spans="1:51" s="14" customFormat="1" ht="12">
      <c r="A235" s="14"/>
      <c r="B235" s="242"/>
      <c r="C235" s="243"/>
      <c r="D235" s="227" t="s">
        <v>165</v>
      </c>
      <c r="E235" s="244" t="s">
        <v>19</v>
      </c>
      <c r="F235" s="245" t="s">
        <v>315</v>
      </c>
      <c r="G235" s="243"/>
      <c r="H235" s="246">
        <v>246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165</v>
      </c>
      <c r="AU235" s="252" t="s">
        <v>81</v>
      </c>
      <c r="AV235" s="14" t="s">
        <v>81</v>
      </c>
      <c r="AW235" s="14" t="s">
        <v>34</v>
      </c>
      <c r="AX235" s="14" t="s">
        <v>72</v>
      </c>
      <c r="AY235" s="252" t="s">
        <v>151</v>
      </c>
    </row>
    <row r="236" spans="1:51" s="15" customFormat="1" ht="12">
      <c r="A236" s="15"/>
      <c r="B236" s="253"/>
      <c r="C236" s="254"/>
      <c r="D236" s="227" t="s">
        <v>165</v>
      </c>
      <c r="E236" s="255" t="s">
        <v>19</v>
      </c>
      <c r="F236" s="256" t="s">
        <v>168</v>
      </c>
      <c r="G236" s="254"/>
      <c r="H236" s="257">
        <v>246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3" t="s">
        <v>165</v>
      </c>
      <c r="AU236" s="263" t="s">
        <v>81</v>
      </c>
      <c r="AV236" s="15" t="s">
        <v>157</v>
      </c>
      <c r="AW236" s="15" t="s">
        <v>34</v>
      </c>
      <c r="AX236" s="15" t="s">
        <v>79</v>
      </c>
      <c r="AY236" s="263" t="s">
        <v>151</v>
      </c>
    </row>
    <row r="237" spans="1:65" s="2" customFormat="1" ht="16.5" customHeight="1">
      <c r="A237" s="39"/>
      <c r="B237" s="40"/>
      <c r="C237" s="266" t="s">
        <v>316</v>
      </c>
      <c r="D237" s="266" t="s">
        <v>251</v>
      </c>
      <c r="E237" s="267" t="s">
        <v>317</v>
      </c>
      <c r="F237" s="268" t="s">
        <v>318</v>
      </c>
      <c r="G237" s="269" t="s">
        <v>161</v>
      </c>
      <c r="H237" s="270">
        <v>143.82</v>
      </c>
      <c r="I237" s="271"/>
      <c r="J237" s="272">
        <f>ROUND(I237*H237,2)</f>
        <v>0</v>
      </c>
      <c r="K237" s="268" t="s">
        <v>172</v>
      </c>
      <c r="L237" s="273"/>
      <c r="M237" s="274" t="s">
        <v>19</v>
      </c>
      <c r="N237" s="275" t="s">
        <v>43</v>
      </c>
      <c r="O237" s="85"/>
      <c r="P237" s="223">
        <f>O237*H237</f>
        <v>0</v>
      </c>
      <c r="Q237" s="223">
        <v>0.113</v>
      </c>
      <c r="R237" s="223">
        <f>Q237*H237</f>
        <v>16.25166</v>
      </c>
      <c r="S237" s="223">
        <v>0</v>
      </c>
      <c r="T237" s="22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210</v>
      </c>
      <c r="AT237" s="225" t="s">
        <v>251</v>
      </c>
      <c r="AU237" s="225" t="s">
        <v>81</v>
      </c>
      <c r="AY237" s="18" t="s">
        <v>151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8" t="s">
        <v>79</v>
      </c>
      <c r="BK237" s="226">
        <f>ROUND(I237*H237,2)</f>
        <v>0</v>
      </c>
      <c r="BL237" s="18" t="s">
        <v>157</v>
      </c>
      <c r="BM237" s="225" t="s">
        <v>319</v>
      </c>
    </row>
    <row r="238" spans="1:47" s="2" customFormat="1" ht="12">
      <c r="A238" s="39"/>
      <c r="B238" s="40"/>
      <c r="C238" s="41"/>
      <c r="D238" s="227" t="s">
        <v>163</v>
      </c>
      <c r="E238" s="41"/>
      <c r="F238" s="228" t="s">
        <v>320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163</v>
      </c>
      <c r="AU238" s="18" t="s">
        <v>81</v>
      </c>
    </row>
    <row r="239" spans="1:51" s="13" customFormat="1" ht="12">
      <c r="A239" s="13"/>
      <c r="B239" s="232"/>
      <c r="C239" s="233"/>
      <c r="D239" s="227" t="s">
        <v>165</v>
      </c>
      <c r="E239" s="234" t="s">
        <v>19</v>
      </c>
      <c r="F239" s="235" t="s">
        <v>223</v>
      </c>
      <c r="G239" s="233"/>
      <c r="H239" s="234" t="s">
        <v>19</v>
      </c>
      <c r="I239" s="236"/>
      <c r="J239" s="233"/>
      <c r="K239" s="233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165</v>
      </c>
      <c r="AU239" s="241" t="s">
        <v>81</v>
      </c>
      <c r="AV239" s="13" t="s">
        <v>79</v>
      </c>
      <c r="AW239" s="13" t="s">
        <v>34</v>
      </c>
      <c r="AX239" s="13" t="s">
        <v>72</v>
      </c>
      <c r="AY239" s="241" t="s">
        <v>151</v>
      </c>
    </row>
    <row r="240" spans="1:51" s="14" customFormat="1" ht="12">
      <c r="A240" s="14"/>
      <c r="B240" s="242"/>
      <c r="C240" s="243"/>
      <c r="D240" s="227" t="s">
        <v>165</v>
      </c>
      <c r="E240" s="244" t="s">
        <v>19</v>
      </c>
      <c r="F240" s="245" t="s">
        <v>321</v>
      </c>
      <c r="G240" s="243"/>
      <c r="H240" s="246">
        <v>143.82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165</v>
      </c>
      <c r="AU240" s="252" t="s">
        <v>81</v>
      </c>
      <c r="AV240" s="14" t="s">
        <v>81</v>
      </c>
      <c r="AW240" s="14" t="s">
        <v>34</v>
      </c>
      <c r="AX240" s="14" t="s">
        <v>72</v>
      </c>
      <c r="AY240" s="252" t="s">
        <v>151</v>
      </c>
    </row>
    <row r="241" spans="1:51" s="15" customFormat="1" ht="12">
      <c r="A241" s="15"/>
      <c r="B241" s="253"/>
      <c r="C241" s="254"/>
      <c r="D241" s="227" t="s">
        <v>165</v>
      </c>
      <c r="E241" s="255" t="s">
        <v>19</v>
      </c>
      <c r="F241" s="256" t="s">
        <v>168</v>
      </c>
      <c r="G241" s="254"/>
      <c r="H241" s="257">
        <v>143.82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3" t="s">
        <v>165</v>
      </c>
      <c r="AU241" s="263" t="s">
        <v>81</v>
      </c>
      <c r="AV241" s="15" t="s">
        <v>157</v>
      </c>
      <c r="AW241" s="15" t="s">
        <v>34</v>
      </c>
      <c r="AX241" s="15" t="s">
        <v>79</v>
      </c>
      <c r="AY241" s="263" t="s">
        <v>151</v>
      </c>
    </row>
    <row r="242" spans="1:65" s="2" customFormat="1" ht="44.25" customHeight="1">
      <c r="A242" s="39"/>
      <c r="B242" s="40"/>
      <c r="C242" s="214" t="s">
        <v>322</v>
      </c>
      <c r="D242" s="214" t="s">
        <v>153</v>
      </c>
      <c r="E242" s="215" t="s">
        <v>323</v>
      </c>
      <c r="F242" s="216" t="s">
        <v>324</v>
      </c>
      <c r="G242" s="217" t="s">
        <v>161</v>
      </c>
      <c r="H242" s="218">
        <v>54.5</v>
      </c>
      <c r="I242" s="219"/>
      <c r="J242" s="220">
        <f>ROUND(I242*H242,2)</f>
        <v>0</v>
      </c>
      <c r="K242" s="216" t="s">
        <v>172</v>
      </c>
      <c r="L242" s="45"/>
      <c r="M242" s="221" t="s">
        <v>19</v>
      </c>
      <c r="N242" s="222" t="s">
        <v>43</v>
      </c>
      <c r="O242" s="85"/>
      <c r="P242" s="223">
        <f>O242*H242</f>
        <v>0</v>
      </c>
      <c r="Q242" s="223">
        <v>0.11162</v>
      </c>
      <c r="R242" s="223">
        <f>Q242*H242</f>
        <v>6.08329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157</v>
      </c>
      <c r="AT242" s="225" t="s">
        <v>153</v>
      </c>
      <c r="AU242" s="225" t="s">
        <v>81</v>
      </c>
      <c r="AY242" s="18" t="s">
        <v>151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79</v>
      </c>
      <c r="BK242" s="226">
        <f>ROUND(I242*H242,2)</f>
        <v>0</v>
      </c>
      <c r="BL242" s="18" t="s">
        <v>157</v>
      </c>
      <c r="BM242" s="225" t="s">
        <v>325</v>
      </c>
    </row>
    <row r="243" spans="1:47" s="2" customFormat="1" ht="12">
      <c r="A243" s="39"/>
      <c r="B243" s="40"/>
      <c r="C243" s="41"/>
      <c r="D243" s="264" t="s">
        <v>174</v>
      </c>
      <c r="E243" s="41"/>
      <c r="F243" s="265" t="s">
        <v>326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174</v>
      </c>
      <c r="AU243" s="18" t="s">
        <v>81</v>
      </c>
    </row>
    <row r="244" spans="1:51" s="13" customFormat="1" ht="12">
      <c r="A244" s="13"/>
      <c r="B244" s="232"/>
      <c r="C244" s="233"/>
      <c r="D244" s="227" t="s">
        <v>165</v>
      </c>
      <c r="E244" s="234" t="s">
        <v>19</v>
      </c>
      <c r="F244" s="235" t="s">
        <v>225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165</v>
      </c>
      <c r="AU244" s="241" t="s">
        <v>81</v>
      </c>
      <c r="AV244" s="13" t="s">
        <v>79</v>
      </c>
      <c r="AW244" s="13" t="s">
        <v>34</v>
      </c>
      <c r="AX244" s="13" t="s">
        <v>72</v>
      </c>
      <c r="AY244" s="241" t="s">
        <v>151</v>
      </c>
    </row>
    <row r="245" spans="1:51" s="14" customFormat="1" ht="12">
      <c r="A245" s="14"/>
      <c r="B245" s="242"/>
      <c r="C245" s="243"/>
      <c r="D245" s="227" t="s">
        <v>165</v>
      </c>
      <c r="E245" s="244" t="s">
        <v>19</v>
      </c>
      <c r="F245" s="245" t="s">
        <v>264</v>
      </c>
      <c r="G245" s="243"/>
      <c r="H245" s="246">
        <v>54.5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165</v>
      </c>
      <c r="AU245" s="252" t="s">
        <v>81</v>
      </c>
      <c r="AV245" s="14" t="s">
        <v>81</v>
      </c>
      <c r="AW245" s="14" t="s">
        <v>34</v>
      </c>
      <c r="AX245" s="14" t="s">
        <v>72</v>
      </c>
      <c r="AY245" s="252" t="s">
        <v>151</v>
      </c>
    </row>
    <row r="246" spans="1:51" s="15" customFormat="1" ht="12">
      <c r="A246" s="15"/>
      <c r="B246" s="253"/>
      <c r="C246" s="254"/>
      <c r="D246" s="227" t="s">
        <v>165</v>
      </c>
      <c r="E246" s="255" t="s">
        <v>19</v>
      </c>
      <c r="F246" s="256" t="s">
        <v>168</v>
      </c>
      <c r="G246" s="254"/>
      <c r="H246" s="257">
        <v>54.5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3" t="s">
        <v>165</v>
      </c>
      <c r="AU246" s="263" t="s">
        <v>81</v>
      </c>
      <c r="AV246" s="15" t="s">
        <v>157</v>
      </c>
      <c r="AW246" s="15" t="s">
        <v>34</v>
      </c>
      <c r="AX246" s="15" t="s">
        <v>79</v>
      </c>
      <c r="AY246" s="263" t="s">
        <v>151</v>
      </c>
    </row>
    <row r="247" spans="1:65" s="2" customFormat="1" ht="16.5" customHeight="1">
      <c r="A247" s="39"/>
      <c r="B247" s="40"/>
      <c r="C247" s="266" t="s">
        <v>327</v>
      </c>
      <c r="D247" s="266" t="s">
        <v>251</v>
      </c>
      <c r="E247" s="267" t="s">
        <v>328</v>
      </c>
      <c r="F247" s="268" t="s">
        <v>329</v>
      </c>
      <c r="G247" s="269" t="s">
        <v>161</v>
      </c>
      <c r="H247" s="270">
        <v>38.76</v>
      </c>
      <c r="I247" s="271"/>
      <c r="J247" s="272">
        <f>ROUND(I247*H247,2)</f>
        <v>0</v>
      </c>
      <c r="K247" s="268" t="s">
        <v>172</v>
      </c>
      <c r="L247" s="273"/>
      <c r="M247" s="274" t="s">
        <v>19</v>
      </c>
      <c r="N247" s="275" t="s">
        <v>43</v>
      </c>
      <c r="O247" s="85"/>
      <c r="P247" s="223">
        <f>O247*H247</f>
        <v>0</v>
      </c>
      <c r="Q247" s="223">
        <v>0.152</v>
      </c>
      <c r="R247" s="223">
        <f>Q247*H247</f>
        <v>5.89152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210</v>
      </c>
      <c r="AT247" s="225" t="s">
        <v>251</v>
      </c>
      <c r="AU247" s="225" t="s">
        <v>81</v>
      </c>
      <c r="AY247" s="18" t="s">
        <v>151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79</v>
      </c>
      <c r="BK247" s="226">
        <f>ROUND(I247*H247,2)</f>
        <v>0</v>
      </c>
      <c r="BL247" s="18" t="s">
        <v>157</v>
      </c>
      <c r="BM247" s="225" t="s">
        <v>330</v>
      </c>
    </row>
    <row r="248" spans="1:47" s="2" customFormat="1" ht="12">
      <c r="A248" s="39"/>
      <c r="B248" s="40"/>
      <c r="C248" s="41"/>
      <c r="D248" s="227" t="s">
        <v>163</v>
      </c>
      <c r="E248" s="41"/>
      <c r="F248" s="228" t="s">
        <v>320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163</v>
      </c>
      <c r="AU248" s="18" t="s">
        <v>81</v>
      </c>
    </row>
    <row r="249" spans="1:51" s="13" customFormat="1" ht="12">
      <c r="A249" s="13"/>
      <c r="B249" s="232"/>
      <c r="C249" s="233"/>
      <c r="D249" s="227" t="s">
        <v>165</v>
      </c>
      <c r="E249" s="234" t="s">
        <v>19</v>
      </c>
      <c r="F249" s="235" t="s">
        <v>225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165</v>
      </c>
      <c r="AU249" s="241" t="s">
        <v>81</v>
      </c>
      <c r="AV249" s="13" t="s">
        <v>79</v>
      </c>
      <c r="AW249" s="13" t="s">
        <v>34</v>
      </c>
      <c r="AX249" s="13" t="s">
        <v>72</v>
      </c>
      <c r="AY249" s="241" t="s">
        <v>151</v>
      </c>
    </row>
    <row r="250" spans="1:51" s="14" customFormat="1" ht="12">
      <c r="A250" s="14"/>
      <c r="B250" s="242"/>
      <c r="C250" s="243"/>
      <c r="D250" s="227" t="s">
        <v>165</v>
      </c>
      <c r="E250" s="244" t="s">
        <v>19</v>
      </c>
      <c r="F250" s="245" t="s">
        <v>331</v>
      </c>
      <c r="G250" s="243"/>
      <c r="H250" s="246">
        <v>38.76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165</v>
      </c>
      <c r="AU250" s="252" t="s">
        <v>81</v>
      </c>
      <c r="AV250" s="14" t="s">
        <v>81</v>
      </c>
      <c r="AW250" s="14" t="s">
        <v>34</v>
      </c>
      <c r="AX250" s="14" t="s">
        <v>72</v>
      </c>
      <c r="AY250" s="252" t="s">
        <v>151</v>
      </c>
    </row>
    <row r="251" spans="1:51" s="15" customFormat="1" ht="12">
      <c r="A251" s="15"/>
      <c r="B251" s="253"/>
      <c r="C251" s="254"/>
      <c r="D251" s="227" t="s">
        <v>165</v>
      </c>
      <c r="E251" s="255" t="s">
        <v>19</v>
      </c>
      <c r="F251" s="256" t="s">
        <v>168</v>
      </c>
      <c r="G251" s="254"/>
      <c r="H251" s="257">
        <v>38.76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3" t="s">
        <v>165</v>
      </c>
      <c r="AU251" s="263" t="s">
        <v>81</v>
      </c>
      <c r="AV251" s="15" t="s">
        <v>157</v>
      </c>
      <c r="AW251" s="15" t="s">
        <v>34</v>
      </c>
      <c r="AX251" s="15" t="s">
        <v>79</v>
      </c>
      <c r="AY251" s="263" t="s">
        <v>151</v>
      </c>
    </row>
    <row r="252" spans="1:65" s="2" customFormat="1" ht="16.5" customHeight="1">
      <c r="A252" s="39"/>
      <c r="B252" s="40"/>
      <c r="C252" s="266" t="s">
        <v>332</v>
      </c>
      <c r="D252" s="266" t="s">
        <v>251</v>
      </c>
      <c r="E252" s="267" t="s">
        <v>333</v>
      </c>
      <c r="F252" s="268" t="s">
        <v>334</v>
      </c>
      <c r="G252" s="269" t="s">
        <v>161</v>
      </c>
      <c r="H252" s="270">
        <v>16.83</v>
      </c>
      <c r="I252" s="271"/>
      <c r="J252" s="272">
        <f>ROUND(I252*H252,2)</f>
        <v>0</v>
      </c>
      <c r="K252" s="268" t="s">
        <v>172</v>
      </c>
      <c r="L252" s="273"/>
      <c r="M252" s="274" t="s">
        <v>19</v>
      </c>
      <c r="N252" s="275" t="s">
        <v>43</v>
      </c>
      <c r="O252" s="85"/>
      <c r="P252" s="223">
        <f>O252*H252</f>
        <v>0</v>
      </c>
      <c r="Q252" s="223">
        <v>0.175</v>
      </c>
      <c r="R252" s="223">
        <f>Q252*H252</f>
        <v>2.9452499999999997</v>
      </c>
      <c r="S252" s="223">
        <v>0</v>
      </c>
      <c r="T252" s="22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5" t="s">
        <v>210</v>
      </c>
      <c r="AT252" s="225" t="s">
        <v>251</v>
      </c>
      <c r="AU252" s="225" t="s">
        <v>81</v>
      </c>
      <c r="AY252" s="18" t="s">
        <v>151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8" t="s">
        <v>79</v>
      </c>
      <c r="BK252" s="226">
        <f>ROUND(I252*H252,2)</f>
        <v>0</v>
      </c>
      <c r="BL252" s="18" t="s">
        <v>157</v>
      </c>
      <c r="BM252" s="225" t="s">
        <v>335</v>
      </c>
    </row>
    <row r="253" spans="1:51" s="13" customFormat="1" ht="12">
      <c r="A253" s="13"/>
      <c r="B253" s="232"/>
      <c r="C253" s="233"/>
      <c r="D253" s="227" t="s">
        <v>165</v>
      </c>
      <c r="E253" s="234" t="s">
        <v>19</v>
      </c>
      <c r="F253" s="235" t="s">
        <v>336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165</v>
      </c>
      <c r="AU253" s="241" t="s">
        <v>81</v>
      </c>
      <c r="AV253" s="13" t="s">
        <v>79</v>
      </c>
      <c r="AW253" s="13" t="s">
        <v>34</v>
      </c>
      <c r="AX253" s="13" t="s">
        <v>72</v>
      </c>
      <c r="AY253" s="241" t="s">
        <v>151</v>
      </c>
    </row>
    <row r="254" spans="1:51" s="14" customFormat="1" ht="12">
      <c r="A254" s="14"/>
      <c r="B254" s="242"/>
      <c r="C254" s="243"/>
      <c r="D254" s="227" t="s">
        <v>165</v>
      </c>
      <c r="E254" s="244" t="s">
        <v>19</v>
      </c>
      <c r="F254" s="245" t="s">
        <v>337</v>
      </c>
      <c r="G254" s="243"/>
      <c r="H254" s="246">
        <v>16.83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165</v>
      </c>
      <c r="AU254" s="252" t="s">
        <v>81</v>
      </c>
      <c r="AV254" s="14" t="s">
        <v>81</v>
      </c>
      <c r="AW254" s="14" t="s">
        <v>34</v>
      </c>
      <c r="AX254" s="14" t="s">
        <v>72</v>
      </c>
      <c r="AY254" s="252" t="s">
        <v>151</v>
      </c>
    </row>
    <row r="255" spans="1:51" s="15" customFormat="1" ht="12">
      <c r="A255" s="15"/>
      <c r="B255" s="253"/>
      <c r="C255" s="254"/>
      <c r="D255" s="227" t="s">
        <v>165</v>
      </c>
      <c r="E255" s="255" t="s">
        <v>19</v>
      </c>
      <c r="F255" s="256" t="s">
        <v>168</v>
      </c>
      <c r="G255" s="254"/>
      <c r="H255" s="257">
        <v>16.83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3" t="s">
        <v>165</v>
      </c>
      <c r="AU255" s="263" t="s">
        <v>81</v>
      </c>
      <c r="AV255" s="15" t="s">
        <v>157</v>
      </c>
      <c r="AW255" s="15" t="s">
        <v>34</v>
      </c>
      <c r="AX255" s="15" t="s">
        <v>79</v>
      </c>
      <c r="AY255" s="263" t="s">
        <v>151</v>
      </c>
    </row>
    <row r="256" spans="1:63" s="12" customFormat="1" ht="22.8" customHeight="1">
      <c r="A256" s="12"/>
      <c r="B256" s="198"/>
      <c r="C256" s="199"/>
      <c r="D256" s="200" t="s">
        <v>71</v>
      </c>
      <c r="E256" s="212" t="s">
        <v>210</v>
      </c>
      <c r="F256" s="212" t="s">
        <v>338</v>
      </c>
      <c r="G256" s="199"/>
      <c r="H256" s="199"/>
      <c r="I256" s="202"/>
      <c r="J256" s="213">
        <f>BK256</f>
        <v>0</v>
      </c>
      <c r="K256" s="199"/>
      <c r="L256" s="204"/>
      <c r="M256" s="205"/>
      <c r="N256" s="206"/>
      <c r="O256" s="206"/>
      <c r="P256" s="207">
        <f>SUM(P257:P306)</f>
        <v>0</v>
      </c>
      <c r="Q256" s="206"/>
      <c r="R256" s="207">
        <f>SUM(R257:R306)</f>
        <v>14.91533</v>
      </c>
      <c r="S256" s="206"/>
      <c r="T256" s="208">
        <f>SUM(T257:T306)</f>
        <v>0.164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9" t="s">
        <v>79</v>
      </c>
      <c r="AT256" s="210" t="s">
        <v>71</v>
      </c>
      <c r="AU256" s="210" t="s">
        <v>79</v>
      </c>
      <c r="AY256" s="209" t="s">
        <v>151</v>
      </c>
      <c r="BK256" s="211">
        <f>SUM(BK257:BK306)</f>
        <v>0</v>
      </c>
    </row>
    <row r="257" spans="1:65" s="2" customFormat="1" ht="16.5" customHeight="1">
      <c r="A257" s="39"/>
      <c r="B257" s="40"/>
      <c r="C257" s="214" t="s">
        <v>339</v>
      </c>
      <c r="D257" s="214" t="s">
        <v>153</v>
      </c>
      <c r="E257" s="215" t="s">
        <v>340</v>
      </c>
      <c r="F257" s="216" t="s">
        <v>341</v>
      </c>
      <c r="G257" s="217" t="s">
        <v>156</v>
      </c>
      <c r="H257" s="218">
        <v>5</v>
      </c>
      <c r="I257" s="219"/>
      <c r="J257" s="220">
        <f>ROUND(I257*H257,2)</f>
        <v>0</v>
      </c>
      <c r="K257" s="216" t="s">
        <v>19</v>
      </c>
      <c r="L257" s="45"/>
      <c r="M257" s="221" t="s">
        <v>19</v>
      </c>
      <c r="N257" s="222" t="s">
        <v>43</v>
      </c>
      <c r="O257" s="85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5" t="s">
        <v>157</v>
      </c>
      <c r="AT257" s="225" t="s">
        <v>153</v>
      </c>
      <c r="AU257" s="225" t="s">
        <v>81</v>
      </c>
      <c r="AY257" s="18" t="s">
        <v>151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8" t="s">
        <v>79</v>
      </c>
      <c r="BK257" s="226">
        <f>ROUND(I257*H257,2)</f>
        <v>0</v>
      </c>
      <c r="BL257" s="18" t="s">
        <v>157</v>
      </c>
      <c r="BM257" s="225" t="s">
        <v>342</v>
      </c>
    </row>
    <row r="258" spans="1:65" s="2" customFormat="1" ht="24.15" customHeight="1">
      <c r="A258" s="39"/>
      <c r="B258" s="40"/>
      <c r="C258" s="214" t="s">
        <v>343</v>
      </c>
      <c r="D258" s="214" t="s">
        <v>153</v>
      </c>
      <c r="E258" s="215" t="s">
        <v>344</v>
      </c>
      <c r="F258" s="216" t="s">
        <v>345</v>
      </c>
      <c r="G258" s="217" t="s">
        <v>194</v>
      </c>
      <c r="H258" s="218">
        <v>20</v>
      </c>
      <c r="I258" s="219"/>
      <c r="J258" s="220">
        <f>ROUND(I258*H258,2)</f>
        <v>0</v>
      </c>
      <c r="K258" s="216" t="s">
        <v>245</v>
      </c>
      <c r="L258" s="45"/>
      <c r="M258" s="221" t="s">
        <v>19</v>
      </c>
      <c r="N258" s="222" t="s">
        <v>43</v>
      </c>
      <c r="O258" s="85"/>
      <c r="P258" s="223">
        <f>O258*H258</f>
        <v>0</v>
      </c>
      <c r="Q258" s="223">
        <v>0.00276</v>
      </c>
      <c r="R258" s="223">
        <f>Q258*H258</f>
        <v>0.0552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157</v>
      </c>
      <c r="AT258" s="225" t="s">
        <v>153</v>
      </c>
      <c r="AU258" s="225" t="s">
        <v>81</v>
      </c>
      <c r="AY258" s="18" t="s">
        <v>151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8" t="s">
        <v>79</v>
      </c>
      <c r="BK258" s="226">
        <f>ROUND(I258*H258,2)</f>
        <v>0</v>
      </c>
      <c r="BL258" s="18" t="s">
        <v>157</v>
      </c>
      <c r="BM258" s="225" t="s">
        <v>346</v>
      </c>
    </row>
    <row r="259" spans="1:47" s="2" customFormat="1" ht="12">
      <c r="A259" s="39"/>
      <c r="B259" s="40"/>
      <c r="C259" s="41"/>
      <c r="D259" s="264" t="s">
        <v>174</v>
      </c>
      <c r="E259" s="41"/>
      <c r="F259" s="265" t="s">
        <v>347</v>
      </c>
      <c r="G259" s="41"/>
      <c r="H259" s="41"/>
      <c r="I259" s="229"/>
      <c r="J259" s="41"/>
      <c r="K259" s="41"/>
      <c r="L259" s="45"/>
      <c r="M259" s="230"/>
      <c r="N259" s="23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174</v>
      </c>
      <c r="AU259" s="18" t="s">
        <v>81</v>
      </c>
    </row>
    <row r="260" spans="1:51" s="14" customFormat="1" ht="12">
      <c r="A260" s="14"/>
      <c r="B260" s="242"/>
      <c r="C260" s="243"/>
      <c r="D260" s="227" t="s">
        <v>165</v>
      </c>
      <c r="E260" s="244" t="s">
        <v>19</v>
      </c>
      <c r="F260" s="245" t="s">
        <v>348</v>
      </c>
      <c r="G260" s="243"/>
      <c r="H260" s="246">
        <v>20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165</v>
      </c>
      <c r="AU260" s="252" t="s">
        <v>81</v>
      </c>
      <c r="AV260" s="14" t="s">
        <v>81</v>
      </c>
      <c r="AW260" s="14" t="s">
        <v>34</v>
      </c>
      <c r="AX260" s="14" t="s">
        <v>72</v>
      </c>
      <c r="AY260" s="252" t="s">
        <v>151</v>
      </c>
    </row>
    <row r="261" spans="1:51" s="15" customFormat="1" ht="12">
      <c r="A261" s="15"/>
      <c r="B261" s="253"/>
      <c r="C261" s="254"/>
      <c r="D261" s="227" t="s">
        <v>165</v>
      </c>
      <c r="E261" s="255" t="s">
        <v>19</v>
      </c>
      <c r="F261" s="256" t="s">
        <v>168</v>
      </c>
      <c r="G261" s="254"/>
      <c r="H261" s="257">
        <v>20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3" t="s">
        <v>165</v>
      </c>
      <c r="AU261" s="263" t="s">
        <v>81</v>
      </c>
      <c r="AV261" s="15" t="s">
        <v>157</v>
      </c>
      <c r="AW261" s="15" t="s">
        <v>34</v>
      </c>
      <c r="AX261" s="15" t="s">
        <v>79</v>
      </c>
      <c r="AY261" s="263" t="s">
        <v>151</v>
      </c>
    </row>
    <row r="262" spans="1:65" s="2" customFormat="1" ht="21.75" customHeight="1">
      <c r="A262" s="39"/>
      <c r="B262" s="40"/>
      <c r="C262" s="214" t="s">
        <v>349</v>
      </c>
      <c r="D262" s="214" t="s">
        <v>153</v>
      </c>
      <c r="E262" s="215" t="s">
        <v>350</v>
      </c>
      <c r="F262" s="216" t="s">
        <v>351</v>
      </c>
      <c r="G262" s="217" t="s">
        <v>352</v>
      </c>
      <c r="H262" s="218">
        <v>15</v>
      </c>
      <c r="I262" s="219"/>
      <c r="J262" s="220">
        <f>ROUND(I262*H262,2)</f>
        <v>0</v>
      </c>
      <c r="K262" s="216" t="s">
        <v>245</v>
      </c>
      <c r="L262" s="45"/>
      <c r="M262" s="221" t="s">
        <v>19</v>
      </c>
      <c r="N262" s="222" t="s">
        <v>43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157</v>
      </c>
      <c r="AT262" s="225" t="s">
        <v>153</v>
      </c>
      <c r="AU262" s="225" t="s">
        <v>81</v>
      </c>
      <c r="AY262" s="18" t="s">
        <v>151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79</v>
      </c>
      <c r="BK262" s="226">
        <f>ROUND(I262*H262,2)</f>
        <v>0</v>
      </c>
      <c r="BL262" s="18" t="s">
        <v>157</v>
      </c>
      <c r="BM262" s="225" t="s">
        <v>353</v>
      </c>
    </row>
    <row r="263" spans="1:47" s="2" customFormat="1" ht="12">
      <c r="A263" s="39"/>
      <c r="B263" s="40"/>
      <c r="C263" s="41"/>
      <c r="D263" s="264" t="s">
        <v>174</v>
      </c>
      <c r="E263" s="41"/>
      <c r="F263" s="265" t="s">
        <v>354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174</v>
      </c>
      <c r="AU263" s="18" t="s">
        <v>81</v>
      </c>
    </row>
    <row r="264" spans="1:51" s="14" customFormat="1" ht="12">
      <c r="A264" s="14"/>
      <c r="B264" s="242"/>
      <c r="C264" s="243"/>
      <c r="D264" s="227" t="s">
        <v>165</v>
      </c>
      <c r="E264" s="244" t="s">
        <v>19</v>
      </c>
      <c r="F264" s="245" t="s">
        <v>355</v>
      </c>
      <c r="G264" s="243"/>
      <c r="H264" s="246">
        <v>15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2" t="s">
        <v>165</v>
      </c>
      <c r="AU264" s="252" t="s">
        <v>81</v>
      </c>
      <c r="AV264" s="14" t="s">
        <v>81</v>
      </c>
      <c r="AW264" s="14" t="s">
        <v>34</v>
      </c>
      <c r="AX264" s="14" t="s">
        <v>72</v>
      </c>
      <c r="AY264" s="252" t="s">
        <v>151</v>
      </c>
    </row>
    <row r="265" spans="1:51" s="15" customFormat="1" ht="12">
      <c r="A265" s="15"/>
      <c r="B265" s="253"/>
      <c r="C265" s="254"/>
      <c r="D265" s="227" t="s">
        <v>165</v>
      </c>
      <c r="E265" s="255" t="s">
        <v>19</v>
      </c>
      <c r="F265" s="256" t="s">
        <v>168</v>
      </c>
      <c r="G265" s="254"/>
      <c r="H265" s="257">
        <v>15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3" t="s">
        <v>165</v>
      </c>
      <c r="AU265" s="263" t="s">
        <v>81</v>
      </c>
      <c r="AV265" s="15" t="s">
        <v>157</v>
      </c>
      <c r="AW265" s="15" t="s">
        <v>34</v>
      </c>
      <c r="AX265" s="15" t="s">
        <v>79</v>
      </c>
      <c r="AY265" s="263" t="s">
        <v>151</v>
      </c>
    </row>
    <row r="266" spans="1:65" s="2" customFormat="1" ht="16.5" customHeight="1">
      <c r="A266" s="39"/>
      <c r="B266" s="40"/>
      <c r="C266" s="266" t="s">
        <v>356</v>
      </c>
      <c r="D266" s="266" t="s">
        <v>251</v>
      </c>
      <c r="E266" s="267" t="s">
        <v>357</v>
      </c>
      <c r="F266" s="268" t="s">
        <v>358</v>
      </c>
      <c r="G266" s="269" t="s">
        <v>352</v>
      </c>
      <c r="H266" s="270">
        <v>15</v>
      </c>
      <c r="I266" s="271"/>
      <c r="J266" s="272">
        <f>ROUND(I266*H266,2)</f>
        <v>0</v>
      </c>
      <c r="K266" s="268" t="s">
        <v>245</v>
      </c>
      <c r="L266" s="273"/>
      <c r="M266" s="274" t="s">
        <v>19</v>
      </c>
      <c r="N266" s="275" t="s">
        <v>43</v>
      </c>
      <c r="O266" s="85"/>
      <c r="P266" s="223">
        <f>O266*H266</f>
        <v>0</v>
      </c>
      <c r="Q266" s="223">
        <v>0.00065</v>
      </c>
      <c r="R266" s="223">
        <f>Q266*H266</f>
        <v>0.00975</v>
      </c>
      <c r="S266" s="223">
        <v>0</v>
      </c>
      <c r="T266" s="22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210</v>
      </c>
      <c r="AT266" s="225" t="s">
        <v>251</v>
      </c>
      <c r="AU266" s="225" t="s">
        <v>81</v>
      </c>
      <c r="AY266" s="18" t="s">
        <v>151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79</v>
      </c>
      <c r="BK266" s="226">
        <f>ROUND(I266*H266,2)</f>
        <v>0</v>
      </c>
      <c r="BL266" s="18" t="s">
        <v>157</v>
      </c>
      <c r="BM266" s="225" t="s">
        <v>359</v>
      </c>
    </row>
    <row r="267" spans="1:51" s="14" customFormat="1" ht="12">
      <c r="A267" s="14"/>
      <c r="B267" s="242"/>
      <c r="C267" s="243"/>
      <c r="D267" s="227" t="s">
        <v>165</v>
      </c>
      <c r="E267" s="244" t="s">
        <v>19</v>
      </c>
      <c r="F267" s="245" t="s">
        <v>355</v>
      </c>
      <c r="G267" s="243"/>
      <c r="H267" s="246">
        <v>15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165</v>
      </c>
      <c r="AU267" s="252" t="s">
        <v>81</v>
      </c>
      <c r="AV267" s="14" t="s">
        <v>81</v>
      </c>
      <c r="AW267" s="14" t="s">
        <v>34</v>
      </c>
      <c r="AX267" s="14" t="s">
        <v>72</v>
      </c>
      <c r="AY267" s="252" t="s">
        <v>151</v>
      </c>
    </row>
    <row r="268" spans="1:51" s="15" customFormat="1" ht="12">
      <c r="A268" s="15"/>
      <c r="B268" s="253"/>
      <c r="C268" s="254"/>
      <c r="D268" s="227" t="s">
        <v>165</v>
      </c>
      <c r="E268" s="255" t="s">
        <v>19</v>
      </c>
      <c r="F268" s="256" t="s">
        <v>168</v>
      </c>
      <c r="G268" s="254"/>
      <c r="H268" s="257">
        <v>15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3" t="s">
        <v>165</v>
      </c>
      <c r="AU268" s="263" t="s">
        <v>81</v>
      </c>
      <c r="AV268" s="15" t="s">
        <v>157</v>
      </c>
      <c r="AW268" s="15" t="s">
        <v>34</v>
      </c>
      <c r="AX268" s="15" t="s">
        <v>79</v>
      </c>
      <c r="AY268" s="263" t="s">
        <v>151</v>
      </c>
    </row>
    <row r="269" spans="1:65" s="2" customFormat="1" ht="16.5" customHeight="1">
      <c r="A269" s="39"/>
      <c r="B269" s="40"/>
      <c r="C269" s="214" t="s">
        <v>360</v>
      </c>
      <c r="D269" s="214" t="s">
        <v>153</v>
      </c>
      <c r="E269" s="215" t="s">
        <v>361</v>
      </c>
      <c r="F269" s="216" t="s">
        <v>362</v>
      </c>
      <c r="G269" s="217" t="s">
        <v>352</v>
      </c>
      <c r="H269" s="218">
        <v>5</v>
      </c>
      <c r="I269" s="219"/>
      <c r="J269" s="220">
        <f>ROUND(I269*H269,2)</f>
        <v>0</v>
      </c>
      <c r="K269" s="216" t="s">
        <v>245</v>
      </c>
      <c r="L269" s="45"/>
      <c r="M269" s="221" t="s">
        <v>19</v>
      </c>
      <c r="N269" s="222" t="s">
        <v>43</v>
      </c>
      <c r="O269" s="85"/>
      <c r="P269" s="223">
        <f>O269*H269</f>
        <v>0</v>
      </c>
      <c r="Q269" s="223">
        <v>0.12422</v>
      </c>
      <c r="R269" s="223">
        <f>Q269*H269</f>
        <v>0.6211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157</v>
      </c>
      <c r="AT269" s="225" t="s">
        <v>153</v>
      </c>
      <c r="AU269" s="225" t="s">
        <v>81</v>
      </c>
      <c r="AY269" s="18" t="s">
        <v>151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79</v>
      </c>
      <c r="BK269" s="226">
        <f>ROUND(I269*H269,2)</f>
        <v>0</v>
      </c>
      <c r="BL269" s="18" t="s">
        <v>157</v>
      </c>
      <c r="BM269" s="225" t="s">
        <v>363</v>
      </c>
    </row>
    <row r="270" spans="1:47" s="2" customFormat="1" ht="12">
      <c r="A270" s="39"/>
      <c r="B270" s="40"/>
      <c r="C270" s="41"/>
      <c r="D270" s="264" t="s">
        <v>174</v>
      </c>
      <c r="E270" s="41"/>
      <c r="F270" s="265" t="s">
        <v>364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174</v>
      </c>
      <c r="AU270" s="18" t="s">
        <v>81</v>
      </c>
    </row>
    <row r="271" spans="1:65" s="2" customFormat="1" ht="16.5" customHeight="1">
      <c r="A271" s="39"/>
      <c r="B271" s="40"/>
      <c r="C271" s="266" t="s">
        <v>365</v>
      </c>
      <c r="D271" s="266" t="s">
        <v>251</v>
      </c>
      <c r="E271" s="267" t="s">
        <v>366</v>
      </c>
      <c r="F271" s="268" t="s">
        <v>367</v>
      </c>
      <c r="G271" s="269" t="s">
        <v>352</v>
      </c>
      <c r="H271" s="270">
        <v>5</v>
      </c>
      <c r="I271" s="271"/>
      <c r="J271" s="272">
        <f>ROUND(I271*H271,2)</f>
        <v>0</v>
      </c>
      <c r="K271" s="268" t="s">
        <v>368</v>
      </c>
      <c r="L271" s="273"/>
      <c r="M271" s="274" t="s">
        <v>19</v>
      </c>
      <c r="N271" s="275" t="s">
        <v>43</v>
      </c>
      <c r="O271" s="85"/>
      <c r="P271" s="223">
        <f>O271*H271</f>
        <v>0</v>
      </c>
      <c r="Q271" s="223">
        <v>0.072</v>
      </c>
      <c r="R271" s="223">
        <f>Q271*H271</f>
        <v>0.36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210</v>
      </c>
      <c r="AT271" s="225" t="s">
        <v>251</v>
      </c>
      <c r="AU271" s="225" t="s">
        <v>81</v>
      </c>
      <c r="AY271" s="18" t="s">
        <v>151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79</v>
      </c>
      <c r="BK271" s="226">
        <f>ROUND(I271*H271,2)</f>
        <v>0</v>
      </c>
      <c r="BL271" s="18" t="s">
        <v>157</v>
      </c>
      <c r="BM271" s="225" t="s">
        <v>369</v>
      </c>
    </row>
    <row r="272" spans="1:65" s="2" customFormat="1" ht="16.5" customHeight="1">
      <c r="A272" s="39"/>
      <c r="B272" s="40"/>
      <c r="C272" s="214" t="s">
        <v>370</v>
      </c>
      <c r="D272" s="214" t="s">
        <v>153</v>
      </c>
      <c r="E272" s="215" t="s">
        <v>371</v>
      </c>
      <c r="F272" s="216" t="s">
        <v>372</v>
      </c>
      <c r="G272" s="217" t="s">
        <v>352</v>
      </c>
      <c r="H272" s="218">
        <v>5</v>
      </c>
      <c r="I272" s="219"/>
      <c r="J272" s="220">
        <f>ROUND(I272*H272,2)</f>
        <v>0</v>
      </c>
      <c r="K272" s="216" t="s">
        <v>368</v>
      </c>
      <c r="L272" s="45"/>
      <c r="M272" s="221" t="s">
        <v>19</v>
      </c>
      <c r="N272" s="222" t="s">
        <v>43</v>
      </c>
      <c r="O272" s="85"/>
      <c r="P272" s="223">
        <f>O272*H272</f>
        <v>0</v>
      </c>
      <c r="Q272" s="223">
        <v>0.02972</v>
      </c>
      <c r="R272" s="223">
        <f>Q272*H272</f>
        <v>0.1486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157</v>
      </c>
      <c r="AT272" s="225" t="s">
        <v>153</v>
      </c>
      <c r="AU272" s="225" t="s">
        <v>81</v>
      </c>
      <c r="AY272" s="18" t="s">
        <v>151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79</v>
      </c>
      <c r="BK272" s="226">
        <f>ROUND(I272*H272,2)</f>
        <v>0</v>
      </c>
      <c r="BL272" s="18" t="s">
        <v>157</v>
      </c>
      <c r="BM272" s="225" t="s">
        <v>373</v>
      </c>
    </row>
    <row r="273" spans="1:47" s="2" customFormat="1" ht="12">
      <c r="A273" s="39"/>
      <c r="B273" s="40"/>
      <c r="C273" s="41"/>
      <c r="D273" s="264" t="s">
        <v>174</v>
      </c>
      <c r="E273" s="41"/>
      <c r="F273" s="265" t="s">
        <v>374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174</v>
      </c>
      <c r="AU273" s="18" t="s">
        <v>81</v>
      </c>
    </row>
    <row r="274" spans="1:65" s="2" customFormat="1" ht="16.5" customHeight="1">
      <c r="A274" s="39"/>
      <c r="B274" s="40"/>
      <c r="C274" s="266" t="s">
        <v>375</v>
      </c>
      <c r="D274" s="266" t="s">
        <v>251</v>
      </c>
      <c r="E274" s="267" t="s">
        <v>376</v>
      </c>
      <c r="F274" s="268" t="s">
        <v>377</v>
      </c>
      <c r="G274" s="269" t="s">
        <v>352</v>
      </c>
      <c r="H274" s="270">
        <v>5</v>
      </c>
      <c r="I274" s="271"/>
      <c r="J274" s="272">
        <f>ROUND(I274*H274,2)</f>
        <v>0</v>
      </c>
      <c r="K274" s="268" t="s">
        <v>368</v>
      </c>
      <c r="L274" s="273"/>
      <c r="M274" s="274" t="s">
        <v>19</v>
      </c>
      <c r="N274" s="275" t="s">
        <v>43</v>
      </c>
      <c r="O274" s="85"/>
      <c r="P274" s="223">
        <f>O274*H274</f>
        <v>0</v>
      </c>
      <c r="Q274" s="223">
        <v>0.055</v>
      </c>
      <c r="R274" s="223">
        <f>Q274*H274</f>
        <v>0.275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210</v>
      </c>
      <c r="AT274" s="225" t="s">
        <v>251</v>
      </c>
      <c r="AU274" s="225" t="s">
        <v>81</v>
      </c>
      <c r="AY274" s="18" t="s">
        <v>151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79</v>
      </c>
      <c r="BK274" s="226">
        <f>ROUND(I274*H274,2)</f>
        <v>0</v>
      </c>
      <c r="BL274" s="18" t="s">
        <v>157</v>
      </c>
      <c r="BM274" s="225" t="s">
        <v>378</v>
      </c>
    </row>
    <row r="275" spans="1:65" s="2" customFormat="1" ht="16.5" customHeight="1">
      <c r="A275" s="39"/>
      <c r="B275" s="40"/>
      <c r="C275" s="214" t="s">
        <v>379</v>
      </c>
      <c r="D275" s="214" t="s">
        <v>153</v>
      </c>
      <c r="E275" s="215" t="s">
        <v>380</v>
      </c>
      <c r="F275" s="216" t="s">
        <v>381</v>
      </c>
      <c r="G275" s="217" t="s">
        <v>352</v>
      </c>
      <c r="H275" s="218">
        <v>5</v>
      </c>
      <c r="I275" s="219"/>
      <c r="J275" s="220">
        <f>ROUND(I275*H275,2)</f>
        <v>0</v>
      </c>
      <c r="K275" s="216" t="s">
        <v>368</v>
      </c>
      <c r="L275" s="45"/>
      <c r="M275" s="221" t="s">
        <v>19</v>
      </c>
      <c r="N275" s="222" t="s">
        <v>43</v>
      </c>
      <c r="O275" s="85"/>
      <c r="P275" s="223">
        <f>O275*H275</f>
        <v>0</v>
      </c>
      <c r="Q275" s="223">
        <v>0.02972</v>
      </c>
      <c r="R275" s="223">
        <f>Q275*H275</f>
        <v>0.1486</v>
      </c>
      <c r="S275" s="223">
        <v>0</v>
      </c>
      <c r="T275" s="22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5" t="s">
        <v>157</v>
      </c>
      <c r="AT275" s="225" t="s">
        <v>153</v>
      </c>
      <c r="AU275" s="225" t="s">
        <v>81</v>
      </c>
      <c r="AY275" s="18" t="s">
        <v>151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8" t="s">
        <v>79</v>
      </c>
      <c r="BK275" s="226">
        <f>ROUND(I275*H275,2)</f>
        <v>0</v>
      </c>
      <c r="BL275" s="18" t="s">
        <v>157</v>
      </c>
      <c r="BM275" s="225" t="s">
        <v>382</v>
      </c>
    </row>
    <row r="276" spans="1:47" s="2" customFormat="1" ht="12">
      <c r="A276" s="39"/>
      <c r="B276" s="40"/>
      <c r="C276" s="41"/>
      <c r="D276" s="264" t="s">
        <v>174</v>
      </c>
      <c r="E276" s="41"/>
      <c r="F276" s="265" t="s">
        <v>383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174</v>
      </c>
      <c r="AU276" s="18" t="s">
        <v>81</v>
      </c>
    </row>
    <row r="277" spans="1:65" s="2" customFormat="1" ht="21.75" customHeight="1">
      <c r="A277" s="39"/>
      <c r="B277" s="40"/>
      <c r="C277" s="266" t="s">
        <v>384</v>
      </c>
      <c r="D277" s="266" t="s">
        <v>251</v>
      </c>
      <c r="E277" s="267" t="s">
        <v>385</v>
      </c>
      <c r="F277" s="268" t="s">
        <v>386</v>
      </c>
      <c r="G277" s="269" t="s">
        <v>352</v>
      </c>
      <c r="H277" s="270">
        <v>5</v>
      </c>
      <c r="I277" s="271"/>
      <c r="J277" s="272">
        <f>ROUND(I277*H277,2)</f>
        <v>0</v>
      </c>
      <c r="K277" s="268" t="s">
        <v>368</v>
      </c>
      <c r="L277" s="273"/>
      <c r="M277" s="274" t="s">
        <v>19</v>
      </c>
      <c r="N277" s="275" t="s">
        <v>43</v>
      </c>
      <c r="O277" s="85"/>
      <c r="P277" s="223">
        <f>O277*H277</f>
        <v>0</v>
      </c>
      <c r="Q277" s="223">
        <v>0.298</v>
      </c>
      <c r="R277" s="223">
        <f>Q277*H277</f>
        <v>1.49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210</v>
      </c>
      <c r="AT277" s="225" t="s">
        <v>251</v>
      </c>
      <c r="AU277" s="225" t="s">
        <v>81</v>
      </c>
      <c r="AY277" s="18" t="s">
        <v>151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79</v>
      </c>
      <c r="BK277" s="226">
        <f>ROUND(I277*H277,2)</f>
        <v>0</v>
      </c>
      <c r="BL277" s="18" t="s">
        <v>157</v>
      </c>
      <c r="BM277" s="225" t="s">
        <v>387</v>
      </c>
    </row>
    <row r="278" spans="1:65" s="2" customFormat="1" ht="16.5" customHeight="1">
      <c r="A278" s="39"/>
      <c r="B278" s="40"/>
      <c r="C278" s="214" t="s">
        <v>388</v>
      </c>
      <c r="D278" s="214" t="s">
        <v>153</v>
      </c>
      <c r="E278" s="215" t="s">
        <v>389</v>
      </c>
      <c r="F278" s="216" t="s">
        <v>390</v>
      </c>
      <c r="G278" s="217" t="s">
        <v>352</v>
      </c>
      <c r="H278" s="218">
        <v>5</v>
      </c>
      <c r="I278" s="219"/>
      <c r="J278" s="220">
        <f>ROUND(I278*H278,2)</f>
        <v>0</v>
      </c>
      <c r="K278" s="216" t="s">
        <v>368</v>
      </c>
      <c r="L278" s="45"/>
      <c r="M278" s="221" t="s">
        <v>19</v>
      </c>
      <c r="N278" s="222" t="s">
        <v>43</v>
      </c>
      <c r="O278" s="85"/>
      <c r="P278" s="223">
        <f>O278*H278</f>
        <v>0</v>
      </c>
      <c r="Q278" s="223">
        <v>0.03076</v>
      </c>
      <c r="R278" s="223">
        <f>Q278*H278</f>
        <v>0.1538</v>
      </c>
      <c r="S278" s="223">
        <v>0</v>
      </c>
      <c r="T278" s="22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5" t="s">
        <v>157</v>
      </c>
      <c r="AT278" s="225" t="s">
        <v>153</v>
      </c>
      <c r="AU278" s="225" t="s">
        <v>81</v>
      </c>
      <c r="AY278" s="18" t="s">
        <v>151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8" t="s">
        <v>79</v>
      </c>
      <c r="BK278" s="226">
        <f>ROUND(I278*H278,2)</f>
        <v>0</v>
      </c>
      <c r="BL278" s="18" t="s">
        <v>157</v>
      </c>
      <c r="BM278" s="225" t="s">
        <v>391</v>
      </c>
    </row>
    <row r="279" spans="1:47" s="2" customFormat="1" ht="12">
      <c r="A279" s="39"/>
      <c r="B279" s="40"/>
      <c r="C279" s="41"/>
      <c r="D279" s="264" t="s">
        <v>174</v>
      </c>
      <c r="E279" s="41"/>
      <c r="F279" s="265" t="s">
        <v>392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174</v>
      </c>
      <c r="AU279" s="18" t="s">
        <v>81</v>
      </c>
    </row>
    <row r="280" spans="1:65" s="2" customFormat="1" ht="16.5" customHeight="1">
      <c r="A280" s="39"/>
      <c r="B280" s="40"/>
      <c r="C280" s="266" t="s">
        <v>393</v>
      </c>
      <c r="D280" s="266" t="s">
        <v>251</v>
      </c>
      <c r="E280" s="267" t="s">
        <v>394</v>
      </c>
      <c r="F280" s="268" t="s">
        <v>395</v>
      </c>
      <c r="G280" s="269" t="s">
        <v>352</v>
      </c>
      <c r="H280" s="270">
        <v>5</v>
      </c>
      <c r="I280" s="271"/>
      <c r="J280" s="272">
        <f>ROUND(I280*H280,2)</f>
        <v>0</v>
      </c>
      <c r="K280" s="268" t="s">
        <v>368</v>
      </c>
      <c r="L280" s="273"/>
      <c r="M280" s="274" t="s">
        <v>19</v>
      </c>
      <c r="N280" s="275" t="s">
        <v>43</v>
      </c>
      <c r="O280" s="85"/>
      <c r="P280" s="223">
        <f>O280*H280</f>
        <v>0</v>
      </c>
      <c r="Q280" s="223">
        <v>0.155</v>
      </c>
      <c r="R280" s="223">
        <f>Q280*H280</f>
        <v>0.775</v>
      </c>
      <c r="S280" s="223">
        <v>0</v>
      </c>
      <c r="T280" s="22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5" t="s">
        <v>210</v>
      </c>
      <c r="AT280" s="225" t="s">
        <v>251</v>
      </c>
      <c r="AU280" s="225" t="s">
        <v>81</v>
      </c>
      <c r="AY280" s="18" t="s">
        <v>151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8" t="s">
        <v>79</v>
      </c>
      <c r="BK280" s="226">
        <f>ROUND(I280*H280,2)</f>
        <v>0</v>
      </c>
      <c r="BL280" s="18" t="s">
        <v>157</v>
      </c>
      <c r="BM280" s="225" t="s">
        <v>396</v>
      </c>
    </row>
    <row r="281" spans="1:65" s="2" customFormat="1" ht="16.5" customHeight="1">
      <c r="A281" s="39"/>
      <c r="B281" s="40"/>
      <c r="C281" s="214" t="s">
        <v>397</v>
      </c>
      <c r="D281" s="214" t="s">
        <v>153</v>
      </c>
      <c r="E281" s="215" t="s">
        <v>398</v>
      </c>
      <c r="F281" s="216" t="s">
        <v>399</v>
      </c>
      <c r="G281" s="217" t="s">
        <v>352</v>
      </c>
      <c r="H281" s="218">
        <v>5</v>
      </c>
      <c r="I281" s="219"/>
      <c r="J281" s="220">
        <f>ROUND(I281*H281,2)</f>
        <v>0</v>
      </c>
      <c r="K281" s="216" t="s">
        <v>368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0.21734</v>
      </c>
      <c r="R281" s="223">
        <f>Q281*H281</f>
        <v>1.0867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157</v>
      </c>
      <c r="AT281" s="225" t="s">
        <v>153</v>
      </c>
      <c r="AU281" s="225" t="s">
        <v>81</v>
      </c>
      <c r="AY281" s="18" t="s">
        <v>151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79</v>
      </c>
      <c r="BK281" s="226">
        <f>ROUND(I281*H281,2)</f>
        <v>0</v>
      </c>
      <c r="BL281" s="18" t="s">
        <v>157</v>
      </c>
      <c r="BM281" s="225" t="s">
        <v>400</v>
      </c>
    </row>
    <row r="282" spans="1:47" s="2" customFormat="1" ht="12">
      <c r="A282" s="39"/>
      <c r="B282" s="40"/>
      <c r="C282" s="41"/>
      <c r="D282" s="264" t="s">
        <v>174</v>
      </c>
      <c r="E282" s="41"/>
      <c r="F282" s="265" t="s">
        <v>401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174</v>
      </c>
      <c r="AU282" s="18" t="s">
        <v>81</v>
      </c>
    </row>
    <row r="283" spans="1:65" s="2" customFormat="1" ht="16.5" customHeight="1">
      <c r="A283" s="39"/>
      <c r="B283" s="40"/>
      <c r="C283" s="266" t="s">
        <v>402</v>
      </c>
      <c r="D283" s="266" t="s">
        <v>251</v>
      </c>
      <c r="E283" s="267" t="s">
        <v>403</v>
      </c>
      <c r="F283" s="268" t="s">
        <v>404</v>
      </c>
      <c r="G283" s="269" t="s">
        <v>352</v>
      </c>
      <c r="H283" s="270">
        <v>5</v>
      </c>
      <c r="I283" s="271"/>
      <c r="J283" s="272">
        <f>ROUND(I283*H283,2)</f>
        <v>0</v>
      </c>
      <c r="K283" s="268" t="s">
        <v>368</v>
      </c>
      <c r="L283" s="273"/>
      <c r="M283" s="274" t="s">
        <v>19</v>
      </c>
      <c r="N283" s="275" t="s">
        <v>43</v>
      </c>
      <c r="O283" s="85"/>
      <c r="P283" s="223">
        <f>O283*H283</f>
        <v>0</v>
      </c>
      <c r="Q283" s="223">
        <v>0.074</v>
      </c>
      <c r="R283" s="223">
        <f>Q283*H283</f>
        <v>0.37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210</v>
      </c>
      <c r="AT283" s="225" t="s">
        <v>251</v>
      </c>
      <c r="AU283" s="225" t="s">
        <v>81</v>
      </c>
      <c r="AY283" s="18" t="s">
        <v>151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79</v>
      </c>
      <c r="BK283" s="226">
        <f>ROUND(I283*H283,2)</f>
        <v>0</v>
      </c>
      <c r="BL283" s="18" t="s">
        <v>157</v>
      </c>
      <c r="BM283" s="225" t="s">
        <v>405</v>
      </c>
    </row>
    <row r="284" spans="1:65" s="2" customFormat="1" ht="16.5" customHeight="1">
      <c r="A284" s="39"/>
      <c r="B284" s="40"/>
      <c r="C284" s="266" t="s">
        <v>406</v>
      </c>
      <c r="D284" s="266" t="s">
        <v>251</v>
      </c>
      <c r="E284" s="267" t="s">
        <v>407</v>
      </c>
      <c r="F284" s="268" t="s">
        <v>408</v>
      </c>
      <c r="G284" s="269" t="s">
        <v>352</v>
      </c>
      <c r="H284" s="270">
        <v>5</v>
      </c>
      <c r="I284" s="271"/>
      <c r="J284" s="272">
        <f>ROUND(I284*H284,2)</f>
        <v>0</v>
      </c>
      <c r="K284" s="268" t="s">
        <v>19</v>
      </c>
      <c r="L284" s="273"/>
      <c r="M284" s="274" t="s">
        <v>19</v>
      </c>
      <c r="N284" s="275" t="s">
        <v>43</v>
      </c>
      <c r="O284" s="85"/>
      <c r="P284" s="223">
        <f>O284*H284</f>
        <v>0</v>
      </c>
      <c r="Q284" s="223">
        <v>0.004</v>
      </c>
      <c r="R284" s="223">
        <f>Q284*H284</f>
        <v>0.02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210</v>
      </c>
      <c r="AT284" s="225" t="s">
        <v>251</v>
      </c>
      <c r="AU284" s="225" t="s">
        <v>81</v>
      </c>
      <c r="AY284" s="18" t="s">
        <v>151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79</v>
      </c>
      <c r="BK284" s="226">
        <f>ROUND(I284*H284,2)</f>
        <v>0</v>
      </c>
      <c r="BL284" s="18" t="s">
        <v>157</v>
      </c>
      <c r="BM284" s="225" t="s">
        <v>409</v>
      </c>
    </row>
    <row r="285" spans="1:65" s="2" customFormat="1" ht="16.5" customHeight="1">
      <c r="A285" s="39"/>
      <c r="B285" s="40"/>
      <c r="C285" s="266" t="s">
        <v>410</v>
      </c>
      <c r="D285" s="266" t="s">
        <v>251</v>
      </c>
      <c r="E285" s="267" t="s">
        <v>411</v>
      </c>
      <c r="F285" s="268" t="s">
        <v>412</v>
      </c>
      <c r="G285" s="269" t="s">
        <v>352</v>
      </c>
      <c r="H285" s="270">
        <v>5</v>
      </c>
      <c r="I285" s="271"/>
      <c r="J285" s="272">
        <f>ROUND(I285*H285,2)</f>
        <v>0</v>
      </c>
      <c r="K285" s="268" t="s">
        <v>19</v>
      </c>
      <c r="L285" s="273"/>
      <c r="M285" s="274" t="s">
        <v>19</v>
      </c>
      <c r="N285" s="275" t="s">
        <v>43</v>
      </c>
      <c r="O285" s="85"/>
      <c r="P285" s="223">
        <f>O285*H285</f>
        <v>0</v>
      </c>
      <c r="Q285" s="223">
        <v>0.023</v>
      </c>
      <c r="R285" s="223">
        <f>Q285*H285</f>
        <v>0.11499999999999999</v>
      </c>
      <c r="S285" s="223">
        <v>0</v>
      </c>
      <c r="T285" s="22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5" t="s">
        <v>210</v>
      </c>
      <c r="AT285" s="225" t="s">
        <v>251</v>
      </c>
      <c r="AU285" s="225" t="s">
        <v>81</v>
      </c>
      <c r="AY285" s="18" t="s">
        <v>151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8" t="s">
        <v>79</v>
      </c>
      <c r="BK285" s="226">
        <f>ROUND(I285*H285,2)</f>
        <v>0</v>
      </c>
      <c r="BL285" s="18" t="s">
        <v>157</v>
      </c>
      <c r="BM285" s="225" t="s">
        <v>413</v>
      </c>
    </row>
    <row r="286" spans="1:65" s="2" customFormat="1" ht="16.5" customHeight="1">
      <c r="A286" s="39"/>
      <c r="B286" s="40"/>
      <c r="C286" s="214" t="s">
        <v>414</v>
      </c>
      <c r="D286" s="214" t="s">
        <v>153</v>
      </c>
      <c r="E286" s="215" t="s">
        <v>415</v>
      </c>
      <c r="F286" s="216" t="s">
        <v>416</v>
      </c>
      <c r="G286" s="217" t="s">
        <v>352</v>
      </c>
      <c r="H286" s="218">
        <v>1</v>
      </c>
      <c r="I286" s="219"/>
      <c r="J286" s="220">
        <f>ROUND(I286*H286,2)</f>
        <v>0</v>
      </c>
      <c r="K286" s="216" t="s">
        <v>368</v>
      </c>
      <c r="L286" s="45"/>
      <c r="M286" s="221" t="s">
        <v>19</v>
      </c>
      <c r="N286" s="222" t="s">
        <v>43</v>
      </c>
      <c r="O286" s="85"/>
      <c r="P286" s="223">
        <f>O286*H286</f>
        <v>0</v>
      </c>
      <c r="Q286" s="223">
        <v>0.42368</v>
      </c>
      <c r="R286" s="223">
        <f>Q286*H286</f>
        <v>0.42368</v>
      </c>
      <c r="S286" s="223">
        <v>0</v>
      </c>
      <c r="T286" s="22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5" t="s">
        <v>157</v>
      </c>
      <c r="AT286" s="225" t="s">
        <v>153</v>
      </c>
      <c r="AU286" s="225" t="s">
        <v>81</v>
      </c>
      <c r="AY286" s="18" t="s">
        <v>151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8" t="s">
        <v>79</v>
      </c>
      <c r="BK286" s="226">
        <f>ROUND(I286*H286,2)</f>
        <v>0</v>
      </c>
      <c r="BL286" s="18" t="s">
        <v>157</v>
      </c>
      <c r="BM286" s="225" t="s">
        <v>417</v>
      </c>
    </row>
    <row r="287" spans="1:47" s="2" customFormat="1" ht="12">
      <c r="A287" s="39"/>
      <c r="B287" s="40"/>
      <c r="C287" s="41"/>
      <c r="D287" s="264" t="s">
        <v>174</v>
      </c>
      <c r="E287" s="41"/>
      <c r="F287" s="265" t="s">
        <v>418</v>
      </c>
      <c r="G287" s="41"/>
      <c r="H287" s="41"/>
      <c r="I287" s="229"/>
      <c r="J287" s="41"/>
      <c r="K287" s="41"/>
      <c r="L287" s="45"/>
      <c r="M287" s="230"/>
      <c r="N287" s="231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174</v>
      </c>
      <c r="AU287" s="18" t="s">
        <v>81</v>
      </c>
    </row>
    <row r="288" spans="1:65" s="2" customFormat="1" ht="16.5" customHeight="1">
      <c r="A288" s="39"/>
      <c r="B288" s="40"/>
      <c r="C288" s="214" t="s">
        <v>419</v>
      </c>
      <c r="D288" s="214" t="s">
        <v>153</v>
      </c>
      <c r="E288" s="215" t="s">
        <v>420</v>
      </c>
      <c r="F288" s="216" t="s">
        <v>421</v>
      </c>
      <c r="G288" s="217" t="s">
        <v>352</v>
      </c>
      <c r="H288" s="218">
        <v>5</v>
      </c>
      <c r="I288" s="219"/>
      <c r="J288" s="220">
        <f>ROUND(I288*H288,2)</f>
        <v>0</v>
      </c>
      <c r="K288" s="216" t="s">
        <v>368</v>
      </c>
      <c r="L288" s="45"/>
      <c r="M288" s="221" t="s">
        <v>19</v>
      </c>
      <c r="N288" s="222" t="s">
        <v>43</v>
      </c>
      <c r="O288" s="85"/>
      <c r="P288" s="223">
        <f>O288*H288</f>
        <v>0</v>
      </c>
      <c r="Q288" s="223">
        <v>0.4208</v>
      </c>
      <c r="R288" s="223">
        <f>Q288*H288</f>
        <v>2.104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157</v>
      </c>
      <c r="AT288" s="225" t="s">
        <v>153</v>
      </c>
      <c r="AU288" s="225" t="s">
        <v>81</v>
      </c>
      <c r="AY288" s="18" t="s">
        <v>151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79</v>
      </c>
      <c r="BK288" s="226">
        <f>ROUND(I288*H288,2)</f>
        <v>0</v>
      </c>
      <c r="BL288" s="18" t="s">
        <v>157</v>
      </c>
      <c r="BM288" s="225" t="s">
        <v>422</v>
      </c>
    </row>
    <row r="289" spans="1:47" s="2" customFormat="1" ht="12">
      <c r="A289" s="39"/>
      <c r="B289" s="40"/>
      <c r="C289" s="41"/>
      <c r="D289" s="264" t="s">
        <v>174</v>
      </c>
      <c r="E289" s="41"/>
      <c r="F289" s="265" t="s">
        <v>423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174</v>
      </c>
      <c r="AU289" s="18" t="s">
        <v>81</v>
      </c>
    </row>
    <row r="290" spans="1:65" s="2" customFormat="1" ht="24.15" customHeight="1">
      <c r="A290" s="39"/>
      <c r="B290" s="40"/>
      <c r="C290" s="214" t="s">
        <v>424</v>
      </c>
      <c r="D290" s="214" t="s">
        <v>153</v>
      </c>
      <c r="E290" s="215" t="s">
        <v>425</v>
      </c>
      <c r="F290" s="216" t="s">
        <v>426</v>
      </c>
      <c r="G290" s="217" t="s">
        <v>352</v>
      </c>
      <c r="H290" s="218">
        <v>21</v>
      </c>
      <c r="I290" s="219"/>
      <c r="J290" s="220">
        <f>ROUND(I290*H290,2)</f>
        <v>0</v>
      </c>
      <c r="K290" s="216" t="s">
        <v>368</v>
      </c>
      <c r="L290" s="45"/>
      <c r="M290" s="221" t="s">
        <v>19</v>
      </c>
      <c r="N290" s="222" t="s">
        <v>43</v>
      </c>
      <c r="O290" s="85"/>
      <c r="P290" s="223">
        <f>O290*H290</f>
        <v>0</v>
      </c>
      <c r="Q290" s="223">
        <v>0.31108</v>
      </c>
      <c r="R290" s="223">
        <f>Q290*H290</f>
        <v>6.532680000000001</v>
      </c>
      <c r="S290" s="223">
        <v>0</v>
      </c>
      <c r="T290" s="22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157</v>
      </c>
      <c r="AT290" s="225" t="s">
        <v>153</v>
      </c>
      <c r="AU290" s="225" t="s">
        <v>81</v>
      </c>
      <c r="AY290" s="18" t="s">
        <v>151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79</v>
      </c>
      <c r="BK290" s="226">
        <f>ROUND(I290*H290,2)</f>
        <v>0</v>
      </c>
      <c r="BL290" s="18" t="s">
        <v>157</v>
      </c>
      <c r="BM290" s="225" t="s">
        <v>427</v>
      </c>
    </row>
    <row r="291" spans="1:47" s="2" customFormat="1" ht="12">
      <c r="A291" s="39"/>
      <c r="B291" s="40"/>
      <c r="C291" s="41"/>
      <c r="D291" s="264" t="s">
        <v>174</v>
      </c>
      <c r="E291" s="41"/>
      <c r="F291" s="265" t="s">
        <v>428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174</v>
      </c>
      <c r="AU291" s="18" t="s">
        <v>81</v>
      </c>
    </row>
    <row r="292" spans="1:65" s="2" customFormat="1" ht="16.5" customHeight="1">
      <c r="A292" s="39"/>
      <c r="B292" s="40"/>
      <c r="C292" s="214" t="s">
        <v>429</v>
      </c>
      <c r="D292" s="214" t="s">
        <v>153</v>
      </c>
      <c r="E292" s="215" t="s">
        <v>430</v>
      </c>
      <c r="F292" s="216" t="s">
        <v>431</v>
      </c>
      <c r="G292" s="217" t="s">
        <v>352</v>
      </c>
      <c r="H292" s="218">
        <v>2</v>
      </c>
      <c r="I292" s="219"/>
      <c r="J292" s="220">
        <f>ROUND(I292*H292,2)</f>
        <v>0</v>
      </c>
      <c r="K292" s="216" t="s">
        <v>368</v>
      </c>
      <c r="L292" s="45"/>
      <c r="M292" s="221" t="s">
        <v>19</v>
      </c>
      <c r="N292" s="222" t="s">
        <v>43</v>
      </c>
      <c r="O292" s="85"/>
      <c r="P292" s="223">
        <f>O292*H292</f>
        <v>0</v>
      </c>
      <c r="Q292" s="223">
        <v>0.0007</v>
      </c>
      <c r="R292" s="223">
        <f>Q292*H292</f>
        <v>0.0014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157</v>
      </c>
      <c r="AT292" s="225" t="s">
        <v>153</v>
      </c>
      <c r="AU292" s="225" t="s">
        <v>81</v>
      </c>
      <c r="AY292" s="18" t="s">
        <v>151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79</v>
      </c>
      <c r="BK292" s="226">
        <f>ROUND(I292*H292,2)</f>
        <v>0</v>
      </c>
      <c r="BL292" s="18" t="s">
        <v>157</v>
      </c>
      <c r="BM292" s="225" t="s">
        <v>432</v>
      </c>
    </row>
    <row r="293" spans="1:47" s="2" customFormat="1" ht="12">
      <c r="A293" s="39"/>
      <c r="B293" s="40"/>
      <c r="C293" s="41"/>
      <c r="D293" s="264" t="s">
        <v>174</v>
      </c>
      <c r="E293" s="41"/>
      <c r="F293" s="265" t="s">
        <v>433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174</v>
      </c>
      <c r="AU293" s="18" t="s">
        <v>81</v>
      </c>
    </row>
    <row r="294" spans="1:51" s="13" customFormat="1" ht="12">
      <c r="A294" s="13"/>
      <c r="B294" s="232"/>
      <c r="C294" s="233"/>
      <c r="D294" s="227" t="s">
        <v>165</v>
      </c>
      <c r="E294" s="234" t="s">
        <v>19</v>
      </c>
      <c r="F294" s="235" t="s">
        <v>434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165</v>
      </c>
      <c r="AU294" s="241" t="s">
        <v>81</v>
      </c>
      <c r="AV294" s="13" t="s">
        <v>79</v>
      </c>
      <c r="AW294" s="13" t="s">
        <v>34</v>
      </c>
      <c r="AX294" s="13" t="s">
        <v>72</v>
      </c>
      <c r="AY294" s="241" t="s">
        <v>151</v>
      </c>
    </row>
    <row r="295" spans="1:51" s="14" customFormat="1" ht="12">
      <c r="A295" s="14"/>
      <c r="B295" s="242"/>
      <c r="C295" s="243"/>
      <c r="D295" s="227" t="s">
        <v>165</v>
      </c>
      <c r="E295" s="244" t="s">
        <v>19</v>
      </c>
      <c r="F295" s="245" t="s">
        <v>81</v>
      </c>
      <c r="G295" s="243"/>
      <c r="H295" s="246">
        <v>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2" t="s">
        <v>165</v>
      </c>
      <c r="AU295" s="252" t="s">
        <v>81</v>
      </c>
      <c r="AV295" s="14" t="s">
        <v>81</v>
      </c>
      <c r="AW295" s="14" t="s">
        <v>34</v>
      </c>
      <c r="AX295" s="14" t="s">
        <v>72</v>
      </c>
      <c r="AY295" s="252" t="s">
        <v>151</v>
      </c>
    </row>
    <row r="296" spans="1:51" s="15" customFormat="1" ht="12">
      <c r="A296" s="15"/>
      <c r="B296" s="253"/>
      <c r="C296" s="254"/>
      <c r="D296" s="227" t="s">
        <v>165</v>
      </c>
      <c r="E296" s="255" t="s">
        <v>19</v>
      </c>
      <c r="F296" s="256" t="s">
        <v>168</v>
      </c>
      <c r="G296" s="254"/>
      <c r="H296" s="257">
        <v>2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3" t="s">
        <v>165</v>
      </c>
      <c r="AU296" s="263" t="s">
        <v>81</v>
      </c>
      <c r="AV296" s="15" t="s">
        <v>157</v>
      </c>
      <c r="AW296" s="15" t="s">
        <v>34</v>
      </c>
      <c r="AX296" s="15" t="s">
        <v>79</v>
      </c>
      <c r="AY296" s="263" t="s">
        <v>151</v>
      </c>
    </row>
    <row r="297" spans="1:65" s="2" customFormat="1" ht="16.5" customHeight="1">
      <c r="A297" s="39"/>
      <c r="B297" s="40"/>
      <c r="C297" s="214" t="s">
        <v>435</v>
      </c>
      <c r="D297" s="214" t="s">
        <v>153</v>
      </c>
      <c r="E297" s="215" t="s">
        <v>436</v>
      </c>
      <c r="F297" s="216" t="s">
        <v>437</v>
      </c>
      <c r="G297" s="217" t="s">
        <v>352</v>
      </c>
      <c r="H297" s="218">
        <v>2</v>
      </c>
      <c r="I297" s="219"/>
      <c r="J297" s="220">
        <f>ROUND(I297*H297,2)</f>
        <v>0</v>
      </c>
      <c r="K297" s="216" t="s">
        <v>368</v>
      </c>
      <c r="L297" s="45"/>
      <c r="M297" s="221" t="s">
        <v>19</v>
      </c>
      <c r="N297" s="222" t="s">
        <v>43</v>
      </c>
      <c r="O297" s="85"/>
      <c r="P297" s="223">
        <f>O297*H297</f>
        <v>0</v>
      </c>
      <c r="Q297" s="223">
        <v>0.11241</v>
      </c>
      <c r="R297" s="223">
        <f>Q297*H297</f>
        <v>0.22482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157</v>
      </c>
      <c r="AT297" s="225" t="s">
        <v>153</v>
      </c>
      <c r="AU297" s="225" t="s">
        <v>81</v>
      </c>
      <c r="AY297" s="18" t="s">
        <v>151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79</v>
      </c>
      <c r="BK297" s="226">
        <f>ROUND(I297*H297,2)</f>
        <v>0</v>
      </c>
      <c r="BL297" s="18" t="s">
        <v>157</v>
      </c>
      <c r="BM297" s="225" t="s">
        <v>438</v>
      </c>
    </row>
    <row r="298" spans="1:47" s="2" customFormat="1" ht="12">
      <c r="A298" s="39"/>
      <c r="B298" s="40"/>
      <c r="C298" s="41"/>
      <c r="D298" s="264" t="s">
        <v>174</v>
      </c>
      <c r="E298" s="41"/>
      <c r="F298" s="265" t="s">
        <v>439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174</v>
      </c>
      <c r="AU298" s="18" t="s">
        <v>81</v>
      </c>
    </row>
    <row r="299" spans="1:51" s="13" customFormat="1" ht="12">
      <c r="A299" s="13"/>
      <c r="B299" s="232"/>
      <c r="C299" s="233"/>
      <c r="D299" s="227" t="s">
        <v>165</v>
      </c>
      <c r="E299" s="234" t="s">
        <v>19</v>
      </c>
      <c r="F299" s="235" t="s">
        <v>434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165</v>
      </c>
      <c r="AU299" s="241" t="s">
        <v>81</v>
      </c>
      <c r="AV299" s="13" t="s">
        <v>79</v>
      </c>
      <c r="AW299" s="13" t="s">
        <v>34</v>
      </c>
      <c r="AX299" s="13" t="s">
        <v>72</v>
      </c>
      <c r="AY299" s="241" t="s">
        <v>151</v>
      </c>
    </row>
    <row r="300" spans="1:51" s="14" customFormat="1" ht="12">
      <c r="A300" s="14"/>
      <c r="B300" s="242"/>
      <c r="C300" s="243"/>
      <c r="D300" s="227" t="s">
        <v>165</v>
      </c>
      <c r="E300" s="244" t="s">
        <v>19</v>
      </c>
      <c r="F300" s="245" t="s">
        <v>81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2" t="s">
        <v>165</v>
      </c>
      <c r="AU300" s="252" t="s">
        <v>81</v>
      </c>
      <c r="AV300" s="14" t="s">
        <v>81</v>
      </c>
      <c r="AW300" s="14" t="s">
        <v>34</v>
      </c>
      <c r="AX300" s="14" t="s">
        <v>72</v>
      </c>
      <c r="AY300" s="252" t="s">
        <v>151</v>
      </c>
    </row>
    <row r="301" spans="1:51" s="15" customFormat="1" ht="12">
      <c r="A301" s="15"/>
      <c r="B301" s="253"/>
      <c r="C301" s="254"/>
      <c r="D301" s="227" t="s">
        <v>165</v>
      </c>
      <c r="E301" s="255" t="s">
        <v>19</v>
      </c>
      <c r="F301" s="256" t="s">
        <v>168</v>
      </c>
      <c r="G301" s="254"/>
      <c r="H301" s="257">
        <v>2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3" t="s">
        <v>165</v>
      </c>
      <c r="AU301" s="263" t="s">
        <v>81</v>
      </c>
      <c r="AV301" s="15" t="s">
        <v>157</v>
      </c>
      <c r="AW301" s="15" t="s">
        <v>34</v>
      </c>
      <c r="AX301" s="15" t="s">
        <v>79</v>
      </c>
      <c r="AY301" s="263" t="s">
        <v>151</v>
      </c>
    </row>
    <row r="302" spans="1:65" s="2" customFormat="1" ht="33" customHeight="1">
      <c r="A302" s="39"/>
      <c r="B302" s="40"/>
      <c r="C302" s="214" t="s">
        <v>440</v>
      </c>
      <c r="D302" s="214" t="s">
        <v>153</v>
      </c>
      <c r="E302" s="215" t="s">
        <v>441</v>
      </c>
      <c r="F302" s="216" t="s">
        <v>442</v>
      </c>
      <c r="G302" s="217" t="s">
        <v>352</v>
      </c>
      <c r="H302" s="218">
        <v>2</v>
      </c>
      <c r="I302" s="219"/>
      <c r="J302" s="220">
        <f>ROUND(I302*H302,2)</f>
        <v>0</v>
      </c>
      <c r="K302" s="216" t="s">
        <v>245</v>
      </c>
      <c r="L302" s="45"/>
      <c r="M302" s="221" t="s">
        <v>19</v>
      </c>
      <c r="N302" s="222" t="s">
        <v>43</v>
      </c>
      <c r="O302" s="85"/>
      <c r="P302" s="223">
        <f>O302*H302</f>
        <v>0</v>
      </c>
      <c r="Q302" s="223">
        <v>0</v>
      </c>
      <c r="R302" s="223">
        <f>Q302*H302</f>
        <v>0</v>
      </c>
      <c r="S302" s="223">
        <v>0.082</v>
      </c>
      <c r="T302" s="224">
        <f>S302*H302</f>
        <v>0.164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157</v>
      </c>
      <c r="AT302" s="225" t="s">
        <v>153</v>
      </c>
      <c r="AU302" s="225" t="s">
        <v>81</v>
      </c>
      <c r="AY302" s="18" t="s">
        <v>151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79</v>
      </c>
      <c r="BK302" s="226">
        <f>ROUND(I302*H302,2)</f>
        <v>0</v>
      </c>
      <c r="BL302" s="18" t="s">
        <v>157</v>
      </c>
      <c r="BM302" s="225" t="s">
        <v>443</v>
      </c>
    </row>
    <row r="303" spans="1:47" s="2" customFormat="1" ht="12">
      <c r="A303" s="39"/>
      <c r="B303" s="40"/>
      <c r="C303" s="41"/>
      <c r="D303" s="264" t="s">
        <v>174</v>
      </c>
      <c r="E303" s="41"/>
      <c r="F303" s="265" t="s">
        <v>444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174</v>
      </c>
      <c r="AU303" s="18" t="s">
        <v>81</v>
      </c>
    </row>
    <row r="304" spans="1:51" s="13" customFormat="1" ht="12">
      <c r="A304" s="13"/>
      <c r="B304" s="232"/>
      <c r="C304" s="233"/>
      <c r="D304" s="227" t="s">
        <v>165</v>
      </c>
      <c r="E304" s="234" t="s">
        <v>19</v>
      </c>
      <c r="F304" s="235" t="s">
        <v>434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165</v>
      </c>
      <c r="AU304" s="241" t="s">
        <v>81</v>
      </c>
      <c r="AV304" s="13" t="s">
        <v>79</v>
      </c>
      <c r="AW304" s="13" t="s">
        <v>34</v>
      </c>
      <c r="AX304" s="13" t="s">
        <v>72</v>
      </c>
      <c r="AY304" s="241" t="s">
        <v>151</v>
      </c>
    </row>
    <row r="305" spans="1:51" s="14" customFormat="1" ht="12">
      <c r="A305" s="14"/>
      <c r="B305" s="242"/>
      <c r="C305" s="243"/>
      <c r="D305" s="227" t="s">
        <v>165</v>
      </c>
      <c r="E305" s="244" t="s">
        <v>19</v>
      </c>
      <c r="F305" s="245" t="s">
        <v>81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2" t="s">
        <v>165</v>
      </c>
      <c r="AU305" s="252" t="s">
        <v>81</v>
      </c>
      <c r="AV305" s="14" t="s">
        <v>81</v>
      </c>
      <c r="AW305" s="14" t="s">
        <v>34</v>
      </c>
      <c r="AX305" s="14" t="s">
        <v>72</v>
      </c>
      <c r="AY305" s="252" t="s">
        <v>151</v>
      </c>
    </row>
    <row r="306" spans="1:51" s="15" customFormat="1" ht="12">
      <c r="A306" s="15"/>
      <c r="B306" s="253"/>
      <c r="C306" s="254"/>
      <c r="D306" s="227" t="s">
        <v>165</v>
      </c>
      <c r="E306" s="255" t="s">
        <v>19</v>
      </c>
      <c r="F306" s="256" t="s">
        <v>168</v>
      </c>
      <c r="G306" s="254"/>
      <c r="H306" s="257">
        <v>2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3" t="s">
        <v>165</v>
      </c>
      <c r="AU306" s="263" t="s">
        <v>81</v>
      </c>
      <c r="AV306" s="15" t="s">
        <v>157</v>
      </c>
      <c r="AW306" s="15" t="s">
        <v>34</v>
      </c>
      <c r="AX306" s="15" t="s">
        <v>79</v>
      </c>
      <c r="AY306" s="263" t="s">
        <v>151</v>
      </c>
    </row>
    <row r="307" spans="1:63" s="12" customFormat="1" ht="22.8" customHeight="1">
      <c r="A307" s="12"/>
      <c r="B307" s="198"/>
      <c r="C307" s="199"/>
      <c r="D307" s="200" t="s">
        <v>71</v>
      </c>
      <c r="E307" s="212" t="s">
        <v>217</v>
      </c>
      <c r="F307" s="212" t="s">
        <v>445</v>
      </c>
      <c r="G307" s="199"/>
      <c r="H307" s="199"/>
      <c r="I307" s="202"/>
      <c r="J307" s="213">
        <f>BK307</f>
        <v>0</v>
      </c>
      <c r="K307" s="199"/>
      <c r="L307" s="204"/>
      <c r="M307" s="205"/>
      <c r="N307" s="206"/>
      <c r="O307" s="206"/>
      <c r="P307" s="207">
        <f>SUM(P308:P349)</f>
        <v>0</v>
      </c>
      <c r="Q307" s="206"/>
      <c r="R307" s="207">
        <f>SUM(R308:R349)</f>
        <v>80.1639</v>
      </c>
      <c r="S307" s="206"/>
      <c r="T307" s="208">
        <f>SUM(T308:T349)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9" t="s">
        <v>79</v>
      </c>
      <c r="AT307" s="210" t="s">
        <v>71</v>
      </c>
      <c r="AU307" s="210" t="s">
        <v>79</v>
      </c>
      <c r="AY307" s="209" t="s">
        <v>151</v>
      </c>
      <c r="BK307" s="211">
        <f>SUM(BK308:BK349)</f>
        <v>0</v>
      </c>
    </row>
    <row r="308" spans="1:65" s="2" customFormat="1" ht="37.8" customHeight="1">
      <c r="A308" s="39"/>
      <c r="B308" s="40"/>
      <c r="C308" s="214" t="s">
        <v>446</v>
      </c>
      <c r="D308" s="214" t="s">
        <v>153</v>
      </c>
      <c r="E308" s="215" t="s">
        <v>447</v>
      </c>
      <c r="F308" s="216" t="s">
        <v>448</v>
      </c>
      <c r="G308" s="217" t="s">
        <v>194</v>
      </c>
      <c r="H308" s="218">
        <v>392</v>
      </c>
      <c r="I308" s="219"/>
      <c r="J308" s="220">
        <f>ROUND(I308*H308,2)</f>
        <v>0</v>
      </c>
      <c r="K308" s="216" t="s">
        <v>172</v>
      </c>
      <c r="L308" s="45"/>
      <c r="M308" s="221" t="s">
        <v>19</v>
      </c>
      <c r="N308" s="222" t="s">
        <v>43</v>
      </c>
      <c r="O308" s="85"/>
      <c r="P308" s="223">
        <f>O308*H308</f>
        <v>0</v>
      </c>
      <c r="Q308" s="223">
        <v>0.08978</v>
      </c>
      <c r="R308" s="223">
        <f>Q308*H308</f>
        <v>35.19376</v>
      </c>
      <c r="S308" s="223">
        <v>0</v>
      </c>
      <c r="T308" s="22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5" t="s">
        <v>157</v>
      </c>
      <c r="AT308" s="225" t="s">
        <v>153</v>
      </c>
      <c r="AU308" s="225" t="s">
        <v>81</v>
      </c>
      <c r="AY308" s="18" t="s">
        <v>151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8" t="s">
        <v>79</v>
      </c>
      <c r="BK308" s="226">
        <f>ROUND(I308*H308,2)</f>
        <v>0</v>
      </c>
      <c r="BL308" s="18" t="s">
        <v>157</v>
      </c>
      <c r="BM308" s="225" t="s">
        <v>449</v>
      </c>
    </row>
    <row r="309" spans="1:47" s="2" customFormat="1" ht="12">
      <c r="A309" s="39"/>
      <c r="B309" s="40"/>
      <c r="C309" s="41"/>
      <c r="D309" s="264" t="s">
        <v>174</v>
      </c>
      <c r="E309" s="41"/>
      <c r="F309" s="265" t="s">
        <v>450</v>
      </c>
      <c r="G309" s="41"/>
      <c r="H309" s="41"/>
      <c r="I309" s="229"/>
      <c r="J309" s="41"/>
      <c r="K309" s="41"/>
      <c r="L309" s="45"/>
      <c r="M309" s="230"/>
      <c r="N309" s="231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174</v>
      </c>
      <c r="AU309" s="18" t="s">
        <v>81</v>
      </c>
    </row>
    <row r="310" spans="1:51" s="14" customFormat="1" ht="12">
      <c r="A310" s="14"/>
      <c r="B310" s="242"/>
      <c r="C310" s="243"/>
      <c r="D310" s="227" t="s">
        <v>165</v>
      </c>
      <c r="E310" s="244" t="s">
        <v>19</v>
      </c>
      <c r="F310" s="245" t="s">
        <v>451</v>
      </c>
      <c r="G310" s="243"/>
      <c r="H310" s="246">
        <v>392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2" t="s">
        <v>165</v>
      </c>
      <c r="AU310" s="252" t="s">
        <v>81</v>
      </c>
      <c r="AV310" s="14" t="s">
        <v>81</v>
      </c>
      <c r="AW310" s="14" t="s">
        <v>34</v>
      </c>
      <c r="AX310" s="14" t="s">
        <v>72</v>
      </c>
      <c r="AY310" s="252" t="s">
        <v>151</v>
      </c>
    </row>
    <row r="311" spans="1:51" s="15" customFormat="1" ht="12">
      <c r="A311" s="15"/>
      <c r="B311" s="253"/>
      <c r="C311" s="254"/>
      <c r="D311" s="227" t="s">
        <v>165</v>
      </c>
      <c r="E311" s="255" t="s">
        <v>19</v>
      </c>
      <c r="F311" s="256" t="s">
        <v>168</v>
      </c>
      <c r="G311" s="254"/>
      <c r="H311" s="257">
        <v>392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3" t="s">
        <v>165</v>
      </c>
      <c r="AU311" s="263" t="s">
        <v>81</v>
      </c>
      <c r="AV311" s="15" t="s">
        <v>157</v>
      </c>
      <c r="AW311" s="15" t="s">
        <v>34</v>
      </c>
      <c r="AX311" s="15" t="s">
        <v>79</v>
      </c>
      <c r="AY311" s="263" t="s">
        <v>151</v>
      </c>
    </row>
    <row r="312" spans="1:65" s="2" customFormat="1" ht="16.5" customHeight="1">
      <c r="A312" s="39"/>
      <c r="B312" s="40"/>
      <c r="C312" s="266" t="s">
        <v>452</v>
      </c>
      <c r="D312" s="266" t="s">
        <v>251</v>
      </c>
      <c r="E312" s="267" t="s">
        <v>453</v>
      </c>
      <c r="F312" s="268" t="s">
        <v>454</v>
      </c>
      <c r="G312" s="269" t="s">
        <v>161</v>
      </c>
      <c r="H312" s="270">
        <v>39.2</v>
      </c>
      <c r="I312" s="271"/>
      <c r="J312" s="272">
        <f>ROUND(I312*H312,2)</f>
        <v>0</v>
      </c>
      <c r="K312" s="268" t="s">
        <v>172</v>
      </c>
      <c r="L312" s="273"/>
      <c r="M312" s="274" t="s">
        <v>19</v>
      </c>
      <c r="N312" s="275" t="s">
        <v>43</v>
      </c>
      <c r="O312" s="85"/>
      <c r="P312" s="223">
        <f>O312*H312</f>
        <v>0</v>
      </c>
      <c r="Q312" s="223">
        <v>0.222</v>
      </c>
      <c r="R312" s="223">
        <f>Q312*H312</f>
        <v>8.7024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210</v>
      </c>
      <c r="AT312" s="225" t="s">
        <v>251</v>
      </c>
      <c r="AU312" s="225" t="s">
        <v>81</v>
      </c>
      <c r="AY312" s="18" t="s">
        <v>151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8" t="s">
        <v>79</v>
      </c>
      <c r="BK312" s="226">
        <f>ROUND(I312*H312,2)</f>
        <v>0</v>
      </c>
      <c r="BL312" s="18" t="s">
        <v>157</v>
      </c>
      <c r="BM312" s="225" t="s">
        <v>455</v>
      </c>
    </row>
    <row r="313" spans="1:51" s="14" customFormat="1" ht="12">
      <c r="A313" s="14"/>
      <c r="B313" s="242"/>
      <c r="C313" s="243"/>
      <c r="D313" s="227" t="s">
        <v>165</v>
      </c>
      <c r="E313" s="244" t="s">
        <v>19</v>
      </c>
      <c r="F313" s="245" t="s">
        <v>456</v>
      </c>
      <c r="G313" s="243"/>
      <c r="H313" s="246">
        <v>39.2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165</v>
      </c>
      <c r="AU313" s="252" t="s">
        <v>81</v>
      </c>
      <c r="AV313" s="14" t="s">
        <v>81</v>
      </c>
      <c r="AW313" s="14" t="s">
        <v>34</v>
      </c>
      <c r="AX313" s="14" t="s">
        <v>72</v>
      </c>
      <c r="AY313" s="252" t="s">
        <v>151</v>
      </c>
    </row>
    <row r="314" spans="1:51" s="15" customFormat="1" ht="12">
      <c r="A314" s="15"/>
      <c r="B314" s="253"/>
      <c r="C314" s="254"/>
      <c r="D314" s="227" t="s">
        <v>165</v>
      </c>
      <c r="E314" s="255" t="s">
        <v>19</v>
      </c>
      <c r="F314" s="256" t="s">
        <v>168</v>
      </c>
      <c r="G314" s="254"/>
      <c r="H314" s="257">
        <v>39.2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3" t="s">
        <v>165</v>
      </c>
      <c r="AU314" s="263" t="s">
        <v>81</v>
      </c>
      <c r="AV314" s="15" t="s">
        <v>157</v>
      </c>
      <c r="AW314" s="15" t="s">
        <v>34</v>
      </c>
      <c r="AX314" s="15" t="s">
        <v>79</v>
      </c>
      <c r="AY314" s="263" t="s">
        <v>151</v>
      </c>
    </row>
    <row r="315" spans="1:65" s="2" customFormat="1" ht="24.15" customHeight="1">
      <c r="A315" s="39"/>
      <c r="B315" s="40"/>
      <c r="C315" s="214" t="s">
        <v>457</v>
      </c>
      <c r="D315" s="214" t="s">
        <v>153</v>
      </c>
      <c r="E315" s="215" t="s">
        <v>458</v>
      </c>
      <c r="F315" s="216" t="s">
        <v>459</v>
      </c>
      <c r="G315" s="217" t="s">
        <v>194</v>
      </c>
      <c r="H315" s="218">
        <v>198</v>
      </c>
      <c r="I315" s="219"/>
      <c r="J315" s="220">
        <f>ROUND(I315*H315,2)</f>
        <v>0</v>
      </c>
      <c r="K315" s="216" t="s">
        <v>172</v>
      </c>
      <c r="L315" s="45"/>
      <c r="M315" s="221" t="s">
        <v>19</v>
      </c>
      <c r="N315" s="222" t="s">
        <v>43</v>
      </c>
      <c r="O315" s="85"/>
      <c r="P315" s="223">
        <f>O315*H315</f>
        <v>0</v>
      </c>
      <c r="Q315" s="223">
        <v>0.16849</v>
      </c>
      <c r="R315" s="223">
        <f>Q315*H315</f>
        <v>33.36102</v>
      </c>
      <c r="S315" s="223">
        <v>0</v>
      </c>
      <c r="T315" s="224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5" t="s">
        <v>157</v>
      </c>
      <c r="AT315" s="225" t="s">
        <v>153</v>
      </c>
      <c r="AU315" s="225" t="s">
        <v>81</v>
      </c>
      <c r="AY315" s="18" t="s">
        <v>151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8" t="s">
        <v>79</v>
      </c>
      <c r="BK315" s="226">
        <f>ROUND(I315*H315,2)</f>
        <v>0</v>
      </c>
      <c r="BL315" s="18" t="s">
        <v>157</v>
      </c>
      <c r="BM315" s="225" t="s">
        <v>460</v>
      </c>
    </row>
    <row r="316" spans="1:47" s="2" customFormat="1" ht="12">
      <c r="A316" s="39"/>
      <c r="B316" s="40"/>
      <c r="C316" s="41"/>
      <c r="D316" s="264" t="s">
        <v>174</v>
      </c>
      <c r="E316" s="41"/>
      <c r="F316" s="265" t="s">
        <v>461</v>
      </c>
      <c r="G316" s="41"/>
      <c r="H316" s="41"/>
      <c r="I316" s="229"/>
      <c r="J316" s="41"/>
      <c r="K316" s="41"/>
      <c r="L316" s="45"/>
      <c r="M316" s="230"/>
      <c r="N316" s="231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174</v>
      </c>
      <c r="AU316" s="18" t="s">
        <v>81</v>
      </c>
    </row>
    <row r="317" spans="1:51" s="13" customFormat="1" ht="12">
      <c r="A317" s="13"/>
      <c r="B317" s="232"/>
      <c r="C317" s="233"/>
      <c r="D317" s="227" t="s">
        <v>165</v>
      </c>
      <c r="E317" s="234" t="s">
        <v>19</v>
      </c>
      <c r="F317" s="235" t="s">
        <v>462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165</v>
      </c>
      <c r="AU317" s="241" t="s">
        <v>81</v>
      </c>
      <c r="AV317" s="13" t="s">
        <v>79</v>
      </c>
      <c r="AW317" s="13" t="s">
        <v>34</v>
      </c>
      <c r="AX317" s="13" t="s">
        <v>72</v>
      </c>
      <c r="AY317" s="241" t="s">
        <v>151</v>
      </c>
    </row>
    <row r="318" spans="1:51" s="14" customFormat="1" ht="12">
      <c r="A318" s="14"/>
      <c r="B318" s="242"/>
      <c r="C318" s="243"/>
      <c r="D318" s="227" t="s">
        <v>165</v>
      </c>
      <c r="E318" s="244" t="s">
        <v>19</v>
      </c>
      <c r="F318" s="245" t="s">
        <v>463</v>
      </c>
      <c r="G318" s="243"/>
      <c r="H318" s="246">
        <v>198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2" t="s">
        <v>165</v>
      </c>
      <c r="AU318" s="252" t="s">
        <v>81</v>
      </c>
      <c r="AV318" s="14" t="s">
        <v>81</v>
      </c>
      <c r="AW318" s="14" t="s">
        <v>34</v>
      </c>
      <c r="AX318" s="14" t="s">
        <v>72</v>
      </c>
      <c r="AY318" s="252" t="s">
        <v>151</v>
      </c>
    </row>
    <row r="319" spans="1:51" s="15" customFormat="1" ht="12">
      <c r="A319" s="15"/>
      <c r="B319" s="253"/>
      <c r="C319" s="254"/>
      <c r="D319" s="227" t="s">
        <v>165</v>
      </c>
      <c r="E319" s="255" t="s">
        <v>19</v>
      </c>
      <c r="F319" s="256" t="s">
        <v>168</v>
      </c>
      <c r="G319" s="254"/>
      <c r="H319" s="257">
        <v>198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3" t="s">
        <v>165</v>
      </c>
      <c r="AU319" s="263" t="s">
        <v>81</v>
      </c>
      <c r="AV319" s="15" t="s">
        <v>157</v>
      </c>
      <c r="AW319" s="15" t="s">
        <v>34</v>
      </c>
      <c r="AX319" s="15" t="s">
        <v>79</v>
      </c>
      <c r="AY319" s="263" t="s">
        <v>151</v>
      </c>
    </row>
    <row r="320" spans="1:65" s="2" customFormat="1" ht="16.5" customHeight="1">
      <c r="A320" s="39"/>
      <c r="B320" s="40"/>
      <c r="C320" s="266" t="s">
        <v>464</v>
      </c>
      <c r="D320" s="266" t="s">
        <v>251</v>
      </c>
      <c r="E320" s="267" t="s">
        <v>465</v>
      </c>
      <c r="F320" s="268" t="s">
        <v>466</v>
      </c>
      <c r="G320" s="269" t="s">
        <v>194</v>
      </c>
      <c r="H320" s="270">
        <v>23</v>
      </c>
      <c r="I320" s="271"/>
      <c r="J320" s="272">
        <f>ROUND(I320*H320,2)</f>
        <v>0</v>
      </c>
      <c r="K320" s="268" t="s">
        <v>172</v>
      </c>
      <c r="L320" s="273"/>
      <c r="M320" s="274" t="s">
        <v>19</v>
      </c>
      <c r="N320" s="275" t="s">
        <v>43</v>
      </c>
      <c r="O320" s="85"/>
      <c r="P320" s="223">
        <f>O320*H320</f>
        <v>0</v>
      </c>
      <c r="Q320" s="223">
        <v>0.125</v>
      </c>
      <c r="R320" s="223">
        <f>Q320*H320</f>
        <v>2.875</v>
      </c>
      <c r="S320" s="223">
        <v>0</v>
      </c>
      <c r="T320" s="22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210</v>
      </c>
      <c r="AT320" s="225" t="s">
        <v>251</v>
      </c>
      <c r="AU320" s="225" t="s">
        <v>81</v>
      </c>
      <c r="AY320" s="18" t="s">
        <v>151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79</v>
      </c>
      <c r="BK320" s="226">
        <f>ROUND(I320*H320,2)</f>
        <v>0</v>
      </c>
      <c r="BL320" s="18" t="s">
        <v>157</v>
      </c>
      <c r="BM320" s="225" t="s">
        <v>467</v>
      </c>
    </row>
    <row r="321" spans="1:51" s="13" customFormat="1" ht="12">
      <c r="A321" s="13"/>
      <c r="B321" s="232"/>
      <c r="C321" s="233"/>
      <c r="D321" s="227" t="s">
        <v>165</v>
      </c>
      <c r="E321" s="234" t="s">
        <v>19</v>
      </c>
      <c r="F321" s="235" t="s">
        <v>468</v>
      </c>
      <c r="G321" s="233"/>
      <c r="H321" s="234" t="s">
        <v>19</v>
      </c>
      <c r="I321" s="236"/>
      <c r="J321" s="233"/>
      <c r="K321" s="233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165</v>
      </c>
      <c r="AU321" s="241" t="s">
        <v>81</v>
      </c>
      <c r="AV321" s="13" t="s">
        <v>79</v>
      </c>
      <c r="AW321" s="13" t="s">
        <v>34</v>
      </c>
      <c r="AX321" s="13" t="s">
        <v>72</v>
      </c>
      <c r="AY321" s="241" t="s">
        <v>151</v>
      </c>
    </row>
    <row r="322" spans="1:51" s="14" customFormat="1" ht="12">
      <c r="A322" s="14"/>
      <c r="B322" s="242"/>
      <c r="C322" s="243"/>
      <c r="D322" s="227" t="s">
        <v>165</v>
      </c>
      <c r="E322" s="244" t="s">
        <v>19</v>
      </c>
      <c r="F322" s="245" t="s">
        <v>250</v>
      </c>
      <c r="G322" s="243"/>
      <c r="H322" s="246">
        <v>13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2" t="s">
        <v>165</v>
      </c>
      <c r="AU322" s="252" t="s">
        <v>81</v>
      </c>
      <c r="AV322" s="14" t="s">
        <v>81</v>
      </c>
      <c r="AW322" s="14" t="s">
        <v>34</v>
      </c>
      <c r="AX322" s="14" t="s">
        <v>72</v>
      </c>
      <c r="AY322" s="252" t="s">
        <v>151</v>
      </c>
    </row>
    <row r="323" spans="1:51" s="13" customFormat="1" ht="12">
      <c r="A323" s="13"/>
      <c r="B323" s="232"/>
      <c r="C323" s="233"/>
      <c r="D323" s="227" t="s">
        <v>165</v>
      </c>
      <c r="E323" s="234" t="s">
        <v>19</v>
      </c>
      <c r="F323" s="235" t="s">
        <v>469</v>
      </c>
      <c r="G323" s="233"/>
      <c r="H323" s="234" t="s">
        <v>19</v>
      </c>
      <c r="I323" s="236"/>
      <c r="J323" s="233"/>
      <c r="K323" s="233"/>
      <c r="L323" s="237"/>
      <c r="M323" s="238"/>
      <c r="N323" s="239"/>
      <c r="O323" s="239"/>
      <c r="P323" s="239"/>
      <c r="Q323" s="239"/>
      <c r="R323" s="239"/>
      <c r="S323" s="239"/>
      <c r="T323" s="24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1" t="s">
        <v>165</v>
      </c>
      <c r="AU323" s="241" t="s">
        <v>81</v>
      </c>
      <c r="AV323" s="13" t="s">
        <v>79</v>
      </c>
      <c r="AW323" s="13" t="s">
        <v>34</v>
      </c>
      <c r="AX323" s="13" t="s">
        <v>72</v>
      </c>
      <c r="AY323" s="241" t="s">
        <v>151</v>
      </c>
    </row>
    <row r="324" spans="1:51" s="14" customFormat="1" ht="12">
      <c r="A324" s="14"/>
      <c r="B324" s="242"/>
      <c r="C324" s="243"/>
      <c r="D324" s="227" t="s">
        <v>165</v>
      </c>
      <c r="E324" s="244" t="s">
        <v>19</v>
      </c>
      <c r="F324" s="245" t="s">
        <v>227</v>
      </c>
      <c r="G324" s="243"/>
      <c r="H324" s="246">
        <v>10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165</v>
      </c>
      <c r="AU324" s="252" t="s">
        <v>81</v>
      </c>
      <c r="AV324" s="14" t="s">
        <v>81</v>
      </c>
      <c r="AW324" s="14" t="s">
        <v>34</v>
      </c>
      <c r="AX324" s="14" t="s">
        <v>72</v>
      </c>
      <c r="AY324" s="252" t="s">
        <v>151</v>
      </c>
    </row>
    <row r="325" spans="1:51" s="15" customFormat="1" ht="12">
      <c r="A325" s="15"/>
      <c r="B325" s="253"/>
      <c r="C325" s="254"/>
      <c r="D325" s="227" t="s">
        <v>165</v>
      </c>
      <c r="E325" s="255" t="s">
        <v>19</v>
      </c>
      <c r="F325" s="256" t="s">
        <v>168</v>
      </c>
      <c r="G325" s="254"/>
      <c r="H325" s="257">
        <v>23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3" t="s">
        <v>165</v>
      </c>
      <c r="AU325" s="263" t="s">
        <v>81</v>
      </c>
      <c r="AV325" s="15" t="s">
        <v>157</v>
      </c>
      <c r="AW325" s="15" t="s">
        <v>34</v>
      </c>
      <c r="AX325" s="15" t="s">
        <v>79</v>
      </c>
      <c r="AY325" s="263" t="s">
        <v>151</v>
      </c>
    </row>
    <row r="326" spans="1:65" s="2" customFormat="1" ht="33" customHeight="1">
      <c r="A326" s="39"/>
      <c r="B326" s="40"/>
      <c r="C326" s="214" t="s">
        <v>470</v>
      </c>
      <c r="D326" s="214" t="s">
        <v>153</v>
      </c>
      <c r="E326" s="215" t="s">
        <v>471</v>
      </c>
      <c r="F326" s="216" t="s">
        <v>472</v>
      </c>
      <c r="G326" s="217" t="s">
        <v>194</v>
      </c>
      <c r="H326" s="218">
        <v>52</v>
      </c>
      <c r="I326" s="219"/>
      <c r="J326" s="220">
        <f>ROUND(I326*H326,2)</f>
        <v>0</v>
      </c>
      <c r="K326" s="216" t="s">
        <v>368</v>
      </c>
      <c r="L326" s="45"/>
      <c r="M326" s="221" t="s">
        <v>19</v>
      </c>
      <c r="N326" s="222" t="s">
        <v>43</v>
      </c>
      <c r="O326" s="85"/>
      <c r="P326" s="223">
        <f>O326*H326</f>
        <v>0</v>
      </c>
      <c r="Q326" s="223">
        <v>0.00061</v>
      </c>
      <c r="R326" s="223">
        <f>Q326*H326</f>
        <v>0.03172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157</v>
      </c>
      <c r="AT326" s="225" t="s">
        <v>153</v>
      </c>
      <c r="AU326" s="225" t="s">
        <v>81</v>
      </c>
      <c r="AY326" s="18" t="s">
        <v>151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79</v>
      </c>
      <c r="BK326" s="226">
        <f>ROUND(I326*H326,2)</f>
        <v>0</v>
      </c>
      <c r="BL326" s="18" t="s">
        <v>157</v>
      </c>
      <c r="BM326" s="225" t="s">
        <v>473</v>
      </c>
    </row>
    <row r="327" spans="1:47" s="2" customFormat="1" ht="12">
      <c r="A327" s="39"/>
      <c r="B327" s="40"/>
      <c r="C327" s="41"/>
      <c r="D327" s="264" t="s">
        <v>174</v>
      </c>
      <c r="E327" s="41"/>
      <c r="F327" s="265" t="s">
        <v>474</v>
      </c>
      <c r="G327" s="41"/>
      <c r="H327" s="41"/>
      <c r="I327" s="229"/>
      <c r="J327" s="41"/>
      <c r="K327" s="41"/>
      <c r="L327" s="45"/>
      <c r="M327" s="230"/>
      <c r="N327" s="231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174</v>
      </c>
      <c r="AU327" s="18" t="s">
        <v>81</v>
      </c>
    </row>
    <row r="328" spans="1:51" s="14" customFormat="1" ht="12">
      <c r="A328" s="14"/>
      <c r="B328" s="242"/>
      <c r="C328" s="243"/>
      <c r="D328" s="227" t="s">
        <v>165</v>
      </c>
      <c r="E328" s="244" t="s">
        <v>19</v>
      </c>
      <c r="F328" s="245" t="s">
        <v>452</v>
      </c>
      <c r="G328" s="243"/>
      <c r="H328" s="246">
        <v>52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165</v>
      </c>
      <c r="AU328" s="252" t="s">
        <v>81</v>
      </c>
      <c r="AV328" s="14" t="s">
        <v>81</v>
      </c>
      <c r="AW328" s="14" t="s">
        <v>34</v>
      </c>
      <c r="AX328" s="14" t="s">
        <v>72</v>
      </c>
      <c r="AY328" s="252" t="s">
        <v>151</v>
      </c>
    </row>
    <row r="329" spans="1:51" s="15" customFormat="1" ht="12">
      <c r="A329" s="15"/>
      <c r="B329" s="253"/>
      <c r="C329" s="254"/>
      <c r="D329" s="227" t="s">
        <v>165</v>
      </c>
      <c r="E329" s="255" t="s">
        <v>19</v>
      </c>
      <c r="F329" s="256" t="s">
        <v>168</v>
      </c>
      <c r="G329" s="254"/>
      <c r="H329" s="257">
        <v>52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3" t="s">
        <v>165</v>
      </c>
      <c r="AU329" s="263" t="s">
        <v>81</v>
      </c>
      <c r="AV329" s="15" t="s">
        <v>157</v>
      </c>
      <c r="AW329" s="15" t="s">
        <v>34</v>
      </c>
      <c r="AX329" s="15" t="s">
        <v>79</v>
      </c>
      <c r="AY329" s="263" t="s">
        <v>151</v>
      </c>
    </row>
    <row r="330" spans="1:65" s="2" customFormat="1" ht="16.5" customHeight="1">
      <c r="A330" s="39"/>
      <c r="B330" s="40"/>
      <c r="C330" s="214" t="s">
        <v>475</v>
      </c>
      <c r="D330" s="214" t="s">
        <v>153</v>
      </c>
      <c r="E330" s="215" t="s">
        <v>476</v>
      </c>
      <c r="F330" s="216" t="s">
        <v>477</v>
      </c>
      <c r="G330" s="217" t="s">
        <v>194</v>
      </c>
      <c r="H330" s="218">
        <v>52</v>
      </c>
      <c r="I330" s="219"/>
      <c r="J330" s="220">
        <f>ROUND(I330*H330,2)</f>
        <v>0</v>
      </c>
      <c r="K330" s="216" t="s">
        <v>19</v>
      </c>
      <c r="L330" s="45"/>
      <c r="M330" s="221" t="s">
        <v>19</v>
      </c>
      <c r="N330" s="222" t="s">
        <v>43</v>
      </c>
      <c r="O330" s="85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157</v>
      </c>
      <c r="AT330" s="225" t="s">
        <v>153</v>
      </c>
      <c r="AU330" s="225" t="s">
        <v>81</v>
      </c>
      <c r="AY330" s="18" t="s">
        <v>151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79</v>
      </c>
      <c r="BK330" s="226">
        <f>ROUND(I330*H330,2)</f>
        <v>0</v>
      </c>
      <c r="BL330" s="18" t="s">
        <v>157</v>
      </c>
      <c r="BM330" s="225" t="s">
        <v>478</v>
      </c>
    </row>
    <row r="331" spans="1:51" s="14" customFormat="1" ht="12">
      <c r="A331" s="14"/>
      <c r="B331" s="242"/>
      <c r="C331" s="243"/>
      <c r="D331" s="227" t="s">
        <v>165</v>
      </c>
      <c r="E331" s="244" t="s">
        <v>19</v>
      </c>
      <c r="F331" s="245" t="s">
        <v>452</v>
      </c>
      <c r="G331" s="243"/>
      <c r="H331" s="246">
        <v>52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2" t="s">
        <v>165</v>
      </c>
      <c r="AU331" s="252" t="s">
        <v>81</v>
      </c>
      <c r="AV331" s="14" t="s">
        <v>81</v>
      </c>
      <c r="AW331" s="14" t="s">
        <v>34</v>
      </c>
      <c r="AX331" s="14" t="s">
        <v>72</v>
      </c>
      <c r="AY331" s="252" t="s">
        <v>151</v>
      </c>
    </row>
    <row r="332" spans="1:51" s="15" customFormat="1" ht="12">
      <c r="A332" s="15"/>
      <c r="B332" s="253"/>
      <c r="C332" s="254"/>
      <c r="D332" s="227" t="s">
        <v>165</v>
      </c>
      <c r="E332" s="255" t="s">
        <v>19</v>
      </c>
      <c r="F332" s="256" t="s">
        <v>168</v>
      </c>
      <c r="G332" s="254"/>
      <c r="H332" s="257">
        <v>52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3" t="s">
        <v>165</v>
      </c>
      <c r="AU332" s="263" t="s">
        <v>81</v>
      </c>
      <c r="AV332" s="15" t="s">
        <v>157</v>
      </c>
      <c r="AW332" s="15" t="s">
        <v>34</v>
      </c>
      <c r="AX332" s="15" t="s">
        <v>79</v>
      </c>
      <c r="AY332" s="263" t="s">
        <v>151</v>
      </c>
    </row>
    <row r="333" spans="1:65" s="2" customFormat="1" ht="37.8" customHeight="1">
      <c r="A333" s="39"/>
      <c r="B333" s="40"/>
      <c r="C333" s="214" t="s">
        <v>479</v>
      </c>
      <c r="D333" s="214" t="s">
        <v>153</v>
      </c>
      <c r="E333" s="215" t="s">
        <v>480</v>
      </c>
      <c r="F333" s="216" t="s">
        <v>481</v>
      </c>
      <c r="G333" s="217" t="s">
        <v>194</v>
      </c>
      <c r="H333" s="218">
        <v>130</v>
      </c>
      <c r="I333" s="219"/>
      <c r="J333" s="220">
        <f>ROUND(I333*H333,2)</f>
        <v>0</v>
      </c>
      <c r="K333" s="216" t="s">
        <v>172</v>
      </c>
      <c r="L333" s="45"/>
      <c r="M333" s="221" t="s">
        <v>19</v>
      </c>
      <c r="N333" s="222" t="s">
        <v>43</v>
      </c>
      <c r="O333" s="85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157</v>
      </c>
      <c r="AT333" s="225" t="s">
        <v>153</v>
      </c>
      <c r="AU333" s="225" t="s">
        <v>81</v>
      </c>
      <c r="AY333" s="18" t="s">
        <v>151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79</v>
      </c>
      <c r="BK333" s="226">
        <f>ROUND(I333*H333,2)</f>
        <v>0</v>
      </c>
      <c r="BL333" s="18" t="s">
        <v>157</v>
      </c>
      <c r="BM333" s="225" t="s">
        <v>482</v>
      </c>
    </row>
    <row r="334" spans="1:47" s="2" customFormat="1" ht="12">
      <c r="A334" s="39"/>
      <c r="B334" s="40"/>
      <c r="C334" s="41"/>
      <c r="D334" s="264" t="s">
        <v>174</v>
      </c>
      <c r="E334" s="41"/>
      <c r="F334" s="265" t="s">
        <v>483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174</v>
      </c>
      <c r="AU334" s="18" t="s">
        <v>81</v>
      </c>
    </row>
    <row r="335" spans="1:51" s="13" customFormat="1" ht="12">
      <c r="A335" s="13"/>
      <c r="B335" s="232"/>
      <c r="C335" s="233"/>
      <c r="D335" s="227" t="s">
        <v>165</v>
      </c>
      <c r="E335" s="234" t="s">
        <v>19</v>
      </c>
      <c r="F335" s="235" t="s">
        <v>198</v>
      </c>
      <c r="G335" s="233"/>
      <c r="H335" s="234" t="s">
        <v>19</v>
      </c>
      <c r="I335" s="236"/>
      <c r="J335" s="233"/>
      <c r="K335" s="233"/>
      <c r="L335" s="237"/>
      <c r="M335" s="238"/>
      <c r="N335" s="239"/>
      <c r="O335" s="239"/>
      <c r="P335" s="239"/>
      <c r="Q335" s="239"/>
      <c r="R335" s="239"/>
      <c r="S335" s="239"/>
      <c r="T335" s="24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1" t="s">
        <v>165</v>
      </c>
      <c r="AU335" s="241" t="s">
        <v>81</v>
      </c>
      <c r="AV335" s="13" t="s">
        <v>79</v>
      </c>
      <c r="AW335" s="13" t="s">
        <v>34</v>
      </c>
      <c r="AX335" s="13" t="s">
        <v>72</v>
      </c>
      <c r="AY335" s="241" t="s">
        <v>151</v>
      </c>
    </row>
    <row r="336" spans="1:51" s="14" customFormat="1" ht="12">
      <c r="A336" s="14"/>
      <c r="B336" s="242"/>
      <c r="C336" s="243"/>
      <c r="D336" s="227" t="s">
        <v>165</v>
      </c>
      <c r="E336" s="244" t="s">
        <v>19</v>
      </c>
      <c r="F336" s="245" t="s">
        <v>199</v>
      </c>
      <c r="G336" s="243"/>
      <c r="H336" s="246">
        <v>110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2" t="s">
        <v>165</v>
      </c>
      <c r="AU336" s="252" t="s">
        <v>81</v>
      </c>
      <c r="AV336" s="14" t="s">
        <v>81</v>
      </c>
      <c r="AW336" s="14" t="s">
        <v>34</v>
      </c>
      <c r="AX336" s="14" t="s">
        <v>72</v>
      </c>
      <c r="AY336" s="252" t="s">
        <v>151</v>
      </c>
    </row>
    <row r="337" spans="1:51" s="13" customFormat="1" ht="12">
      <c r="A337" s="13"/>
      <c r="B337" s="232"/>
      <c r="C337" s="233"/>
      <c r="D337" s="227" t="s">
        <v>165</v>
      </c>
      <c r="E337" s="234" t="s">
        <v>19</v>
      </c>
      <c r="F337" s="235" t="s">
        <v>200</v>
      </c>
      <c r="G337" s="233"/>
      <c r="H337" s="234" t="s">
        <v>19</v>
      </c>
      <c r="I337" s="236"/>
      <c r="J337" s="233"/>
      <c r="K337" s="233"/>
      <c r="L337" s="237"/>
      <c r="M337" s="238"/>
      <c r="N337" s="239"/>
      <c r="O337" s="239"/>
      <c r="P337" s="239"/>
      <c r="Q337" s="239"/>
      <c r="R337" s="239"/>
      <c r="S337" s="239"/>
      <c r="T337" s="24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1" t="s">
        <v>165</v>
      </c>
      <c r="AU337" s="241" t="s">
        <v>81</v>
      </c>
      <c r="AV337" s="13" t="s">
        <v>79</v>
      </c>
      <c r="AW337" s="13" t="s">
        <v>34</v>
      </c>
      <c r="AX337" s="13" t="s">
        <v>72</v>
      </c>
      <c r="AY337" s="241" t="s">
        <v>151</v>
      </c>
    </row>
    <row r="338" spans="1:51" s="14" customFormat="1" ht="12">
      <c r="A338" s="14"/>
      <c r="B338" s="242"/>
      <c r="C338" s="243"/>
      <c r="D338" s="227" t="s">
        <v>165</v>
      </c>
      <c r="E338" s="244" t="s">
        <v>19</v>
      </c>
      <c r="F338" s="245" t="s">
        <v>201</v>
      </c>
      <c r="G338" s="243"/>
      <c r="H338" s="246">
        <v>20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2" t="s">
        <v>165</v>
      </c>
      <c r="AU338" s="252" t="s">
        <v>81</v>
      </c>
      <c r="AV338" s="14" t="s">
        <v>81</v>
      </c>
      <c r="AW338" s="14" t="s">
        <v>34</v>
      </c>
      <c r="AX338" s="14" t="s">
        <v>72</v>
      </c>
      <c r="AY338" s="252" t="s">
        <v>151</v>
      </c>
    </row>
    <row r="339" spans="1:51" s="15" customFormat="1" ht="12">
      <c r="A339" s="15"/>
      <c r="B339" s="253"/>
      <c r="C339" s="254"/>
      <c r="D339" s="227" t="s">
        <v>165</v>
      </c>
      <c r="E339" s="255" t="s">
        <v>19</v>
      </c>
      <c r="F339" s="256" t="s">
        <v>168</v>
      </c>
      <c r="G339" s="254"/>
      <c r="H339" s="257">
        <v>130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3" t="s">
        <v>165</v>
      </c>
      <c r="AU339" s="263" t="s">
        <v>81</v>
      </c>
      <c r="AV339" s="15" t="s">
        <v>157</v>
      </c>
      <c r="AW339" s="15" t="s">
        <v>34</v>
      </c>
      <c r="AX339" s="15" t="s">
        <v>79</v>
      </c>
      <c r="AY339" s="263" t="s">
        <v>151</v>
      </c>
    </row>
    <row r="340" spans="1:65" s="2" customFormat="1" ht="33" customHeight="1">
      <c r="A340" s="39"/>
      <c r="B340" s="40"/>
      <c r="C340" s="214" t="s">
        <v>484</v>
      </c>
      <c r="D340" s="214" t="s">
        <v>153</v>
      </c>
      <c r="E340" s="215" t="s">
        <v>485</v>
      </c>
      <c r="F340" s="216" t="s">
        <v>486</v>
      </c>
      <c r="G340" s="217" t="s">
        <v>161</v>
      </c>
      <c r="H340" s="218">
        <v>105</v>
      </c>
      <c r="I340" s="219"/>
      <c r="J340" s="220">
        <f>ROUND(I340*H340,2)</f>
        <v>0</v>
      </c>
      <c r="K340" s="216" t="s">
        <v>172</v>
      </c>
      <c r="L340" s="45"/>
      <c r="M340" s="221" t="s">
        <v>19</v>
      </c>
      <c r="N340" s="222" t="s">
        <v>43</v>
      </c>
      <c r="O340" s="85"/>
      <c r="P340" s="223">
        <f>O340*H340</f>
        <v>0</v>
      </c>
      <c r="Q340" s="223">
        <v>0</v>
      </c>
      <c r="R340" s="223">
        <f>Q340*H340</f>
        <v>0</v>
      </c>
      <c r="S340" s="223">
        <v>0</v>
      </c>
      <c r="T340" s="224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5" t="s">
        <v>157</v>
      </c>
      <c r="AT340" s="225" t="s">
        <v>153</v>
      </c>
      <c r="AU340" s="225" t="s">
        <v>81</v>
      </c>
      <c r="AY340" s="18" t="s">
        <v>151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8" t="s">
        <v>79</v>
      </c>
      <c r="BK340" s="226">
        <f>ROUND(I340*H340,2)</f>
        <v>0</v>
      </c>
      <c r="BL340" s="18" t="s">
        <v>157</v>
      </c>
      <c r="BM340" s="225" t="s">
        <v>487</v>
      </c>
    </row>
    <row r="341" spans="1:47" s="2" customFormat="1" ht="12">
      <c r="A341" s="39"/>
      <c r="B341" s="40"/>
      <c r="C341" s="41"/>
      <c r="D341" s="264" t="s">
        <v>174</v>
      </c>
      <c r="E341" s="41"/>
      <c r="F341" s="265" t="s">
        <v>488</v>
      </c>
      <c r="G341" s="41"/>
      <c r="H341" s="41"/>
      <c r="I341" s="229"/>
      <c r="J341" s="41"/>
      <c r="K341" s="41"/>
      <c r="L341" s="45"/>
      <c r="M341" s="230"/>
      <c r="N341" s="231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174</v>
      </c>
      <c r="AU341" s="18" t="s">
        <v>81</v>
      </c>
    </row>
    <row r="342" spans="1:51" s="13" customFormat="1" ht="12">
      <c r="A342" s="13"/>
      <c r="B342" s="232"/>
      <c r="C342" s="233"/>
      <c r="D342" s="227" t="s">
        <v>165</v>
      </c>
      <c r="E342" s="234" t="s">
        <v>19</v>
      </c>
      <c r="F342" s="235" t="s">
        <v>176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1" t="s">
        <v>165</v>
      </c>
      <c r="AU342" s="241" t="s">
        <v>81</v>
      </c>
      <c r="AV342" s="13" t="s">
        <v>79</v>
      </c>
      <c r="AW342" s="13" t="s">
        <v>34</v>
      </c>
      <c r="AX342" s="13" t="s">
        <v>72</v>
      </c>
      <c r="AY342" s="241" t="s">
        <v>151</v>
      </c>
    </row>
    <row r="343" spans="1:51" s="14" customFormat="1" ht="12">
      <c r="A343" s="14"/>
      <c r="B343" s="242"/>
      <c r="C343" s="243"/>
      <c r="D343" s="227" t="s">
        <v>165</v>
      </c>
      <c r="E343" s="244" t="s">
        <v>19</v>
      </c>
      <c r="F343" s="245" t="s">
        <v>177</v>
      </c>
      <c r="G343" s="243"/>
      <c r="H343" s="246">
        <v>105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2" t="s">
        <v>165</v>
      </c>
      <c r="AU343" s="252" t="s">
        <v>81</v>
      </c>
      <c r="AV343" s="14" t="s">
        <v>81</v>
      </c>
      <c r="AW343" s="14" t="s">
        <v>34</v>
      </c>
      <c r="AX343" s="14" t="s">
        <v>72</v>
      </c>
      <c r="AY343" s="252" t="s">
        <v>151</v>
      </c>
    </row>
    <row r="344" spans="1:51" s="15" customFormat="1" ht="12">
      <c r="A344" s="15"/>
      <c r="B344" s="253"/>
      <c r="C344" s="254"/>
      <c r="D344" s="227" t="s">
        <v>165</v>
      </c>
      <c r="E344" s="255" t="s">
        <v>19</v>
      </c>
      <c r="F344" s="256" t="s">
        <v>168</v>
      </c>
      <c r="G344" s="254"/>
      <c r="H344" s="257">
        <v>105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3" t="s">
        <v>165</v>
      </c>
      <c r="AU344" s="263" t="s">
        <v>81</v>
      </c>
      <c r="AV344" s="15" t="s">
        <v>157</v>
      </c>
      <c r="AW344" s="15" t="s">
        <v>34</v>
      </c>
      <c r="AX344" s="15" t="s">
        <v>79</v>
      </c>
      <c r="AY344" s="263" t="s">
        <v>151</v>
      </c>
    </row>
    <row r="345" spans="1:65" s="2" customFormat="1" ht="37.8" customHeight="1">
      <c r="A345" s="39"/>
      <c r="B345" s="40"/>
      <c r="C345" s="214" t="s">
        <v>489</v>
      </c>
      <c r="D345" s="214" t="s">
        <v>153</v>
      </c>
      <c r="E345" s="215" t="s">
        <v>490</v>
      </c>
      <c r="F345" s="216" t="s">
        <v>491</v>
      </c>
      <c r="G345" s="217" t="s">
        <v>161</v>
      </c>
      <c r="H345" s="218">
        <v>13.26</v>
      </c>
      <c r="I345" s="219"/>
      <c r="J345" s="220">
        <f>ROUND(I345*H345,2)</f>
        <v>0</v>
      </c>
      <c r="K345" s="216" t="s">
        <v>172</v>
      </c>
      <c r="L345" s="45"/>
      <c r="M345" s="221" t="s">
        <v>19</v>
      </c>
      <c r="N345" s="222" t="s">
        <v>43</v>
      </c>
      <c r="O345" s="85"/>
      <c r="P345" s="223">
        <f>O345*H345</f>
        <v>0</v>
      </c>
      <c r="Q345" s="223">
        <v>0</v>
      </c>
      <c r="R345" s="223">
        <f>Q345*H345</f>
        <v>0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157</v>
      </c>
      <c r="AT345" s="225" t="s">
        <v>153</v>
      </c>
      <c r="AU345" s="225" t="s">
        <v>81</v>
      </c>
      <c r="AY345" s="18" t="s">
        <v>151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8" t="s">
        <v>79</v>
      </c>
      <c r="BK345" s="226">
        <f>ROUND(I345*H345,2)</f>
        <v>0</v>
      </c>
      <c r="BL345" s="18" t="s">
        <v>157</v>
      </c>
      <c r="BM345" s="225" t="s">
        <v>492</v>
      </c>
    </row>
    <row r="346" spans="1:47" s="2" customFormat="1" ht="12">
      <c r="A346" s="39"/>
      <c r="B346" s="40"/>
      <c r="C346" s="41"/>
      <c r="D346" s="264" t="s">
        <v>174</v>
      </c>
      <c r="E346" s="41"/>
      <c r="F346" s="265" t="s">
        <v>493</v>
      </c>
      <c r="G346" s="41"/>
      <c r="H346" s="41"/>
      <c r="I346" s="229"/>
      <c r="J346" s="41"/>
      <c r="K346" s="41"/>
      <c r="L346" s="45"/>
      <c r="M346" s="230"/>
      <c r="N346" s="231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174</v>
      </c>
      <c r="AU346" s="18" t="s">
        <v>81</v>
      </c>
    </row>
    <row r="347" spans="1:47" s="2" customFormat="1" ht="12">
      <c r="A347" s="39"/>
      <c r="B347" s="40"/>
      <c r="C347" s="41"/>
      <c r="D347" s="227" t="s">
        <v>163</v>
      </c>
      <c r="E347" s="41"/>
      <c r="F347" s="228" t="s">
        <v>215</v>
      </c>
      <c r="G347" s="41"/>
      <c r="H347" s="41"/>
      <c r="I347" s="229"/>
      <c r="J347" s="41"/>
      <c r="K347" s="41"/>
      <c r="L347" s="45"/>
      <c r="M347" s="230"/>
      <c r="N347" s="231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163</v>
      </c>
      <c r="AU347" s="18" t="s">
        <v>81</v>
      </c>
    </row>
    <row r="348" spans="1:51" s="14" customFormat="1" ht="12">
      <c r="A348" s="14"/>
      <c r="B348" s="242"/>
      <c r="C348" s="243"/>
      <c r="D348" s="227" t="s">
        <v>165</v>
      </c>
      <c r="E348" s="244" t="s">
        <v>19</v>
      </c>
      <c r="F348" s="245" t="s">
        <v>494</v>
      </c>
      <c r="G348" s="243"/>
      <c r="H348" s="246">
        <v>13.26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2" t="s">
        <v>165</v>
      </c>
      <c r="AU348" s="252" t="s">
        <v>81</v>
      </c>
      <c r="AV348" s="14" t="s">
        <v>81</v>
      </c>
      <c r="AW348" s="14" t="s">
        <v>34</v>
      </c>
      <c r="AX348" s="14" t="s">
        <v>72</v>
      </c>
      <c r="AY348" s="252" t="s">
        <v>151</v>
      </c>
    </row>
    <row r="349" spans="1:51" s="15" customFormat="1" ht="12">
      <c r="A349" s="15"/>
      <c r="B349" s="253"/>
      <c r="C349" s="254"/>
      <c r="D349" s="227" t="s">
        <v>165</v>
      </c>
      <c r="E349" s="255" t="s">
        <v>19</v>
      </c>
      <c r="F349" s="256" t="s">
        <v>168</v>
      </c>
      <c r="G349" s="254"/>
      <c r="H349" s="257">
        <v>13.26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3" t="s">
        <v>165</v>
      </c>
      <c r="AU349" s="263" t="s">
        <v>81</v>
      </c>
      <c r="AV349" s="15" t="s">
        <v>157</v>
      </c>
      <c r="AW349" s="15" t="s">
        <v>34</v>
      </c>
      <c r="AX349" s="15" t="s">
        <v>79</v>
      </c>
      <c r="AY349" s="263" t="s">
        <v>151</v>
      </c>
    </row>
    <row r="350" spans="1:63" s="12" customFormat="1" ht="22.8" customHeight="1">
      <c r="A350" s="12"/>
      <c r="B350" s="198"/>
      <c r="C350" s="199"/>
      <c r="D350" s="200" t="s">
        <v>71</v>
      </c>
      <c r="E350" s="212" t="s">
        <v>495</v>
      </c>
      <c r="F350" s="212" t="s">
        <v>496</v>
      </c>
      <c r="G350" s="199"/>
      <c r="H350" s="199"/>
      <c r="I350" s="202"/>
      <c r="J350" s="213">
        <f>BK350</f>
        <v>0</v>
      </c>
      <c r="K350" s="199"/>
      <c r="L350" s="204"/>
      <c r="M350" s="205"/>
      <c r="N350" s="206"/>
      <c r="O350" s="206"/>
      <c r="P350" s="207">
        <f>SUM(P351:P359)</f>
        <v>0</v>
      </c>
      <c r="Q350" s="206"/>
      <c r="R350" s="207">
        <f>SUM(R351:R359)</f>
        <v>0</v>
      </c>
      <c r="S350" s="206"/>
      <c r="T350" s="208">
        <f>SUM(T351:T359)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9" t="s">
        <v>79</v>
      </c>
      <c r="AT350" s="210" t="s">
        <v>71</v>
      </c>
      <c r="AU350" s="210" t="s">
        <v>79</v>
      </c>
      <c r="AY350" s="209" t="s">
        <v>151</v>
      </c>
      <c r="BK350" s="211">
        <f>SUM(BK351:BK359)</f>
        <v>0</v>
      </c>
    </row>
    <row r="351" spans="1:65" s="2" customFormat="1" ht="16.5" customHeight="1">
      <c r="A351" s="39"/>
      <c r="B351" s="40"/>
      <c r="C351" s="214" t="s">
        <v>497</v>
      </c>
      <c r="D351" s="214" t="s">
        <v>153</v>
      </c>
      <c r="E351" s="215" t="s">
        <v>498</v>
      </c>
      <c r="F351" s="216" t="s">
        <v>499</v>
      </c>
      <c r="G351" s="217" t="s">
        <v>194</v>
      </c>
      <c r="H351" s="218">
        <v>68</v>
      </c>
      <c r="I351" s="219"/>
      <c r="J351" s="220">
        <f>ROUND(I351*H351,2)</f>
        <v>0</v>
      </c>
      <c r="K351" s="216" t="s">
        <v>19</v>
      </c>
      <c r="L351" s="45"/>
      <c r="M351" s="221" t="s">
        <v>19</v>
      </c>
      <c r="N351" s="222" t="s">
        <v>43</v>
      </c>
      <c r="O351" s="85"/>
      <c r="P351" s="223">
        <f>O351*H351</f>
        <v>0</v>
      </c>
      <c r="Q351" s="223">
        <v>0</v>
      </c>
      <c r="R351" s="223">
        <f>Q351*H351</f>
        <v>0</v>
      </c>
      <c r="S351" s="223">
        <v>0</v>
      </c>
      <c r="T351" s="224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5" t="s">
        <v>157</v>
      </c>
      <c r="AT351" s="225" t="s">
        <v>153</v>
      </c>
      <c r="AU351" s="225" t="s">
        <v>81</v>
      </c>
      <c r="AY351" s="18" t="s">
        <v>151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8" t="s">
        <v>79</v>
      </c>
      <c r="BK351" s="226">
        <f>ROUND(I351*H351,2)</f>
        <v>0</v>
      </c>
      <c r="BL351" s="18" t="s">
        <v>157</v>
      </c>
      <c r="BM351" s="225" t="s">
        <v>500</v>
      </c>
    </row>
    <row r="352" spans="1:51" s="13" customFormat="1" ht="12">
      <c r="A352" s="13"/>
      <c r="B352" s="232"/>
      <c r="C352" s="233"/>
      <c r="D352" s="227" t="s">
        <v>165</v>
      </c>
      <c r="E352" s="234" t="s">
        <v>19</v>
      </c>
      <c r="F352" s="235" t="s">
        <v>501</v>
      </c>
      <c r="G352" s="233"/>
      <c r="H352" s="234" t="s">
        <v>19</v>
      </c>
      <c r="I352" s="236"/>
      <c r="J352" s="233"/>
      <c r="K352" s="233"/>
      <c r="L352" s="237"/>
      <c r="M352" s="238"/>
      <c r="N352" s="239"/>
      <c r="O352" s="239"/>
      <c r="P352" s="239"/>
      <c r="Q352" s="239"/>
      <c r="R352" s="239"/>
      <c r="S352" s="239"/>
      <c r="T352" s="24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1" t="s">
        <v>165</v>
      </c>
      <c r="AU352" s="241" t="s">
        <v>81</v>
      </c>
      <c r="AV352" s="13" t="s">
        <v>79</v>
      </c>
      <c r="AW352" s="13" t="s">
        <v>34</v>
      </c>
      <c r="AX352" s="13" t="s">
        <v>72</v>
      </c>
      <c r="AY352" s="241" t="s">
        <v>151</v>
      </c>
    </row>
    <row r="353" spans="1:51" s="14" customFormat="1" ht="12">
      <c r="A353" s="14"/>
      <c r="B353" s="242"/>
      <c r="C353" s="243"/>
      <c r="D353" s="227" t="s">
        <v>165</v>
      </c>
      <c r="E353" s="244" t="s">
        <v>19</v>
      </c>
      <c r="F353" s="245" t="s">
        <v>209</v>
      </c>
      <c r="G353" s="243"/>
      <c r="H353" s="246">
        <v>68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2" t="s">
        <v>165</v>
      </c>
      <c r="AU353" s="252" t="s">
        <v>81</v>
      </c>
      <c r="AV353" s="14" t="s">
        <v>81</v>
      </c>
      <c r="AW353" s="14" t="s">
        <v>34</v>
      </c>
      <c r="AX353" s="14" t="s">
        <v>72</v>
      </c>
      <c r="AY353" s="252" t="s">
        <v>151</v>
      </c>
    </row>
    <row r="354" spans="1:51" s="15" customFormat="1" ht="12">
      <c r="A354" s="15"/>
      <c r="B354" s="253"/>
      <c r="C354" s="254"/>
      <c r="D354" s="227" t="s">
        <v>165</v>
      </c>
      <c r="E354" s="255" t="s">
        <v>19</v>
      </c>
      <c r="F354" s="256" t="s">
        <v>168</v>
      </c>
      <c r="G354" s="254"/>
      <c r="H354" s="257">
        <v>68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3" t="s">
        <v>165</v>
      </c>
      <c r="AU354" s="263" t="s">
        <v>81</v>
      </c>
      <c r="AV354" s="15" t="s">
        <v>157</v>
      </c>
      <c r="AW354" s="15" t="s">
        <v>34</v>
      </c>
      <c r="AX354" s="15" t="s">
        <v>79</v>
      </c>
      <c r="AY354" s="263" t="s">
        <v>151</v>
      </c>
    </row>
    <row r="355" spans="1:65" s="2" customFormat="1" ht="16.5" customHeight="1">
      <c r="A355" s="39"/>
      <c r="B355" s="40"/>
      <c r="C355" s="214" t="s">
        <v>502</v>
      </c>
      <c r="D355" s="214" t="s">
        <v>153</v>
      </c>
      <c r="E355" s="215" t="s">
        <v>503</v>
      </c>
      <c r="F355" s="216" t="s">
        <v>504</v>
      </c>
      <c r="G355" s="217" t="s">
        <v>194</v>
      </c>
      <c r="H355" s="218">
        <v>78</v>
      </c>
      <c r="I355" s="219"/>
      <c r="J355" s="220">
        <f>ROUND(I355*H355,2)</f>
        <v>0</v>
      </c>
      <c r="K355" s="216" t="s">
        <v>19</v>
      </c>
      <c r="L355" s="45"/>
      <c r="M355" s="221" t="s">
        <v>19</v>
      </c>
      <c r="N355" s="222" t="s">
        <v>43</v>
      </c>
      <c r="O355" s="85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157</v>
      </c>
      <c r="AT355" s="225" t="s">
        <v>153</v>
      </c>
      <c r="AU355" s="225" t="s">
        <v>81</v>
      </c>
      <c r="AY355" s="18" t="s">
        <v>151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8" t="s">
        <v>79</v>
      </c>
      <c r="BK355" s="226">
        <f>ROUND(I355*H355,2)</f>
        <v>0</v>
      </c>
      <c r="BL355" s="18" t="s">
        <v>157</v>
      </c>
      <c r="BM355" s="225" t="s">
        <v>505</v>
      </c>
    </row>
    <row r="356" spans="1:47" s="2" customFormat="1" ht="12">
      <c r="A356" s="39"/>
      <c r="B356" s="40"/>
      <c r="C356" s="41"/>
      <c r="D356" s="227" t="s">
        <v>163</v>
      </c>
      <c r="E356" s="41"/>
      <c r="F356" s="228" t="s">
        <v>215</v>
      </c>
      <c r="G356" s="41"/>
      <c r="H356" s="41"/>
      <c r="I356" s="229"/>
      <c r="J356" s="41"/>
      <c r="K356" s="41"/>
      <c r="L356" s="45"/>
      <c r="M356" s="230"/>
      <c r="N356" s="231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163</v>
      </c>
      <c r="AU356" s="18" t="s">
        <v>81</v>
      </c>
    </row>
    <row r="357" spans="1:51" s="14" customFormat="1" ht="12">
      <c r="A357" s="14"/>
      <c r="B357" s="242"/>
      <c r="C357" s="243"/>
      <c r="D357" s="227" t="s">
        <v>165</v>
      </c>
      <c r="E357" s="244" t="s">
        <v>19</v>
      </c>
      <c r="F357" s="245" t="s">
        <v>216</v>
      </c>
      <c r="G357" s="243"/>
      <c r="H357" s="246">
        <v>78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2" t="s">
        <v>165</v>
      </c>
      <c r="AU357" s="252" t="s">
        <v>81</v>
      </c>
      <c r="AV357" s="14" t="s">
        <v>81</v>
      </c>
      <c r="AW357" s="14" t="s">
        <v>34</v>
      </c>
      <c r="AX357" s="14" t="s">
        <v>72</v>
      </c>
      <c r="AY357" s="252" t="s">
        <v>151</v>
      </c>
    </row>
    <row r="358" spans="1:51" s="15" customFormat="1" ht="12">
      <c r="A358" s="15"/>
      <c r="B358" s="253"/>
      <c r="C358" s="254"/>
      <c r="D358" s="227" t="s">
        <v>165</v>
      </c>
      <c r="E358" s="255" t="s">
        <v>19</v>
      </c>
      <c r="F358" s="256" t="s">
        <v>168</v>
      </c>
      <c r="G358" s="254"/>
      <c r="H358" s="257">
        <v>78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3" t="s">
        <v>165</v>
      </c>
      <c r="AU358" s="263" t="s">
        <v>81</v>
      </c>
      <c r="AV358" s="15" t="s">
        <v>157</v>
      </c>
      <c r="AW358" s="15" t="s">
        <v>34</v>
      </c>
      <c r="AX358" s="15" t="s">
        <v>79</v>
      </c>
      <c r="AY358" s="263" t="s">
        <v>151</v>
      </c>
    </row>
    <row r="359" spans="1:65" s="2" customFormat="1" ht="24.15" customHeight="1">
      <c r="A359" s="39"/>
      <c r="B359" s="40"/>
      <c r="C359" s="214" t="s">
        <v>506</v>
      </c>
      <c r="D359" s="214" t="s">
        <v>153</v>
      </c>
      <c r="E359" s="215" t="s">
        <v>507</v>
      </c>
      <c r="F359" s="216" t="s">
        <v>508</v>
      </c>
      <c r="G359" s="217" t="s">
        <v>254</v>
      </c>
      <c r="H359" s="218">
        <v>361.924</v>
      </c>
      <c r="I359" s="219"/>
      <c r="J359" s="220">
        <f>ROUND(I359*H359,2)</f>
        <v>0</v>
      </c>
      <c r="K359" s="216" t="s">
        <v>19</v>
      </c>
      <c r="L359" s="45"/>
      <c r="M359" s="221" t="s">
        <v>19</v>
      </c>
      <c r="N359" s="222" t="s">
        <v>43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157</v>
      </c>
      <c r="AT359" s="225" t="s">
        <v>153</v>
      </c>
      <c r="AU359" s="225" t="s">
        <v>81</v>
      </c>
      <c r="AY359" s="18" t="s">
        <v>151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79</v>
      </c>
      <c r="BK359" s="226">
        <f>ROUND(I359*H359,2)</f>
        <v>0</v>
      </c>
      <c r="BL359" s="18" t="s">
        <v>157</v>
      </c>
      <c r="BM359" s="225" t="s">
        <v>509</v>
      </c>
    </row>
    <row r="360" spans="1:63" s="12" customFormat="1" ht="22.8" customHeight="1">
      <c r="A360" s="12"/>
      <c r="B360" s="198"/>
      <c r="C360" s="199"/>
      <c r="D360" s="200" t="s">
        <v>71</v>
      </c>
      <c r="E360" s="212" t="s">
        <v>510</v>
      </c>
      <c r="F360" s="212" t="s">
        <v>511</v>
      </c>
      <c r="G360" s="199"/>
      <c r="H360" s="199"/>
      <c r="I360" s="202"/>
      <c r="J360" s="213">
        <f>BK360</f>
        <v>0</v>
      </c>
      <c r="K360" s="199"/>
      <c r="L360" s="204"/>
      <c r="M360" s="205"/>
      <c r="N360" s="206"/>
      <c r="O360" s="206"/>
      <c r="P360" s="207">
        <f>P361</f>
        <v>0</v>
      </c>
      <c r="Q360" s="206"/>
      <c r="R360" s="207">
        <f>R361</f>
        <v>0</v>
      </c>
      <c r="S360" s="206"/>
      <c r="T360" s="208">
        <f>T361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9" t="s">
        <v>79</v>
      </c>
      <c r="AT360" s="210" t="s">
        <v>71</v>
      </c>
      <c r="AU360" s="210" t="s">
        <v>79</v>
      </c>
      <c r="AY360" s="209" t="s">
        <v>151</v>
      </c>
      <c r="BK360" s="211">
        <f>BK361</f>
        <v>0</v>
      </c>
    </row>
    <row r="361" spans="1:65" s="2" customFormat="1" ht="24.15" customHeight="1">
      <c r="A361" s="39"/>
      <c r="B361" s="40"/>
      <c r="C361" s="214" t="s">
        <v>512</v>
      </c>
      <c r="D361" s="214" t="s">
        <v>153</v>
      </c>
      <c r="E361" s="215" t="s">
        <v>513</v>
      </c>
      <c r="F361" s="216" t="s">
        <v>514</v>
      </c>
      <c r="G361" s="217" t="s">
        <v>254</v>
      </c>
      <c r="H361" s="218">
        <v>274.857</v>
      </c>
      <c r="I361" s="219"/>
      <c r="J361" s="220">
        <f>ROUND(I361*H361,2)</f>
        <v>0</v>
      </c>
      <c r="K361" s="216" t="s">
        <v>19</v>
      </c>
      <c r="L361" s="45"/>
      <c r="M361" s="221" t="s">
        <v>19</v>
      </c>
      <c r="N361" s="222" t="s">
        <v>43</v>
      </c>
      <c r="O361" s="85"/>
      <c r="P361" s="223">
        <f>O361*H361</f>
        <v>0</v>
      </c>
      <c r="Q361" s="223">
        <v>0</v>
      </c>
      <c r="R361" s="223">
        <f>Q361*H361</f>
        <v>0</v>
      </c>
      <c r="S361" s="223">
        <v>0</v>
      </c>
      <c r="T361" s="22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5" t="s">
        <v>157</v>
      </c>
      <c r="AT361" s="225" t="s">
        <v>153</v>
      </c>
      <c r="AU361" s="225" t="s">
        <v>81</v>
      </c>
      <c r="AY361" s="18" t="s">
        <v>151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8" t="s">
        <v>79</v>
      </c>
      <c r="BK361" s="226">
        <f>ROUND(I361*H361,2)</f>
        <v>0</v>
      </c>
      <c r="BL361" s="18" t="s">
        <v>157</v>
      </c>
      <c r="BM361" s="225" t="s">
        <v>515</v>
      </c>
    </row>
    <row r="362" spans="1:63" s="12" customFormat="1" ht="25.9" customHeight="1">
      <c r="A362" s="12"/>
      <c r="B362" s="198"/>
      <c r="C362" s="199"/>
      <c r="D362" s="200" t="s">
        <v>71</v>
      </c>
      <c r="E362" s="201" t="s">
        <v>516</v>
      </c>
      <c r="F362" s="201" t="s">
        <v>517</v>
      </c>
      <c r="G362" s="199"/>
      <c r="H362" s="199"/>
      <c r="I362" s="202"/>
      <c r="J362" s="203">
        <f>BK362</f>
        <v>0</v>
      </c>
      <c r="K362" s="199"/>
      <c r="L362" s="204"/>
      <c r="M362" s="205"/>
      <c r="N362" s="206"/>
      <c r="O362" s="206"/>
      <c r="P362" s="207">
        <f>P363</f>
        <v>0</v>
      </c>
      <c r="Q362" s="206"/>
      <c r="R362" s="207">
        <f>R363</f>
        <v>0.023999999999999997</v>
      </c>
      <c r="S362" s="206"/>
      <c r="T362" s="208">
        <f>T363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9" t="s">
        <v>81</v>
      </c>
      <c r="AT362" s="210" t="s">
        <v>71</v>
      </c>
      <c r="AU362" s="210" t="s">
        <v>72</v>
      </c>
      <c r="AY362" s="209" t="s">
        <v>151</v>
      </c>
      <c r="BK362" s="211">
        <f>BK363</f>
        <v>0</v>
      </c>
    </row>
    <row r="363" spans="1:63" s="12" customFormat="1" ht="22.8" customHeight="1">
      <c r="A363" s="12"/>
      <c r="B363" s="198"/>
      <c r="C363" s="199"/>
      <c r="D363" s="200" t="s">
        <v>71</v>
      </c>
      <c r="E363" s="212" t="s">
        <v>518</v>
      </c>
      <c r="F363" s="212" t="s">
        <v>519</v>
      </c>
      <c r="G363" s="199"/>
      <c r="H363" s="199"/>
      <c r="I363" s="202"/>
      <c r="J363" s="213">
        <f>BK363</f>
        <v>0</v>
      </c>
      <c r="K363" s="199"/>
      <c r="L363" s="204"/>
      <c r="M363" s="205"/>
      <c r="N363" s="206"/>
      <c r="O363" s="206"/>
      <c r="P363" s="207">
        <f>SUM(P364:P370)</f>
        <v>0</v>
      </c>
      <c r="Q363" s="206"/>
      <c r="R363" s="207">
        <f>SUM(R364:R370)</f>
        <v>0.023999999999999997</v>
      </c>
      <c r="S363" s="206"/>
      <c r="T363" s="208">
        <f>SUM(T364:T370)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9" t="s">
        <v>81</v>
      </c>
      <c r="AT363" s="210" t="s">
        <v>71</v>
      </c>
      <c r="AU363" s="210" t="s">
        <v>79</v>
      </c>
      <c r="AY363" s="209" t="s">
        <v>151</v>
      </c>
      <c r="BK363" s="211">
        <f>SUM(BK364:BK370)</f>
        <v>0</v>
      </c>
    </row>
    <row r="364" spans="1:65" s="2" customFormat="1" ht="16.5" customHeight="1">
      <c r="A364" s="39"/>
      <c r="B364" s="40"/>
      <c r="C364" s="214" t="s">
        <v>520</v>
      </c>
      <c r="D364" s="214" t="s">
        <v>153</v>
      </c>
      <c r="E364" s="215" t="s">
        <v>521</v>
      </c>
      <c r="F364" s="216" t="s">
        <v>522</v>
      </c>
      <c r="G364" s="217" t="s">
        <v>161</v>
      </c>
      <c r="H364" s="218">
        <v>60</v>
      </c>
      <c r="I364" s="219"/>
      <c r="J364" s="220">
        <f>ROUND(I364*H364,2)</f>
        <v>0</v>
      </c>
      <c r="K364" s="216" t="s">
        <v>245</v>
      </c>
      <c r="L364" s="45"/>
      <c r="M364" s="221" t="s">
        <v>19</v>
      </c>
      <c r="N364" s="222" t="s">
        <v>43</v>
      </c>
      <c r="O364" s="85"/>
      <c r="P364" s="223">
        <f>O364*H364</f>
        <v>0</v>
      </c>
      <c r="Q364" s="223">
        <v>4E-05</v>
      </c>
      <c r="R364" s="223">
        <f>Q364*H364</f>
        <v>0.0024000000000000002</v>
      </c>
      <c r="S364" s="223">
        <v>0</v>
      </c>
      <c r="T364" s="224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5" t="s">
        <v>272</v>
      </c>
      <c r="AT364" s="225" t="s">
        <v>153</v>
      </c>
      <c r="AU364" s="225" t="s">
        <v>81</v>
      </c>
      <c r="AY364" s="18" t="s">
        <v>151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8" t="s">
        <v>79</v>
      </c>
      <c r="BK364" s="226">
        <f>ROUND(I364*H364,2)</f>
        <v>0</v>
      </c>
      <c r="BL364" s="18" t="s">
        <v>272</v>
      </c>
      <c r="BM364" s="225" t="s">
        <v>523</v>
      </c>
    </row>
    <row r="365" spans="1:47" s="2" customFormat="1" ht="12">
      <c r="A365" s="39"/>
      <c r="B365" s="40"/>
      <c r="C365" s="41"/>
      <c r="D365" s="264" t="s">
        <v>174</v>
      </c>
      <c r="E365" s="41"/>
      <c r="F365" s="265" t="s">
        <v>524</v>
      </c>
      <c r="G365" s="41"/>
      <c r="H365" s="41"/>
      <c r="I365" s="229"/>
      <c r="J365" s="41"/>
      <c r="K365" s="41"/>
      <c r="L365" s="45"/>
      <c r="M365" s="230"/>
      <c r="N365" s="231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174</v>
      </c>
      <c r="AU365" s="18" t="s">
        <v>81</v>
      </c>
    </row>
    <row r="366" spans="1:51" s="14" customFormat="1" ht="12">
      <c r="A366" s="14"/>
      <c r="B366" s="242"/>
      <c r="C366" s="243"/>
      <c r="D366" s="227" t="s">
        <v>165</v>
      </c>
      <c r="E366" s="244" t="s">
        <v>19</v>
      </c>
      <c r="F366" s="245" t="s">
        <v>497</v>
      </c>
      <c r="G366" s="243"/>
      <c r="H366" s="246">
        <v>60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2" t="s">
        <v>165</v>
      </c>
      <c r="AU366" s="252" t="s">
        <v>81</v>
      </c>
      <c r="AV366" s="14" t="s">
        <v>81</v>
      </c>
      <c r="AW366" s="14" t="s">
        <v>34</v>
      </c>
      <c r="AX366" s="14" t="s">
        <v>72</v>
      </c>
      <c r="AY366" s="252" t="s">
        <v>151</v>
      </c>
    </row>
    <row r="367" spans="1:51" s="15" customFormat="1" ht="12">
      <c r="A367" s="15"/>
      <c r="B367" s="253"/>
      <c r="C367" s="254"/>
      <c r="D367" s="227" t="s">
        <v>165</v>
      </c>
      <c r="E367" s="255" t="s">
        <v>19</v>
      </c>
      <c r="F367" s="256" t="s">
        <v>168</v>
      </c>
      <c r="G367" s="254"/>
      <c r="H367" s="257">
        <v>60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3" t="s">
        <v>165</v>
      </c>
      <c r="AU367" s="263" t="s">
        <v>81</v>
      </c>
      <c r="AV367" s="15" t="s">
        <v>157</v>
      </c>
      <c r="AW367" s="15" t="s">
        <v>34</v>
      </c>
      <c r="AX367" s="15" t="s">
        <v>79</v>
      </c>
      <c r="AY367" s="263" t="s">
        <v>151</v>
      </c>
    </row>
    <row r="368" spans="1:65" s="2" customFormat="1" ht="16.5" customHeight="1">
      <c r="A368" s="39"/>
      <c r="B368" s="40"/>
      <c r="C368" s="266" t="s">
        <v>525</v>
      </c>
      <c r="D368" s="266" t="s">
        <v>251</v>
      </c>
      <c r="E368" s="267" t="s">
        <v>526</v>
      </c>
      <c r="F368" s="268" t="s">
        <v>527</v>
      </c>
      <c r="G368" s="269" t="s">
        <v>161</v>
      </c>
      <c r="H368" s="270">
        <v>72</v>
      </c>
      <c r="I368" s="271"/>
      <c r="J368" s="272">
        <f>ROUND(I368*H368,2)</f>
        <v>0</v>
      </c>
      <c r="K368" s="268" t="s">
        <v>245</v>
      </c>
      <c r="L368" s="273"/>
      <c r="M368" s="274" t="s">
        <v>19</v>
      </c>
      <c r="N368" s="275" t="s">
        <v>43</v>
      </c>
      <c r="O368" s="85"/>
      <c r="P368" s="223">
        <f>O368*H368</f>
        <v>0</v>
      </c>
      <c r="Q368" s="223">
        <v>0.0003</v>
      </c>
      <c r="R368" s="223">
        <f>Q368*H368</f>
        <v>0.021599999999999998</v>
      </c>
      <c r="S368" s="223">
        <v>0</v>
      </c>
      <c r="T368" s="224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5" t="s">
        <v>356</v>
      </c>
      <c r="AT368" s="225" t="s">
        <v>251</v>
      </c>
      <c r="AU368" s="225" t="s">
        <v>81</v>
      </c>
      <c r="AY368" s="18" t="s">
        <v>151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8" t="s">
        <v>79</v>
      </c>
      <c r="BK368" s="226">
        <f>ROUND(I368*H368,2)</f>
        <v>0</v>
      </c>
      <c r="BL368" s="18" t="s">
        <v>272</v>
      </c>
      <c r="BM368" s="225" t="s">
        <v>528</v>
      </c>
    </row>
    <row r="369" spans="1:51" s="14" customFormat="1" ht="12">
      <c r="A369" s="14"/>
      <c r="B369" s="242"/>
      <c r="C369" s="243"/>
      <c r="D369" s="227" t="s">
        <v>165</v>
      </c>
      <c r="E369" s="244" t="s">
        <v>19</v>
      </c>
      <c r="F369" s="245" t="s">
        <v>529</v>
      </c>
      <c r="G369" s="243"/>
      <c r="H369" s="246">
        <v>72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2" t="s">
        <v>165</v>
      </c>
      <c r="AU369" s="252" t="s">
        <v>81</v>
      </c>
      <c r="AV369" s="14" t="s">
        <v>81</v>
      </c>
      <c r="AW369" s="14" t="s">
        <v>34</v>
      </c>
      <c r="AX369" s="14" t="s">
        <v>72</v>
      </c>
      <c r="AY369" s="252" t="s">
        <v>151</v>
      </c>
    </row>
    <row r="370" spans="1:51" s="15" customFormat="1" ht="12">
      <c r="A370" s="15"/>
      <c r="B370" s="253"/>
      <c r="C370" s="254"/>
      <c r="D370" s="227" t="s">
        <v>165</v>
      </c>
      <c r="E370" s="255" t="s">
        <v>19</v>
      </c>
      <c r="F370" s="256" t="s">
        <v>168</v>
      </c>
      <c r="G370" s="254"/>
      <c r="H370" s="257">
        <v>72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3" t="s">
        <v>165</v>
      </c>
      <c r="AU370" s="263" t="s">
        <v>81</v>
      </c>
      <c r="AV370" s="15" t="s">
        <v>157</v>
      </c>
      <c r="AW370" s="15" t="s">
        <v>34</v>
      </c>
      <c r="AX370" s="15" t="s">
        <v>79</v>
      </c>
      <c r="AY370" s="263" t="s">
        <v>151</v>
      </c>
    </row>
    <row r="371" spans="1:63" s="12" customFormat="1" ht="25.9" customHeight="1">
      <c r="A371" s="12"/>
      <c r="B371" s="198"/>
      <c r="C371" s="199"/>
      <c r="D371" s="200" t="s">
        <v>71</v>
      </c>
      <c r="E371" s="201" t="s">
        <v>530</v>
      </c>
      <c r="F371" s="201" t="s">
        <v>531</v>
      </c>
      <c r="G371" s="199"/>
      <c r="H371" s="199"/>
      <c r="I371" s="202"/>
      <c r="J371" s="203">
        <f>BK371</f>
        <v>0</v>
      </c>
      <c r="K371" s="199"/>
      <c r="L371" s="204"/>
      <c r="M371" s="205"/>
      <c r="N371" s="206"/>
      <c r="O371" s="206"/>
      <c r="P371" s="207">
        <f>P372+P379</f>
        <v>0</v>
      </c>
      <c r="Q371" s="206"/>
      <c r="R371" s="207">
        <f>R372+R379</f>
        <v>0</v>
      </c>
      <c r="S371" s="206"/>
      <c r="T371" s="208">
        <f>T372+T379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9" t="s">
        <v>184</v>
      </c>
      <c r="AT371" s="210" t="s">
        <v>71</v>
      </c>
      <c r="AU371" s="210" t="s">
        <v>72</v>
      </c>
      <c r="AY371" s="209" t="s">
        <v>151</v>
      </c>
      <c r="BK371" s="211">
        <f>BK372+BK379</f>
        <v>0</v>
      </c>
    </row>
    <row r="372" spans="1:63" s="12" customFormat="1" ht="22.8" customHeight="1">
      <c r="A372" s="12"/>
      <c r="B372" s="198"/>
      <c r="C372" s="199"/>
      <c r="D372" s="200" t="s">
        <v>71</v>
      </c>
      <c r="E372" s="212" t="s">
        <v>532</v>
      </c>
      <c r="F372" s="212" t="s">
        <v>533</v>
      </c>
      <c r="G372" s="199"/>
      <c r="H372" s="199"/>
      <c r="I372" s="202"/>
      <c r="J372" s="213">
        <f>BK372</f>
        <v>0</v>
      </c>
      <c r="K372" s="199"/>
      <c r="L372" s="204"/>
      <c r="M372" s="205"/>
      <c r="N372" s="206"/>
      <c r="O372" s="206"/>
      <c r="P372" s="207">
        <f>SUM(P373:P378)</f>
        <v>0</v>
      </c>
      <c r="Q372" s="206"/>
      <c r="R372" s="207">
        <f>SUM(R373:R378)</f>
        <v>0</v>
      </c>
      <c r="S372" s="206"/>
      <c r="T372" s="208">
        <f>SUM(T373:T378)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9" t="s">
        <v>184</v>
      </c>
      <c r="AT372" s="210" t="s">
        <v>71</v>
      </c>
      <c r="AU372" s="210" t="s">
        <v>79</v>
      </c>
      <c r="AY372" s="209" t="s">
        <v>151</v>
      </c>
      <c r="BK372" s="211">
        <f>SUM(BK373:BK378)</f>
        <v>0</v>
      </c>
    </row>
    <row r="373" spans="1:65" s="2" customFormat="1" ht="16.5" customHeight="1">
      <c r="A373" s="39"/>
      <c r="B373" s="40"/>
      <c r="C373" s="214" t="s">
        <v>534</v>
      </c>
      <c r="D373" s="214" t="s">
        <v>153</v>
      </c>
      <c r="E373" s="215" t="s">
        <v>535</v>
      </c>
      <c r="F373" s="216" t="s">
        <v>536</v>
      </c>
      <c r="G373" s="217" t="s">
        <v>156</v>
      </c>
      <c r="H373" s="218">
        <v>1</v>
      </c>
      <c r="I373" s="219"/>
      <c r="J373" s="220">
        <f>ROUND(I373*H373,2)</f>
        <v>0</v>
      </c>
      <c r="K373" s="216" t="s">
        <v>19</v>
      </c>
      <c r="L373" s="45"/>
      <c r="M373" s="221" t="s">
        <v>19</v>
      </c>
      <c r="N373" s="222" t="s">
        <v>43</v>
      </c>
      <c r="O373" s="85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5" t="s">
        <v>537</v>
      </c>
      <c r="AT373" s="225" t="s">
        <v>153</v>
      </c>
      <c r="AU373" s="225" t="s">
        <v>81</v>
      </c>
      <c r="AY373" s="18" t="s">
        <v>151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8" t="s">
        <v>79</v>
      </c>
      <c r="BK373" s="226">
        <f>ROUND(I373*H373,2)</f>
        <v>0</v>
      </c>
      <c r="BL373" s="18" t="s">
        <v>537</v>
      </c>
      <c r="BM373" s="225" t="s">
        <v>538</v>
      </c>
    </row>
    <row r="374" spans="1:65" s="2" customFormat="1" ht="16.5" customHeight="1">
      <c r="A374" s="39"/>
      <c r="B374" s="40"/>
      <c r="C374" s="214" t="s">
        <v>539</v>
      </c>
      <c r="D374" s="214" t="s">
        <v>153</v>
      </c>
      <c r="E374" s="215" t="s">
        <v>540</v>
      </c>
      <c r="F374" s="216" t="s">
        <v>541</v>
      </c>
      <c r="G374" s="217" t="s">
        <v>156</v>
      </c>
      <c r="H374" s="218">
        <v>1</v>
      </c>
      <c r="I374" s="219"/>
      <c r="J374" s="220">
        <f>ROUND(I374*H374,2)</f>
        <v>0</v>
      </c>
      <c r="K374" s="216" t="s">
        <v>19</v>
      </c>
      <c r="L374" s="45"/>
      <c r="M374" s="221" t="s">
        <v>19</v>
      </c>
      <c r="N374" s="222" t="s">
        <v>43</v>
      </c>
      <c r="O374" s="85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5" t="s">
        <v>537</v>
      </c>
      <c r="AT374" s="225" t="s">
        <v>153</v>
      </c>
      <c r="AU374" s="225" t="s">
        <v>81</v>
      </c>
      <c r="AY374" s="18" t="s">
        <v>151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8" t="s">
        <v>79</v>
      </c>
      <c r="BK374" s="226">
        <f>ROUND(I374*H374,2)</f>
        <v>0</v>
      </c>
      <c r="BL374" s="18" t="s">
        <v>537</v>
      </c>
      <c r="BM374" s="225" t="s">
        <v>542</v>
      </c>
    </row>
    <row r="375" spans="1:47" s="2" customFormat="1" ht="12">
      <c r="A375" s="39"/>
      <c r="B375" s="40"/>
      <c r="C375" s="41"/>
      <c r="D375" s="227" t="s">
        <v>163</v>
      </c>
      <c r="E375" s="41"/>
      <c r="F375" s="228" t="s">
        <v>543</v>
      </c>
      <c r="G375" s="41"/>
      <c r="H375" s="41"/>
      <c r="I375" s="229"/>
      <c r="J375" s="41"/>
      <c r="K375" s="41"/>
      <c r="L375" s="45"/>
      <c r="M375" s="230"/>
      <c r="N375" s="231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163</v>
      </c>
      <c r="AU375" s="18" t="s">
        <v>81</v>
      </c>
    </row>
    <row r="376" spans="1:65" s="2" customFormat="1" ht="16.5" customHeight="1">
      <c r="A376" s="39"/>
      <c r="B376" s="40"/>
      <c r="C376" s="214" t="s">
        <v>209</v>
      </c>
      <c r="D376" s="214" t="s">
        <v>153</v>
      </c>
      <c r="E376" s="215" t="s">
        <v>544</v>
      </c>
      <c r="F376" s="216" t="s">
        <v>545</v>
      </c>
      <c r="G376" s="217" t="s">
        <v>156</v>
      </c>
      <c r="H376" s="218">
        <v>1</v>
      </c>
      <c r="I376" s="219"/>
      <c r="J376" s="220">
        <f>ROUND(I376*H376,2)</f>
        <v>0</v>
      </c>
      <c r="K376" s="216" t="s">
        <v>368</v>
      </c>
      <c r="L376" s="45"/>
      <c r="M376" s="221" t="s">
        <v>19</v>
      </c>
      <c r="N376" s="222" t="s">
        <v>43</v>
      </c>
      <c r="O376" s="85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537</v>
      </c>
      <c r="AT376" s="225" t="s">
        <v>153</v>
      </c>
      <c r="AU376" s="225" t="s">
        <v>81</v>
      </c>
      <c r="AY376" s="18" t="s">
        <v>151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79</v>
      </c>
      <c r="BK376" s="226">
        <f>ROUND(I376*H376,2)</f>
        <v>0</v>
      </c>
      <c r="BL376" s="18" t="s">
        <v>537</v>
      </c>
      <c r="BM376" s="225" t="s">
        <v>546</v>
      </c>
    </row>
    <row r="377" spans="1:47" s="2" customFormat="1" ht="12">
      <c r="A377" s="39"/>
      <c r="B377" s="40"/>
      <c r="C377" s="41"/>
      <c r="D377" s="264" t="s">
        <v>174</v>
      </c>
      <c r="E377" s="41"/>
      <c r="F377" s="265" t="s">
        <v>547</v>
      </c>
      <c r="G377" s="41"/>
      <c r="H377" s="41"/>
      <c r="I377" s="229"/>
      <c r="J377" s="41"/>
      <c r="K377" s="41"/>
      <c r="L377" s="45"/>
      <c r="M377" s="230"/>
      <c r="N377" s="231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174</v>
      </c>
      <c r="AU377" s="18" t="s">
        <v>81</v>
      </c>
    </row>
    <row r="378" spans="1:65" s="2" customFormat="1" ht="16.5" customHeight="1">
      <c r="A378" s="39"/>
      <c r="B378" s="40"/>
      <c r="C378" s="214" t="s">
        <v>548</v>
      </c>
      <c r="D378" s="214" t="s">
        <v>153</v>
      </c>
      <c r="E378" s="215" t="s">
        <v>549</v>
      </c>
      <c r="F378" s="216" t="s">
        <v>550</v>
      </c>
      <c r="G378" s="217" t="s">
        <v>156</v>
      </c>
      <c r="H378" s="218">
        <v>1</v>
      </c>
      <c r="I378" s="219"/>
      <c r="J378" s="220">
        <f>ROUND(I378*H378,2)</f>
        <v>0</v>
      </c>
      <c r="K378" s="216" t="s">
        <v>19</v>
      </c>
      <c r="L378" s="45"/>
      <c r="M378" s="221" t="s">
        <v>19</v>
      </c>
      <c r="N378" s="222" t="s">
        <v>43</v>
      </c>
      <c r="O378" s="85"/>
      <c r="P378" s="223">
        <f>O378*H378</f>
        <v>0</v>
      </c>
      <c r="Q378" s="223">
        <v>0</v>
      </c>
      <c r="R378" s="223">
        <f>Q378*H378</f>
        <v>0</v>
      </c>
      <c r="S378" s="223">
        <v>0</v>
      </c>
      <c r="T378" s="22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5" t="s">
        <v>537</v>
      </c>
      <c r="AT378" s="225" t="s">
        <v>153</v>
      </c>
      <c r="AU378" s="225" t="s">
        <v>81</v>
      </c>
      <c r="AY378" s="18" t="s">
        <v>151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8" t="s">
        <v>79</v>
      </c>
      <c r="BK378" s="226">
        <f>ROUND(I378*H378,2)</f>
        <v>0</v>
      </c>
      <c r="BL378" s="18" t="s">
        <v>537</v>
      </c>
      <c r="BM378" s="225" t="s">
        <v>551</v>
      </c>
    </row>
    <row r="379" spans="1:63" s="12" customFormat="1" ht="22.8" customHeight="1">
      <c r="A379" s="12"/>
      <c r="B379" s="198"/>
      <c r="C379" s="199"/>
      <c r="D379" s="200" t="s">
        <v>71</v>
      </c>
      <c r="E379" s="212" t="s">
        <v>552</v>
      </c>
      <c r="F379" s="212" t="s">
        <v>553</v>
      </c>
      <c r="G379" s="199"/>
      <c r="H379" s="199"/>
      <c r="I379" s="202"/>
      <c r="J379" s="213">
        <f>BK379</f>
        <v>0</v>
      </c>
      <c r="K379" s="199"/>
      <c r="L379" s="204"/>
      <c r="M379" s="205"/>
      <c r="N379" s="206"/>
      <c r="O379" s="206"/>
      <c r="P379" s="207">
        <f>SUM(P380:P382)</f>
        <v>0</v>
      </c>
      <c r="Q379" s="206"/>
      <c r="R379" s="207">
        <f>SUM(R380:R382)</f>
        <v>0</v>
      </c>
      <c r="S379" s="206"/>
      <c r="T379" s="208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9" t="s">
        <v>184</v>
      </c>
      <c r="AT379" s="210" t="s">
        <v>71</v>
      </c>
      <c r="AU379" s="210" t="s">
        <v>79</v>
      </c>
      <c r="AY379" s="209" t="s">
        <v>151</v>
      </c>
      <c r="BK379" s="211">
        <f>SUM(BK380:BK382)</f>
        <v>0</v>
      </c>
    </row>
    <row r="380" spans="1:65" s="2" customFormat="1" ht="16.5" customHeight="1">
      <c r="A380" s="39"/>
      <c r="B380" s="40"/>
      <c r="C380" s="214" t="s">
        <v>554</v>
      </c>
      <c r="D380" s="214" t="s">
        <v>153</v>
      </c>
      <c r="E380" s="215" t="s">
        <v>555</v>
      </c>
      <c r="F380" s="216" t="s">
        <v>553</v>
      </c>
      <c r="G380" s="217" t="s">
        <v>156</v>
      </c>
      <c r="H380" s="218">
        <v>1</v>
      </c>
      <c r="I380" s="219"/>
      <c r="J380" s="220">
        <f>ROUND(I380*H380,2)</f>
        <v>0</v>
      </c>
      <c r="K380" s="216" t="s">
        <v>19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537</v>
      </c>
      <c r="AT380" s="225" t="s">
        <v>153</v>
      </c>
      <c r="AU380" s="225" t="s">
        <v>81</v>
      </c>
      <c r="AY380" s="18" t="s">
        <v>151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79</v>
      </c>
      <c r="BK380" s="226">
        <f>ROUND(I380*H380,2)</f>
        <v>0</v>
      </c>
      <c r="BL380" s="18" t="s">
        <v>537</v>
      </c>
      <c r="BM380" s="225" t="s">
        <v>556</v>
      </c>
    </row>
    <row r="381" spans="1:65" s="2" customFormat="1" ht="16.5" customHeight="1">
      <c r="A381" s="39"/>
      <c r="B381" s="40"/>
      <c r="C381" s="214" t="s">
        <v>557</v>
      </c>
      <c r="D381" s="214" t="s">
        <v>153</v>
      </c>
      <c r="E381" s="215" t="s">
        <v>558</v>
      </c>
      <c r="F381" s="216" t="s">
        <v>559</v>
      </c>
      <c r="G381" s="217" t="s">
        <v>560</v>
      </c>
      <c r="H381" s="218">
        <v>1</v>
      </c>
      <c r="I381" s="219"/>
      <c r="J381" s="220">
        <f>ROUND(I381*H381,2)</f>
        <v>0</v>
      </c>
      <c r="K381" s="216" t="s">
        <v>19</v>
      </c>
      <c r="L381" s="45"/>
      <c r="M381" s="221" t="s">
        <v>19</v>
      </c>
      <c r="N381" s="222" t="s">
        <v>43</v>
      </c>
      <c r="O381" s="85"/>
      <c r="P381" s="223">
        <f>O381*H381</f>
        <v>0</v>
      </c>
      <c r="Q381" s="223">
        <v>0</v>
      </c>
      <c r="R381" s="223">
        <f>Q381*H381</f>
        <v>0</v>
      </c>
      <c r="S381" s="223">
        <v>0</v>
      </c>
      <c r="T381" s="224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5" t="s">
        <v>537</v>
      </c>
      <c r="AT381" s="225" t="s">
        <v>153</v>
      </c>
      <c r="AU381" s="225" t="s">
        <v>81</v>
      </c>
      <c r="AY381" s="18" t="s">
        <v>151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8" t="s">
        <v>79</v>
      </c>
      <c r="BK381" s="226">
        <f>ROUND(I381*H381,2)</f>
        <v>0</v>
      </c>
      <c r="BL381" s="18" t="s">
        <v>537</v>
      </c>
      <c r="BM381" s="225" t="s">
        <v>561</v>
      </c>
    </row>
    <row r="382" spans="1:65" s="2" customFormat="1" ht="16.5" customHeight="1">
      <c r="A382" s="39"/>
      <c r="B382" s="40"/>
      <c r="C382" s="214" t="s">
        <v>562</v>
      </c>
      <c r="D382" s="214" t="s">
        <v>153</v>
      </c>
      <c r="E382" s="215" t="s">
        <v>563</v>
      </c>
      <c r="F382" s="216" t="s">
        <v>564</v>
      </c>
      <c r="G382" s="217" t="s">
        <v>156</v>
      </c>
      <c r="H382" s="218">
        <v>1</v>
      </c>
      <c r="I382" s="219"/>
      <c r="J382" s="220">
        <f>ROUND(I382*H382,2)</f>
        <v>0</v>
      </c>
      <c r="K382" s="216" t="s">
        <v>19</v>
      </c>
      <c r="L382" s="45"/>
      <c r="M382" s="276" t="s">
        <v>19</v>
      </c>
      <c r="N382" s="277" t="s">
        <v>43</v>
      </c>
      <c r="O382" s="278"/>
      <c r="P382" s="279">
        <f>O382*H382</f>
        <v>0</v>
      </c>
      <c r="Q382" s="279">
        <v>0</v>
      </c>
      <c r="R382" s="279">
        <f>Q382*H382</f>
        <v>0</v>
      </c>
      <c r="S382" s="279">
        <v>0</v>
      </c>
      <c r="T382" s="28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5" t="s">
        <v>537</v>
      </c>
      <c r="AT382" s="225" t="s">
        <v>153</v>
      </c>
      <c r="AU382" s="225" t="s">
        <v>81</v>
      </c>
      <c r="AY382" s="18" t="s">
        <v>151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8" t="s">
        <v>79</v>
      </c>
      <c r="BK382" s="226">
        <f>ROUND(I382*H382,2)</f>
        <v>0</v>
      </c>
      <c r="BL382" s="18" t="s">
        <v>537</v>
      </c>
      <c r="BM382" s="225" t="s">
        <v>565</v>
      </c>
    </row>
    <row r="383" spans="1:31" s="2" customFormat="1" ht="6.95" customHeight="1">
      <c r="A383" s="39"/>
      <c r="B383" s="60"/>
      <c r="C383" s="61"/>
      <c r="D383" s="61"/>
      <c r="E383" s="61"/>
      <c r="F383" s="61"/>
      <c r="G383" s="61"/>
      <c r="H383" s="61"/>
      <c r="I383" s="61"/>
      <c r="J383" s="61"/>
      <c r="K383" s="61"/>
      <c r="L383" s="45"/>
      <c r="M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</sheetData>
  <sheetProtection password="CC35" sheet="1" objects="1" scenarios="1" formatColumns="0" formatRows="0" autoFilter="0"/>
  <autoFilter ref="C97:K38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8" r:id="rId1" display="https://podminky.urs.cz/item/CS_URS_2024_01/113106123"/>
    <hyperlink ref="F113" r:id="rId2" display="https://podminky.urs.cz/item/CS_URS_2024_01/113107181"/>
    <hyperlink ref="F118" r:id="rId3" display="https://podminky.urs.cz/item/CS_URS_2024_01/113154364"/>
    <hyperlink ref="F124" r:id="rId4" display="https://podminky.urs.cz/item/CS_URS_2024_01/113201112"/>
    <hyperlink ref="F132" r:id="rId5" display="https://podminky.urs.cz/item/CS_URS_2024_01/113202111"/>
    <hyperlink ref="F138" r:id="rId6" display="https://podminky.urs.cz/item/CS_URS_2024_01/113203111"/>
    <hyperlink ref="F143" r:id="rId7" display="https://podminky.urs.cz/item/CS_URS_2024_01/122151105"/>
    <hyperlink ref="F152" r:id="rId8" display="https://podminky.urs.cz/item/CS_URS_2024_01/132151104"/>
    <hyperlink ref="F165" r:id="rId9" display="https://podminky.urs.cz/item/CS_URS_2023_02/174151101"/>
    <hyperlink ref="F175" r:id="rId10" display="https://podminky.urs.cz/item/CS_URS_2023_02/181951112"/>
    <hyperlink ref="F185" r:id="rId11" display="https://podminky.urs.cz/item/CS_URS_2024_01/212751105"/>
    <hyperlink ref="F191" r:id="rId12" display="https://podminky.urs.cz/item/CS_URS_2024_01/564861011"/>
    <hyperlink ref="F196" r:id="rId13" display="https://podminky.urs.cz/item/CS_URS_2024_01/564861111"/>
    <hyperlink ref="F201" r:id="rId14" display="https://podminky.urs.cz/item/CS_URS_2023_02/564950413"/>
    <hyperlink ref="F208" r:id="rId15" display="https://podminky.urs.cz/item/CS_URS_2024_01/564952111"/>
    <hyperlink ref="F213" r:id="rId16" display="https://podminky.urs.cz/item/CS_URS_2024_01/566301111"/>
    <hyperlink ref="F218" r:id="rId17" display="https://podminky.urs.cz/item/CS_URS_2024_01/573231106"/>
    <hyperlink ref="F223" r:id="rId18" display="https://podminky.urs.cz/item/CS_URS_2024_01/577134121"/>
    <hyperlink ref="F228" r:id="rId19" display="https://podminky.urs.cz/item/CS_URS_2024_01/577176121"/>
    <hyperlink ref="F233" r:id="rId20" display="https://podminky.urs.cz/item/CS_URS_2024_01/596211112"/>
    <hyperlink ref="F243" r:id="rId21" display="https://podminky.urs.cz/item/CS_URS_2024_01/596212211"/>
    <hyperlink ref="F259" r:id="rId22" display="https://podminky.urs.cz/item/CS_URS_2023_02/871315221"/>
    <hyperlink ref="F263" r:id="rId23" display="https://podminky.urs.cz/item/CS_URS_2023_02/877310310"/>
    <hyperlink ref="F270" r:id="rId24" display="https://podminky.urs.cz/item/CS_URS_2023_02/895941302"/>
    <hyperlink ref="F273" r:id="rId25" display="https://podminky.urs.cz/item/CS_URS_2023_01/895941313"/>
    <hyperlink ref="F276" r:id="rId26" display="https://podminky.urs.cz/item/CS_URS_2023_01/895941332"/>
    <hyperlink ref="F279" r:id="rId27" display="https://podminky.urs.cz/item/CS_URS_2023_01/895941362"/>
    <hyperlink ref="F282" r:id="rId28" display="https://podminky.urs.cz/item/CS_URS_2023_01/899204112"/>
    <hyperlink ref="F287" r:id="rId29" display="https://podminky.urs.cz/item/CS_URS_2023_01/899231111"/>
    <hyperlink ref="F289" r:id="rId30" display="https://podminky.urs.cz/item/CS_URS_2023_01/899331111"/>
    <hyperlink ref="F291" r:id="rId31" display="https://podminky.urs.cz/item/CS_URS_2023_01/899431111"/>
    <hyperlink ref="F293" r:id="rId32" display="https://podminky.urs.cz/item/CS_URS_2023_01/914111111"/>
    <hyperlink ref="F298" r:id="rId33" display="https://podminky.urs.cz/item/CS_URS_2023_01/914511112"/>
    <hyperlink ref="F303" r:id="rId34" display="https://podminky.urs.cz/item/CS_URS_2023_02/966006132"/>
    <hyperlink ref="F309" r:id="rId35" display="https://podminky.urs.cz/item/CS_URS_2024_01/916111123"/>
    <hyperlink ref="F316" r:id="rId36" display="https://podminky.urs.cz/item/CS_URS_2024_01/916241113"/>
    <hyperlink ref="F327" r:id="rId37" display="https://podminky.urs.cz/item/CS_URS_2023_01/919732211"/>
    <hyperlink ref="F334" r:id="rId38" display="https://podminky.urs.cz/item/CS_URS_2024_01/979024443"/>
    <hyperlink ref="F341" r:id="rId39" display="https://podminky.urs.cz/item/CS_URS_2024_01/979054451"/>
    <hyperlink ref="F346" r:id="rId40" display="https://podminky.urs.cz/item/CS_URS_2024_01/979071112"/>
    <hyperlink ref="F365" r:id="rId41" display="https://podminky.urs.cz/item/CS_URS_2023_02/711161273"/>
    <hyperlink ref="F377" r:id="rId42" display="https://podminky.urs.cz/item/CS_URS_2023_01/0124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9" t="s">
        <v>566</v>
      </c>
      <c r="BA2" s="139" t="s">
        <v>566</v>
      </c>
      <c r="BB2" s="139" t="s">
        <v>108</v>
      </c>
      <c r="BC2" s="139" t="s">
        <v>567</v>
      </c>
      <c r="BD2" s="139" t="s">
        <v>81</v>
      </c>
    </row>
    <row r="3" spans="2:5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  <c r="AZ3" s="139" t="s">
        <v>568</v>
      </c>
      <c r="BA3" s="139" t="s">
        <v>568</v>
      </c>
      <c r="BB3" s="139" t="s">
        <v>108</v>
      </c>
      <c r="BC3" s="139" t="s">
        <v>567</v>
      </c>
      <c r="BD3" s="139" t="s">
        <v>81</v>
      </c>
    </row>
    <row r="4" spans="2:5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  <c r="AZ4" s="139" t="s">
        <v>113</v>
      </c>
      <c r="BA4" s="139" t="s">
        <v>113</v>
      </c>
      <c r="BB4" s="139" t="s">
        <v>108</v>
      </c>
      <c r="BC4" s="139" t="s">
        <v>569</v>
      </c>
      <c r="BD4" s="139" t="s">
        <v>81</v>
      </c>
    </row>
    <row r="5" spans="2:56" s="1" customFormat="1" ht="6.95" customHeight="1">
      <c r="B5" s="21"/>
      <c r="L5" s="21"/>
      <c r="AZ5" s="139" t="s">
        <v>570</v>
      </c>
      <c r="BA5" s="139" t="s">
        <v>570</v>
      </c>
      <c r="BB5" s="139" t="s">
        <v>108</v>
      </c>
      <c r="BC5" s="139" t="s">
        <v>571</v>
      </c>
      <c r="BD5" s="139" t="s">
        <v>81</v>
      </c>
    </row>
    <row r="6" spans="2:56" s="1" customFormat="1" ht="12" customHeight="1">
      <c r="B6" s="21"/>
      <c r="D6" s="144" t="s">
        <v>16</v>
      </c>
      <c r="L6" s="21"/>
      <c r="AZ6" s="139" t="s">
        <v>572</v>
      </c>
      <c r="BA6" s="139" t="s">
        <v>572</v>
      </c>
      <c r="BB6" s="139" t="s">
        <v>108</v>
      </c>
      <c r="BC6" s="139" t="s">
        <v>573</v>
      </c>
      <c r="BD6" s="139" t="s">
        <v>81</v>
      </c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116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574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27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4" t="s">
        <v>29</v>
      </c>
      <c r="J17" s="134" t="s">
        <v>30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ROUND(J94,2)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ROUND((SUM(BE94:BE341)),2)</f>
        <v>0</v>
      </c>
      <c r="G35" s="39"/>
      <c r="H35" s="39"/>
      <c r="I35" s="159">
        <v>0.21</v>
      </c>
      <c r="J35" s="158">
        <f>ROUND(((SUM(BE94:BE341))*I35),2)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ROUND((SUM(BF94:BF341)),2)</f>
        <v>0</v>
      </c>
      <c r="G36" s="39"/>
      <c r="H36" s="39"/>
      <c r="I36" s="159">
        <v>0.15</v>
      </c>
      <c r="J36" s="158">
        <f>ROUND(((SUM(BF94:BF341))*I36),2)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ROUND((SUM(BG94:BG341)),2)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ROUND((SUM(BH94:BH341)),2)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ROUND((SUM(BI94:BI341)),2)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116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301-1 - VÝMĚNA VODOVODU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123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124</v>
      </c>
      <c r="E65" s="184"/>
      <c r="F65" s="184"/>
      <c r="G65" s="184"/>
      <c r="H65" s="184"/>
      <c r="I65" s="184"/>
      <c r="J65" s="185">
        <f>J96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575</v>
      </c>
      <c r="E66" s="184"/>
      <c r="F66" s="184"/>
      <c r="G66" s="184"/>
      <c r="H66" s="184"/>
      <c r="I66" s="184"/>
      <c r="J66" s="185">
        <f>J178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126</v>
      </c>
      <c r="E67" s="184"/>
      <c r="F67" s="184"/>
      <c r="G67" s="184"/>
      <c r="H67" s="184"/>
      <c r="I67" s="184"/>
      <c r="J67" s="185">
        <f>J188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127</v>
      </c>
      <c r="E68" s="184"/>
      <c r="F68" s="184"/>
      <c r="G68" s="184"/>
      <c r="H68" s="184"/>
      <c r="I68" s="184"/>
      <c r="J68" s="185">
        <f>J198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128</v>
      </c>
      <c r="E69" s="184"/>
      <c r="F69" s="184"/>
      <c r="G69" s="184"/>
      <c r="H69" s="184"/>
      <c r="I69" s="184"/>
      <c r="J69" s="185">
        <f>J328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6"/>
      <c r="D70" s="183" t="s">
        <v>576</v>
      </c>
      <c r="E70" s="184"/>
      <c r="F70" s="184"/>
      <c r="G70" s="184"/>
      <c r="H70" s="184"/>
      <c r="I70" s="184"/>
      <c r="J70" s="185">
        <f>J329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129</v>
      </c>
      <c r="E71" s="184"/>
      <c r="F71" s="184"/>
      <c r="G71" s="184"/>
      <c r="H71" s="184"/>
      <c r="I71" s="184"/>
      <c r="J71" s="185">
        <f>J332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130</v>
      </c>
      <c r="E72" s="184"/>
      <c r="F72" s="184"/>
      <c r="G72" s="184"/>
      <c r="H72" s="184"/>
      <c r="I72" s="184"/>
      <c r="J72" s="185">
        <f>J339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136</v>
      </c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Oprava povrchu komunikací a výměna vodovodu v Klatovech 2024, 3. část</v>
      </c>
      <c r="F82" s="33"/>
      <c r="G82" s="33"/>
      <c r="H82" s="33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115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71" t="s">
        <v>116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117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SO 301-1 - VÝMĚNA VODOVODU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 xml:space="preserve"> </v>
      </c>
      <c r="G88" s="41"/>
      <c r="H88" s="41"/>
      <c r="I88" s="33" t="s">
        <v>23</v>
      </c>
      <c r="J88" s="73" t="str">
        <f>IF(J14="","",J14)</f>
        <v>20. 2. 2024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 xml:space="preserve">Město Klatovy </v>
      </c>
      <c r="G90" s="41"/>
      <c r="H90" s="41"/>
      <c r="I90" s="33" t="s">
        <v>33</v>
      </c>
      <c r="J90" s="37" t="str">
        <f>E23</f>
        <v xml:space="preserve"> 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IF(E20="","",E20)</f>
        <v>Vyplň údaj</v>
      </c>
      <c r="G91" s="41"/>
      <c r="H91" s="41"/>
      <c r="I91" s="33" t="s">
        <v>35</v>
      </c>
      <c r="J91" s="37" t="str">
        <f>E26</f>
        <v xml:space="preserve"> 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7"/>
      <c r="B93" s="188"/>
      <c r="C93" s="189" t="s">
        <v>137</v>
      </c>
      <c r="D93" s="190" t="s">
        <v>57</v>
      </c>
      <c r="E93" s="190" t="s">
        <v>53</v>
      </c>
      <c r="F93" s="190" t="s">
        <v>54</v>
      </c>
      <c r="G93" s="190" t="s">
        <v>138</v>
      </c>
      <c r="H93" s="190" t="s">
        <v>139</v>
      </c>
      <c r="I93" s="190" t="s">
        <v>140</v>
      </c>
      <c r="J93" s="190" t="s">
        <v>121</v>
      </c>
      <c r="K93" s="191" t="s">
        <v>141</v>
      </c>
      <c r="L93" s="192"/>
      <c r="M93" s="93" t="s">
        <v>19</v>
      </c>
      <c r="N93" s="94" t="s">
        <v>42</v>
      </c>
      <c r="O93" s="94" t="s">
        <v>142</v>
      </c>
      <c r="P93" s="94" t="s">
        <v>143</v>
      </c>
      <c r="Q93" s="94" t="s">
        <v>144</v>
      </c>
      <c r="R93" s="94" t="s">
        <v>145</v>
      </c>
      <c r="S93" s="94" t="s">
        <v>146</v>
      </c>
      <c r="T93" s="95" t="s">
        <v>147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39"/>
      <c r="B94" s="40"/>
      <c r="C94" s="100" t="s">
        <v>148</v>
      </c>
      <c r="D94" s="41"/>
      <c r="E94" s="41"/>
      <c r="F94" s="41"/>
      <c r="G94" s="41"/>
      <c r="H94" s="41"/>
      <c r="I94" s="41"/>
      <c r="J94" s="193">
        <f>BK94</f>
        <v>0</v>
      </c>
      <c r="K94" s="41"/>
      <c r="L94" s="45"/>
      <c r="M94" s="96"/>
      <c r="N94" s="194"/>
      <c r="O94" s="97"/>
      <c r="P94" s="195">
        <f>P95</f>
        <v>0</v>
      </c>
      <c r="Q94" s="97"/>
      <c r="R94" s="195">
        <f>R95</f>
        <v>906.58337994</v>
      </c>
      <c r="S94" s="97"/>
      <c r="T94" s="196">
        <f>T95</f>
        <v>355.82599999999996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122</v>
      </c>
      <c r="BK94" s="197">
        <f>BK95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149</v>
      </c>
      <c r="F95" s="201" t="s">
        <v>150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P96+P178+P188+P198+P328+P332+P339</f>
        <v>0</v>
      </c>
      <c r="Q95" s="206"/>
      <c r="R95" s="207">
        <f>R96+R178+R188+R198+R328+R332+R339</f>
        <v>906.58337994</v>
      </c>
      <c r="S95" s="206"/>
      <c r="T95" s="208">
        <f>T96+T178+T188+T198+T328+T332+T339</f>
        <v>355.82599999999996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72</v>
      </c>
      <c r="AY95" s="209" t="s">
        <v>151</v>
      </c>
      <c r="BK95" s="211">
        <f>BK96+BK178+BK188+BK198+BK328+BK332+BK339</f>
        <v>0</v>
      </c>
    </row>
    <row r="96" spans="1:63" s="12" customFormat="1" ht="22.8" customHeight="1">
      <c r="A96" s="12"/>
      <c r="B96" s="198"/>
      <c r="C96" s="199"/>
      <c r="D96" s="200" t="s">
        <v>71</v>
      </c>
      <c r="E96" s="212" t="s">
        <v>79</v>
      </c>
      <c r="F96" s="212" t="s">
        <v>152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SUM(P97:P177)</f>
        <v>0</v>
      </c>
      <c r="Q96" s="206"/>
      <c r="R96" s="207">
        <f>SUM(R97:R177)</f>
        <v>882.8333312</v>
      </c>
      <c r="S96" s="206"/>
      <c r="T96" s="208">
        <f>SUM(T97:T177)</f>
        <v>325.09839999999997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79</v>
      </c>
      <c r="AY96" s="209" t="s">
        <v>151</v>
      </c>
      <c r="BK96" s="211">
        <f>SUM(BK97:BK177)</f>
        <v>0</v>
      </c>
    </row>
    <row r="97" spans="1:65" s="2" customFormat="1" ht="37.8" customHeight="1">
      <c r="A97" s="39"/>
      <c r="B97" s="40"/>
      <c r="C97" s="214" t="s">
        <v>79</v>
      </c>
      <c r="D97" s="214" t="s">
        <v>153</v>
      </c>
      <c r="E97" s="215" t="s">
        <v>577</v>
      </c>
      <c r="F97" s="216" t="s">
        <v>578</v>
      </c>
      <c r="G97" s="217" t="s">
        <v>161</v>
      </c>
      <c r="H97" s="218">
        <v>507.48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0.58</v>
      </c>
      <c r="T97" s="224">
        <f>S97*H97</f>
        <v>294.3384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157</v>
      </c>
      <c r="AT97" s="225" t="s">
        <v>153</v>
      </c>
      <c r="AU97" s="225" t="s">
        <v>81</v>
      </c>
      <c r="AY97" s="18" t="s">
        <v>151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79</v>
      </c>
      <c r="BK97" s="226">
        <f>ROUND(I97*H97,2)</f>
        <v>0</v>
      </c>
      <c r="BL97" s="18" t="s">
        <v>157</v>
      </c>
      <c r="BM97" s="225" t="s">
        <v>579</v>
      </c>
    </row>
    <row r="98" spans="1:51" s="14" customFormat="1" ht="12">
      <c r="A98" s="14"/>
      <c r="B98" s="242"/>
      <c r="C98" s="243"/>
      <c r="D98" s="227" t="s">
        <v>165</v>
      </c>
      <c r="E98" s="244" t="s">
        <v>19</v>
      </c>
      <c r="F98" s="245" t="s">
        <v>580</v>
      </c>
      <c r="G98" s="243"/>
      <c r="H98" s="246">
        <v>507.48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165</v>
      </c>
      <c r="AU98" s="252" t="s">
        <v>81</v>
      </c>
      <c r="AV98" s="14" t="s">
        <v>81</v>
      </c>
      <c r="AW98" s="14" t="s">
        <v>34</v>
      </c>
      <c r="AX98" s="14" t="s">
        <v>79</v>
      </c>
      <c r="AY98" s="252" t="s">
        <v>151</v>
      </c>
    </row>
    <row r="99" spans="1:65" s="2" customFormat="1" ht="33" customHeight="1">
      <c r="A99" s="39"/>
      <c r="B99" s="40"/>
      <c r="C99" s="214" t="s">
        <v>81</v>
      </c>
      <c r="D99" s="214" t="s">
        <v>153</v>
      </c>
      <c r="E99" s="215" t="s">
        <v>581</v>
      </c>
      <c r="F99" s="216" t="s">
        <v>582</v>
      </c>
      <c r="G99" s="217" t="s">
        <v>161</v>
      </c>
      <c r="H99" s="218">
        <v>68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0.22</v>
      </c>
      <c r="T99" s="224">
        <f>S99*H99</f>
        <v>14.96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157</v>
      </c>
      <c r="AT99" s="225" t="s">
        <v>153</v>
      </c>
      <c r="AU99" s="225" t="s">
        <v>81</v>
      </c>
      <c r="AY99" s="18" t="s">
        <v>151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79</v>
      </c>
      <c r="BK99" s="226">
        <f>ROUND(I99*H99,2)</f>
        <v>0</v>
      </c>
      <c r="BL99" s="18" t="s">
        <v>157</v>
      </c>
      <c r="BM99" s="225" t="s">
        <v>583</v>
      </c>
    </row>
    <row r="100" spans="1:51" s="14" customFormat="1" ht="12">
      <c r="A100" s="14"/>
      <c r="B100" s="242"/>
      <c r="C100" s="243"/>
      <c r="D100" s="227" t="s">
        <v>165</v>
      </c>
      <c r="E100" s="244" t="s">
        <v>19</v>
      </c>
      <c r="F100" s="245" t="s">
        <v>584</v>
      </c>
      <c r="G100" s="243"/>
      <c r="H100" s="246">
        <v>118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165</v>
      </c>
      <c r="AU100" s="252" t="s">
        <v>81</v>
      </c>
      <c r="AV100" s="14" t="s">
        <v>81</v>
      </c>
      <c r="AW100" s="14" t="s">
        <v>34</v>
      </c>
      <c r="AX100" s="14" t="s">
        <v>72</v>
      </c>
      <c r="AY100" s="252" t="s">
        <v>151</v>
      </c>
    </row>
    <row r="101" spans="1:51" s="14" customFormat="1" ht="12">
      <c r="A101" s="14"/>
      <c r="B101" s="242"/>
      <c r="C101" s="243"/>
      <c r="D101" s="227" t="s">
        <v>165</v>
      </c>
      <c r="E101" s="244" t="s">
        <v>19</v>
      </c>
      <c r="F101" s="245" t="s">
        <v>585</v>
      </c>
      <c r="G101" s="243"/>
      <c r="H101" s="246">
        <v>-50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2" t="s">
        <v>165</v>
      </c>
      <c r="AU101" s="252" t="s">
        <v>81</v>
      </c>
      <c r="AV101" s="14" t="s">
        <v>81</v>
      </c>
      <c r="AW101" s="14" t="s">
        <v>34</v>
      </c>
      <c r="AX101" s="14" t="s">
        <v>72</v>
      </c>
      <c r="AY101" s="252" t="s">
        <v>151</v>
      </c>
    </row>
    <row r="102" spans="1:51" s="15" customFormat="1" ht="12">
      <c r="A102" s="15"/>
      <c r="B102" s="253"/>
      <c r="C102" s="254"/>
      <c r="D102" s="227" t="s">
        <v>165</v>
      </c>
      <c r="E102" s="255" t="s">
        <v>19</v>
      </c>
      <c r="F102" s="256" t="s">
        <v>168</v>
      </c>
      <c r="G102" s="254"/>
      <c r="H102" s="257">
        <v>68</v>
      </c>
      <c r="I102" s="258"/>
      <c r="J102" s="254"/>
      <c r="K102" s="254"/>
      <c r="L102" s="259"/>
      <c r="M102" s="260"/>
      <c r="N102" s="261"/>
      <c r="O102" s="261"/>
      <c r="P102" s="261"/>
      <c r="Q102" s="261"/>
      <c r="R102" s="261"/>
      <c r="S102" s="261"/>
      <c r="T102" s="262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3" t="s">
        <v>165</v>
      </c>
      <c r="AU102" s="263" t="s">
        <v>81</v>
      </c>
      <c r="AV102" s="15" t="s">
        <v>157</v>
      </c>
      <c r="AW102" s="15" t="s">
        <v>34</v>
      </c>
      <c r="AX102" s="15" t="s">
        <v>79</v>
      </c>
      <c r="AY102" s="263" t="s">
        <v>151</v>
      </c>
    </row>
    <row r="103" spans="1:65" s="2" customFormat="1" ht="33" customHeight="1">
      <c r="A103" s="39"/>
      <c r="B103" s="40"/>
      <c r="C103" s="214" t="s">
        <v>169</v>
      </c>
      <c r="D103" s="214" t="s">
        <v>153</v>
      </c>
      <c r="E103" s="215" t="s">
        <v>586</v>
      </c>
      <c r="F103" s="216" t="s">
        <v>587</v>
      </c>
      <c r="G103" s="217" t="s">
        <v>161</v>
      </c>
      <c r="H103" s="218">
        <v>50</v>
      </c>
      <c r="I103" s="219"/>
      <c r="J103" s="220">
        <f>ROUND(I103*H103,2)</f>
        <v>0</v>
      </c>
      <c r="K103" s="216" t="s">
        <v>172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0.316</v>
      </c>
      <c r="T103" s="224">
        <f>S103*H103</f>
        <v>15.8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157</v>
      </c>
      <c r="AT103" s="225" t="s">
        <v>153</v>
      </c>
      <c r="AU103" s="225" t="s">
        <v>81</v>
      </c>
      <c r="AY103" s="18" t="s">
        <v>151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79</v>
      </c>
      <c r="BK103" s="226">
        <f>ROUND(I103*H103,2)</f>
        <v>0</v>
      </c>
      <c r="BL103" s="18" t="s">
        <v>157</v>
      </c>
      <c r="BM103" s="225" t="s">
        <v>588</v>
      </c>
    </row>
    <row r="104" spans="1:47" s="2" customFormat="1" ht="12">
      <c r="A104" s="39"/>
      <c r="B104" s="40"/>
      <c r="C104" s="41"/>
      <c r="D104" s="264" t="s">
        <v>174</v>
      </c>
      <c r="E104" s="41"/>
      <c r="F104" s="265" t="s">
        <v>589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174</v>
      </c>
      <c r="AU104" s="18" t="s">
        <v>81</v>
      </c>
    </row>
    <row r="105" spans="1:51" s="14" customFormat="1" ht="12">
      <c r="A105" s="14"/>
      <c r="B105" s="242"/>
      <c r="C105" s="243"/>
      <c r="D105" s="227" t="s">
        <v>165</v>
      </c>
      <c r="E105" s="244" t="s">
        <v>19</v>
      </c>
      <c r="F105" s="245" t="s">
        <v>590</v>
      </c>
      <c r="G105" s="243"/>
      <c r="H105" s="246">
        <v>50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165</v>
      </c>
      <c r="AU105" s="252" t="s">
        <v>81</v>
      </c>
      <c r="AV105" s="14" t="s">
        <v>81</v>
      </c>
      <c r="AW105" s="14" t="s">
        <v>34</v>
      </c>
      <c r="AX105" s="14" t="s">
        <v>79</v>
      </c>
      <c r="AY105" s="252" t="s">
        <v>151</v>
      </c>
    </row>
    <row r="106" spans="1:65" s="2" customFormat="1" ht="16.5" customHeight="1">
      <c r="A106" s="39"/>
      <c r="B106" s="40"/>
      <c r="C106" s="214" t="s">
        <v>157</v>
      </c>
      <c r="D106" s="214" t="s">
        <v>153</v>
      </c>
      <c r="E106" s="215" t="s">
        <v>591</v>
      </c>
      <c r="F106" s="216" t="s">
        <v>592</v>
      </c>
      <c r="G106" s="217" t="s">
        <v>593</v>
      </c>
      <c r="H106" s="218">
        <v>120</v>
      </c>
      <c r="I106" s="219"/>
      <c r="J106" s="220">
        <f>ROUND(I106*H106,2)</f>
        <v>0</v>
      </c>
      <c r="K106" s="216" t="s">
        <v>19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3E-05</v>
      </c>
      <c r="R106" s="223">
        <f>Q106*H106</f>
        <v>0.0036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157</v>
      </c>
      <c r="AT106" s="225" t="s">
        <v>153</v>
      </c>
      <c r="AU106" s="225" t="s">
        <v>81</v>
      </c>
      <c r="AY106" s="18" t="s">
        <v>151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79</v>
      </c>
      <c r="BK106" s="226">
        <f>ROUND(I106*H106,2)</f>
        <v>0</v>
      </c>
      <c r="BL106" s="18" t="s">
        <v>157</v>
      </c>
      <c r="BM106" s="225" t="s">
        <v>594</v>
      </c>
    </row>
    <row r="107" spans="1:65" s="2" customFormat="1" ht="24.15" customHeight="1">
      <c r="A107" s="39"/>
      <c r="B107" s="40"/>
      <c r="C107" s="214" t="s">
        <v>184</v>
      </c>
      <c r="D107" s="214" t="s">
        <v>153</v>
      </c>
      <c r="E107" s="215" t="s">
        <v>595</v>
      </c>
      <c r="F107" s="216" t="s">
        <v>596</v>
      </c>
      <c r="G107" s="217" t="s">
        <v>597</v>
      </c>
      <c r="H107" s="218">
        <v>30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157</v>
      </c>
      <c r="AT107" s="225" t="s">
        <v>153</v>
      </c>
      <c r="AU107" s="225" t="s">
        <v>81</v>
      </c>
      <c r="AY107" s="18" t="s">
        <v>151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79</v>
      </c>
      <c r="BK107" s="226">
        <f>ROUND(I107*H107,2)</f>
        <v>0</v>
      </c>
      <c r="BL107" s="18" t="s">
        <v>157</v>
      </c>
      <c r="BM107" s="225" t="s">
        <v>598</v>
      </c>
    </row>
    <row r="108" spans="1:65" s="2" customFormat="1" ht="49.05" customHeight="1">
      <c r="A108" s="39"/>
      <c r="B108" s="40"/>
      <c r="C108" s="214" t="s">
        <v>191</v>
      </c>
      <c r="D108" s="214" t="s">
        <v>153</v>
      </c>
      <c r="E108" s="215" t="s">
        <v>599</v>
      </c>
      <c r="F108" s="216" t="s">
        <v>600</v>
      </c>
      <c r="G108" s="217" t="s">
        <v>194</v>
      </c>
      <c r="H108" s="218">
        <v>6.4</v>
      </c>
      <c r="I108" s="219"/>
      <c r="J108" s="220">
        <f>ROUND(I108*H108,2)</f>
        <v>0</v>
      </c>
      <c r="K108" s="216" t="s">
        <v>19</v>
      </c>
      <c r="L108" s="45"/>
      <c r="M108" s="221" t="s">
        <v>19</v>
      </c>
      <c r="N108" s="222" t="s">
        <v>43</v>
      </c>
      <c r="O108" s="85"/>
      <c r="P108" s="223">
        <f>O108*H108</f>
        <v>0</v>
      </c>
      <c r="Q108" s="223">
        <v>0.00868</v>
      </c>
      <c r="R108" s="223">
        <f>Q108*H108</f>
        <v>0.055552000000000004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157</v>
      </c>
      <c r="AT108" s="225" t="s">
        <v>153</v>
      </c>
      <c r="AU108" s="225" t="s">
        <v>81</v>
      </c>
      <c r="AY108" s="18" t="s">
        <v>151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79</v>
      </c>
      <c r="BK108" s="226">
        <f>ROUND(I108*H108,2)</f>
        <v>0</v>
      </c>
      <c r="BL108" s="18" t="s">
        <v>157</v>
      </c>
      <c r="BM108" s="225" t="s">
        <v>601</v>
      </c>
    </row>
    <row r="109" spans="1:51" s="14" customFormat="1" ht="12">
      <c r="A109" s="14"/>
      <c r="B109" s="242"/>
      <c r="C109" s="243"/>
      <c r="D109" s="227" t="s">
        <v>165</v>
      </c>
      <c r="E109" s="244" t="s">
        <v>19</v>
      </c>
      <c r="F109" s="245" t="s">
        <v>602</v>
      </c>
      <c r="G109" s="243"/>
      <c r="H109" s="246">
        <v>2.4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165</v>
      </c>
      <c r="AU109" s="252" t="s">
        <v>81</v>
      </c>
      <c r="AV109" s="14" t="s">
        <v>81</v>
      </c>
      <c r="AW109" s="14" t="s">
        <v>34</v>
      </c>
      <c r="AX109" s="14" t="s">
        <v>72</v>
      </c>
      <c r="AY109" s="252" t="s">
        <v>151</v>
      </c>
    </row>
    <row r="110" spans="1:51" s="14" customFormat="1" ht="12">
      <c r="A110" s="14"/>
      <c r="B110" s="242"/>
      <c r="C110" s="243"/>
      <c r="D110" s="227" t="s">
        <v>165</v>
      </c>
      <c r="E110" s="244" t="s">
        <v>19</v>
      </c>
      <c r="F110" s="245" t="s">
        <v>603</v>
      </c>
      <c r="G110" s="243"/>
      <c r="H110" s="246">
        <v>4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165</v>
      </c>
      <c r="AU110" s="252" t="s">
        <v>81</v>
      </c>
      <c r="AV110" s="14" t="s">
        <v>81</v>
      </c>
      <c r="AW110" s="14" t="s">
        <v>34</v>
      </c>
      <c r="AX110" s="14" t="s">
        <v>72</v>
      </c>
      <c r="AY110" s="252" t="s">
        <v>151</v>
      </c>
    </row>
    <row r="111" spans="1:51" s="15" customFormat="1" ht="12">
      <c r="A111" s="15"/>
      <c r="B111" s="253"/>
      <c r="C111" s="254"/>
      <c r="D111" s="227" t="s">
        <v>165</v>
      </c>
      <c r="E111" s="255" t="s">
        <v>19</v>
      </c>
      <c r="F111" s="256" t="s">
        <v>168</v>
      </c>
      <c r="G111" s="254"/>
      <c r="H111" s="257">
        <v>6.4</v>
      </c>
      <c r="I111" s="258"/>
      <c r="J111" s="254"/>
      <c r="K111" s="254"/>
      <c r="L111" s="259"/>
      <c r="M111" s="260"/>
      <c r="N111" s="261"/>
      <c r="O111" s="261"/>
      <c r="P111" s="261"/>
      <c r="Q111" s="261"/>
      <c r="R111" s="261"/>
      <c r="S111" s="261"/>
      <c r="T111" s="26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3" t="s">
        <v>165</v>
      </c>
      <c r="AU111" s="263" t="s">
        <v>81</v>
      </c>
      <c r="AV111" s="15" t="s">
        <v>157</v>
      </c>
      <c r="AW111" s="15" t="s">
        <v>34</v>
      </c>
      <c r="AX111" s="15" t="s">
        <v>79</v>
      </c>
      <c r="AY111" s="263" t="s">
        <v>151</v>
      </c>
    </row>
    <row r="112" spans="1:65" s="2" customFormat="1" ht="49.05" customHeight="1">
      <c r="A112" s="39"/>
      <c r="B112" s="40"/>
      <c r="C112" s="214" t="s">
        <v>202</v>
      </c>
      <c r="D112" s="214" t="s">
        <v>153</v>
      </c>
      <c r="E112" s="215" t="s">
        <v>604</v>
      </c>
      <c r="F112" s="216" t="s">
        <v>605</v>
      </c>
      <c r="G112" s="217" t="s">
        <v>194</v>
      </c>
      <c r="H112" s="218">
        <v>32.4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0.0369</v>
      </c>
      <c r="R112" s="223">
        <f>Q112*H112</f>
        <v>1.19556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157</v>
      </c>
      <c r="AT112" s="225" t="s">
        <v>153</v>
      </c>
      <c r="AU112" s="225" t="s">
        <v>81</v>
      </c>
      <c r="AY112" s="18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79</v>
      </c>
      <c r="BK112" s="226">
        <f>ROUND(I112*H112,2)</f>
        <v>0</v>
      </c>
      <c r="BL112" s="18" t="s">
        <v>157</v>
      </c>
      <c r="BM112" s="225" t="s">
        <v>606</v>
      </c>
    </row>
    <row r="113" spans="1:51" s="14" customFormat="1" ht="12">
      <c r="A113" s="14"/>
      <c r="B113" s="242"/>
      <c r="C113" s="243"/>
      <c r="D113" s="227" t="s">
        <v>165</v>
      </c>
      <c r="E113" s="244" t="s">
        <v>19</v>
      </c>
      <c r="F113" s="245" t="s">
        <v>607</v>
      </c>
      <c r="G113" s="243"/>
      <c r="H113" s="246">
        <v>27.6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165</v>
      </c>
      <c r="AU113" s="252" t="s">
        <v>81</v>
      </c>
      <c r="AV113" s="14" t="s">
        <v>81</v>
      </c>
      <c r="AW113" s="14" t="s">
        <v>34</v>
      </c>
      <c r="AX113" s="14" t="s">
        <v>72</v>
      </c>
      <c r="AY113" s="252" t="s">
        <v>151</v>
      </c>
    </row>
    <row r="114" spans="1:51" s="14" customFormat="1" ht="12">
      <c r="A114" s="14"/>
      <c r="B114" s="242"/>
      <c r="C114" s="243"/>
      <c r="D114" s="227" t="s">
        <v>165</v>
      </c>
      <c r="E114" s="244" t="s">
        <v>19</v>
      </c>
      <c r="F114" s="245" t="s">
        <v>608</v>
      </c>
      <c r="G114" s="243"/>
      <c r="H114" s="246">
        <v>4.8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165</v>
      </c>
      <c r="AU114" s="252" t="s">
        <v>81</v>
      </c>
      <c r="AV114" s="14" t="s">
        <v>81</v>
      </c>
      <c r="AW114" s="14" t="s">
        <v>34</v>
      </c>
      <c r="AX114" s="14" t="s">
        <v>72</v>
      </c>
      <c r="AY114" s="252" t="s">
        <v>151</v>
      </c>
    </row>
    <row r="115" spans="1:51" s="15" customFormat="1" ht="12">
      <c r="A115" s="15"/>
      <c r="B115" s="253"/>
      <c r="C115" s="254"/>
      <c r="D115" s="227" t="s">
        <v>165</v>
      </c>
      <c r="E115" s="255" t="s">
        <v>19</v>
      </c>
      <c r="F115" s="256" t="s">
        <v>168</v>
      </c>
      <c r="G115" s="254"/>
      <c r="H115" s="257">
        <v>32.4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3" t="s">
        <v>165</v>
      </c>
      <c r="AU115" s="263" t="s">
        <v>81</v>
      </c>
      <c r="AV115" s="15" t="s">
        <v>157</v>
      </c>
      <c r="AW115" s="15" t="s">
        <v>34</v>
      </c>
      <c r="AX115" s="15" t="s">
        <v>79</v>
      </c>
      <c r="AY115" s="263" t="s">
        <v>151</v>
      </c>
    </row>
    <row r="116" spans="1:65" s="2" customFormat="1" ht="49.05" customHeight="1">
      <c r="A116" s="39"/>
      <c r="B116" s="40"/>
      <c r="C116" s="214" t="s">
        <v>210</v>
      </c>
      <c r="D116" s="214" t="s">
        <v>153</v>
      </c>
      <c r="E116" s="215" t="s">
        <v>609</v>
      </c>
      <c r="F116" s="216" t="s">
        <v>610</v>
      </c>
      <c r="G116" s="217" t="s">
        <v>194</v>
      </c>
      <c r="H116" s="218">
        <v>52.8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0.01068</v>
      </c>
      <c r="R116" s="223">
        <f>Q116*H116</f>
        <v>0.563904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157</v>
      </c>
      <c r="AT116" s="225" t="s">
        <v>153</v>
      </c>
      <c r="AU116" s="225" t="s">
        <v>81</v>
      </c>
      <c r="AY116" s="18" t="s">
        <v>151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79</v>
      </c>
      <c r="BK116" s="226">
        <f>ROUND(I116*H116,2)</f>
        <v>0</v>
      </c>
      <c r="BL116" s="18" t="s">
        <v>157</v>
      </c>
      <c r="BM116" s="225" t="s">
        <v>611</v>
      </c>
    </row>
    <row r="117" spans="1:51" s="14" customFormat="1" ht="12">
      <c r="A117" s="14"/>
      <c r="B117" s="242"/>
      <c r="C117" s="243"/>
      <c r="D117" s="227" t="s">
        <v>165</v>
      </c>
      <c r="E117" s="244" t="s">
        <v>19</v>
      </c>
      <c r="F117" s="245" t="s">
        <v>612</v>
      </c>
      <c r="G117" s="243"/>
      <c r="H117" s="246">
        <v>52.8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165</v>
      </c>
      <c r="AU117" s="252" t="s">
        <v>81</v>
      </c>
      <c r="AV117" s="14" t="s">
        <v>81</v>
      </c>
      <c r="AW117" s="14" t="s">
        <v>34</v>
      </c>
      <c r="AX117" s="14" t="s">
        <v>79</v>
      </c>
      <c r="AY117" s="252" t="s">
        <v>151</v>
      </c>
    </row>
    <row r="118" spans="1:65" s="2" customFormat="1" ht="49.05" customHeight="1">
      <c r="A118" s="39"/>
      <c r="B118" s="40"/>
      <c r="C118" s="214" t="s">
        <v>217</v>
      </c>
      <c r="D118" s="214" t="s">
        <v>153</v>
      </c>
      <c r="E118" s="215" t="s">
        <v>613</v>
      </c>
      <c r="F118" s="216" t="s">
        <v>614</v>
      </c>
      <c r="G118" s="217" t="s">
        <v>194</v>
      </c>
      <c r="H118" s="218">
        <v>7.2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0.01269</v>
      </c>
      <c r="R118" s="223">
        <f>Q118*H118</f>
        <v>0.091368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157</v>
      </c>
      <c r="AT118" s="225" t="s">
        <v>153</v>
      </c>
      <c r="AU118" s="225" t="s">
        <v>81</v>
      </c>
      <c r="AY118" s="18" t="s">
        <v>151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79</v>
      </c>
      <c r="BK118" s="226">
        <f>ROUND(I118*H118,2)</f>
        <v>0</v>
      </c>
      <c r="BL118" s="18" t="s">
        <v>157</v>
      </c>
      <c r="BM118" s="225" t="s">
        <v>615</v>
      </c>
    </row>
    <row r="119" spans="1:51" s="14" customFormat="1" ht="12">
      <c r="A119" s="14"/>
      <c r="B119" s="242"/>
      <c r="C119" s="243"/>
      <c r="D119" s="227" t="s">
        <v>165</v>
      </c>
      <c r="E119" s="244" t="s">
        <v>19</v>
      </c>
      <c r="F119" s="245" t="s">
        <v>602</v>
      </c>
      <c r="G119" s="243"/>
      <c r="H119" s="246">
        <v>2.4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165</v>
      </c>
      <c r="AU119" s="252" t="s">
        <v>81</v>
      </c>
      <c r="AV119" s="14" t="s">
        <v>81</v>
      </c>
      <c r="AW119" s="14" t="s">
        <v>34</v>
      </c>
      <c r="AX119" s="14" t="s">
        <v>72</v>
      </c>
      <c r="AY119" s="252" t="s">
        <v>151</v>
      </c>
    </row>
    <row r="120" spans="1:51" s="14" customFormat="1" ht="12">
      <c r="A120" s="14"/>
      <c r="B120" s="242"/>
      <c r="C120" s="243"/>
      <c r="D120" s="227" t="s">
        <v>165</v>
      </c>
      <c r="E120" s="244" t="s">
        <v>19</v>
      </c>
      <c r="F120" s="245" t="s">
        <v>608</v>
      </c>
      <c r="G120" s="243"/>
      <c r="H120" s="246">
        <v>4.8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165</v>
      </c>
      <c r="AU120" s="252" t="s">
        <v>81</v>
      </c>
      <c r="AV120" s="14" t="s">
        <v>81</v>
      </c>
      <c r="AW120" s="14" t="s">
        <v>34</v>
      </c>
      <c r="AX120" s="14" t="s">
        <v>72</v>
      </c>
      <c r="AY120" s="252" t="s">
        <v>151</v>
      </c>
    </row>
    <row r="121" spans="1:51" s="15" customFormat="1" ht="12">
      <c r="A121" s="15"/>
      <c r="B121" s="253"/>
      <c r="C121" s="254"/>
      <c r="D121" s="227" t="s">
        <v>165</v>
      </c>
      <c r="E121" s="255" t="s">
        <v>19</v>
      </c>
      <c r="F121" s="256" t="s">
        <v>168</v>
      </c>
      <c r="G121" s="254"/>
      <c r="H121" s="257">
        <v>7.2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3" t="s">
        <v>165</v>
      </c>
      <c r="AU121" s="263" t="s">
        <v>81</v>
      </c>
      <c r="AV121" s="15" t="s">
        <v>157</v>
      </c>
      <c r="AW121" s="15" t="s">
        <v>34</v>
      </c>
      <c r="AX121" s="15" t="s">
        <v>79</v>
      </c>
      <c r="AY121" s="263" t="s">
        <v>151</v>
      </c>
    </row>
    <row r="122" spans="1:65" s="2" customFormat="1" ht="49.05" customHeight="1">
      <c r="A122" s="39"/>
      <c r="B122" s="40"/>
      <c r="C122" s="214" t="s">
        <v>227</v>
      </c>
      <c r="D122" s="214" t="s">
        <v>153</v>
      </c>
      <c r="E122" s="215" t="s">
        <v>616</v>
      </c>
      <c r="F122" s="216" t="s">
        <v>617</v>
      </c>
      <c r="G122" s="217" t="s">
        <v>194</v>
      </c>
      <c r="H122" s="218">
        <v>58.8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0.0369</v>
      </c>
      <c r="R122" s="223">
        <f>Q122*H122</f>
        <v>2.16972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157</v>
      </c>
      <c r="AT122" s="225" t="s">
        <v>153</v>
      </c>
      <c r="AU122" s="225" t="s">
        <v>81</v>
      </c>
      <c r="AY122" s="18" t="s">
        <v>151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79</v>
      </c>
      <c r="BK122" s="226">
        <f>ROUND(I122*H122,2)</f>
        <v>0</v>
      </c>
      <c r="BL122" s="18" t="s">
        <v>157</v>
      </c>
      <c r="BM122" s="225" t="s">
        <v>618</v>
      </c>
    </row>
    <row r="123" spans="1:51" s="14" customFormat="1" ht="12">
      <c r="A123" s="14"/>
      <c r="B123" s="242"/>
      <c r="C123" s="243"/>
      <c r="D123" s="227" t="s">
        <v>165</v>
      </c>
      <c r="E123" s="244" t="s">
        <v>19</v>
      </c>
      <c r="F123" s="245" t="s">
        <v>619</v>
      </c>
      <c r="G123" s="243"/>
      <c r="H123" s="246">
        <v>58.8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165</v>
      </c>
      <c r="AU123" s="252" t="s">
        <v>81</v>
      </c>
      <c r="AV123" s="14" t="s">
        <v>81</v>
      </c>
      <c r="AW123" s="14" t="s">
        <v>34</v>
      </c>
      <c r="AX123" s="14" t="s">
        <v>79</v>
      </c>
      <c r="AY123" s="252" t="s">
        <v>151</v>
      </c>
    </row>
    <row r="124" spans="1:65" s="2" customFormat="1" ht="24.15" customHeight="1">
      <c r="A124" s="39"/>
      <c r="B124" s="40"/>
      <c r="C124" s="214" t="s">
        <v>238</v>
      </c>
      <c r="D124" s="214" t="s">
        <v>153</v>
      </c>
      <c r="E124" s="215" t="s">
        <v>620</v>
      </c>
      <c r="F124" s="216" t="s">
        <v>621</v>
      </c>
      <c r="G124" s="217" t="s">
        <v>108</v>
      </c>
      <c r="H124" s="218">
        <v>402.54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157</v>
      </c>
      <c r="AT124" s="225" t="s">
        <v>153</v>
      </c>
      <c r="AU124" s="225" t="s">
        <v>81</v>
      </c>
      <c r="AY124" s="18" t="s">
        <v>151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79</v>
      </c>
      <c r="BK124" s="226">
        <f>ROUND(I124*H124,2)</f>
        <v>0</v>
      </c>
      <c r="BL124" s="18" t="s">
        <v>157</v>
      </c>
      <c r="BM124" s="225" t="s">
        <v>622</v>
      </c>
    </row>
    <row r="125" spans="1:51" s="14" customFormat="1" ht="12">
      <c r="A125" s="14"/>
      <c r="B125" s="242"/>
      <c r="C125" s="243"/>
      <c r="D125" s="227" t="s">
        <v>165</v>
      </c>
      <c r="E125" s="244" t="s">
        <v>19</v>
      </c>
      <c r="F125" s="245" t="s">
        <v>623</v>
      </c>
      <c r="G125" s="243"/>
      <c r="H125" s="246">
        <v>362.25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165</v>
      </c>
      <c r="AU125" s="252" t="s">
        <v>81</v>
      </c>
      <c r="AV125" s="14" t="s">
        <v>81</v>
      </c>
      <c r="AW125" s="14" t="s">
        <v>34</v>
      </c>
      <c r="AX125" s="14" t="s">
        <v>72</v>
      </c>
      <c r="AY125" s="252" t="s">
        <v>151</v>
      </c>
    </row>
    <row r="126" spans="1:51" s="14" customFormat="1" ht="12">
      <c r="A126" s="14"/>
      <c r="B126" s="242"/>
      <c r="C126" s="243"/>
      <c r="D126" s="227" t="s">
        <v>165</v>
      </c>
      <c r="E126" s="244" t="s">
        <v>19</v>
      </c>
      <c r="F126" s="245" t="s">
        <v>624</v>
      </c>
      <c r="G126" s="243"/>
      <c r="H126" s="246">
        <v>21.42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165</v>
      </c>
      <c r="AU126" s="252" t="s">
        <v>81</v>
      </c>
      <c r="AV126" s="14" t="s">
        <v>81</v>
      </c>
      <c r="AW126" s="14" t="s">
        <v>34</v>
      </c>
      <c r="AX126" s="14" t="s">
        <v>72</v>
      </c>
      <c r="AY126" s="252" t="s">
        <v>151</v>
      </c>
    </row>
    <row r="127" spans="1:51" s="14" customFormat="1" ht="12">
      <c r="A127" s="14"/>
      <c r="B127" s="242"/>
      <c r="C127" s="243"/>
      <c r="D127" s="227" t="s">
        <v>165</v>
      </c>
      <c r="E127" s="244" t="s">
        <v>19</v>
      </c>
      <c r="F127" s="245" t="s">
        <v>625</v>
      </c>
      <c r="G127" s="243"/>
      <c r="H127" s="246">
        <v>18.87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165</v>
      </c>
      <c r="AU127" s="252" t="s">
        <v>81</v>
      </c>
      <c r="AV127" s="14" t="s">
        <v>81</v>
      </c>
      <c r="AW127" s="14" t="s">
        <v>34</v>
      </c>
      <c r="AX127" s="14" t="s">
        <v>72</v>
      </c>
      <c r="AY127" s="252" t="s">
        <v>151</v>
      </c>
    </row>
    <row r="128" spans="1:51" s="15" customFormat="1" ht="12">
      <c r="A128" s="15"/>
      <c r="B128" s="253"/>
      <c r="C128" s="254"/>
      <c r="D128" s="227" t="s">
        <v>165</v>
      </c>
      <c r="E128" s="255" t="s">
        <v>566</v>
      </c>
      <c r="F128" s="256" t="s">
        <v>168</v>
      </c>
      <c r="G128" s="254"/>
      <c r="H128" s="257">
        <v>402.54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3" t="s">
        <v>165</v>
      </c>
      <c r="AU128" s="263" t="s">
        <v>81</v>
      </c>
      <c r="AV128" s="15" t="s">
        <v>157</v>
      </c>
      <c r="AW128" s="15" t="s">
        <v>34</v>
      </c>
      <c r="AX128" s="15" t="s">
        <v>79</v>
      </c>
      <c r="AY128" s="263" t="s">
        <v>151</v>
      </c>
    </row>
    <row r="129" spans="1:51" s="13" customFormat="1" ht="12">
      <c r="A129" s="13"/>
      <c r="B129" s="232"/>
      <c r="C129" s="233"/>
      <c r="D129" s="227" t="s">
        <v>165</v>
      </c>
      <c r="E129" s="234" t="s">
        <v>19</v>
      </c>
      <c r="F129" s="235" t="s">
        <v>626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165</v>
      </c>
      <c r="AU129" s="241" t="s">
        <v>81</v>
      </c>
      <c r="AV129" s="13" t="s">
        <v>79</v>
      </c>
      <c r="AW129" s="13" t="s">
        <v>34</v>
      </c>
      <c r="AX129" s="13" t="s">
        <v>72</v>
      </c>
      <c r="AY129" s="241" t="s">
        <v>151</v>
      </c>
    </row>
    <row r="130" spans="1:65" s="2" customFormat="1" ht="24.15" customHeight="1">
      <c r="A130" s="39"/>
      <c r="B130" s="40"/>
      <c r="C130" s="214" t="s">
        <v>242</v>
      </c>
      <c r="D130" s="214" t="s">
        <v>153</v>
      </c>
      <c r="E130" s="215" t="s">
        <v>627</v>
      </c>
      <c r="F130" s="216" t="s">
        <v>628</v>
      </c>
      <c r="G130" s="217" t="s">
        <v>108</v>
      </c>
      <c r="H130" s="218">
        <v>402.54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157</v>
      </c>
      <c r="AT130" s="225" t="s">
        <v>153</v>
      </c>
      <c r="AU130" s="225" t="s">
        <v>81</v>
      </c>
      <c r="AY130" s="18" t="s">
        <v>151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79</v>
      </c>
      <c r="BK130" s="226">
        <f>ROUND(I130*H130,2)</f>
        <v>0</v>
      </c>
      <c r="BL130" s="18" t="s">
        <v>157</v>
      </c>
      <c r="BM130" s="225" t="s">
        <v>629</v>
      </c>
    </row>
    <row r="131" spans="1:51" s="14" customFormat="1" ht="12">
      <c r="A131" s="14"/>
      <c r="B131" s="242"/>
      <c r="C131" s="243"/>
      <c r="D131" s="227" t="s">
        <v>165</v>
      </c>
      <c r="E131" s="244" t="s">
        <v>19</v>
      </c>
      <c r="F131" s="245" t="s">
        <v>630</v>
      </c>
      <c r="G131" s="243"/>
      <c r="H131" s="246">
        <v>362.25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165</v>
      </c>
      <c r="AU131" s="252" t="s">
        <v>81</v>
      </c>
      <c r="AV131" s="14" t="s">
        <v>81</v>
      </c>
      <c r="AW131" s="14" t="s">
        <v>34</v>
      </c>
      <c r="AX131" s="14" t="s">
        <v>72</v>
      </c>
      <c r="AY131" s="252" t="s">
        <v>151</v>
      </c>
    </row>
    <row r="132" spans="1:51" s="14" customFormat="1" ht="12">
      <c r="A132" s="14"/>
      <c r="B132" s="242"/>
      <c r="C132" s="243"/>
      <c r="D132" s="227" t="s">
        <v>165</v>
      </c>
      <c r="E132" s="244" t="s">
        <v>19</v>
      </c>
      <c r="F132" s="245" t="s">
        <v>624</v>
      </c>
      <c r="G132" s="243"/>
      <c r="H132" s="246">
        <v>21.42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165</v>
      </c>
      <c r="AU132" s="252" t="s">
        <v>81</v>
      </c>
      <c r="AV132" s="14" t="s">
        <v>81</v>
      </c>
      <c r="AW132" s="14" t="s">
        <v>34</v>
      </c>
      <c r="AX132" s="14" t="s">
        <v>72</v>
      </c>
      <c r="AY132" s="252" t="s">
        <v>151</v>
      </c>
    </row>
    <row r="133" spans="1:51" s="14" customFormat="1" ht="12">
      <c r="A133" s="14"/>
      <c r="B133" s="242"/>
      <c r="C133" s="243"/>
      <c r="D133" s="227" t="s">
        <v>165</v>
      </c>
      <c r="E133" s="244" t="s">
        <v>19</v>
      </c>
      <c r="F133" s="245" t="s">
        <v>625</v>
      </c>
      <c r="G133" s="243"/>
      <c r="H133" s="246">
        <v>18.87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165</v>
      </c>
      <c r="AU133" s="252" t="s">
        <v>81</v>
      </c>
      <c r="AV133" s="14" t="s">
        <v>81</v>
      </c>
      <c r="AW133" s="14" t="s">
        <v>34</v>
      </c>
      <c r="AX133" s="14" t="s">
        <v>72</v>
      </c>
      <c r="AY133" s="252" t="s">
        <v>151</v>
      </c>
    </row>
    <row r="134" spans="1:51" s="15" customFormat="1" ht="12">
      <c r="A134" s="15"/>
      <c r="B134" s="253"/>
      <c r="C134" s="254"/>
      <c r="D134" s="227" t="s">
        <v>165</v>
      </c>
      <c r="E134" s="255" t="s">
        <v>568</v>
      </c>
      <c r="F134" s="256" t="s">
        <v>168</v>
      </c>
      <c r="G134" s="254"/>
      <c r="H134" s="257">
        <v>402.54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3" t="s">
        <v>165</v>
      </c>
      <c r="AU134" s="263" t="s">
        <v>81</v>
      </c>
      <c r="AV134" s="15" t="s">
        <v>157</v>
      </c>
      <c r="AW134" s="15" t="s">
        <v>34</v>
      </c>
      <c r="AX134" s="15" t="s">
        <v>79</v>
      </c>
      <c r="AY134" s="263" t="s">
        <v>151</v>
      </c>
    </row>
    <row r="135" spans="1:51" s="13" customFormat="1" ht="12">
      <c r="A135" s="13"/>
      <c r="B135" s="232"/>
      <c r="C135" s="233"/>
      <c r="D135" s="227" t="s">
        <v>165</v>
      </c>
      <c r="E135" s="234" t="s">
        <v>19</v>
      </c>
      <c r="F135" s="235" t="s">
        <v>626</v>
      </c>
      <c r="G135" s="233"/>
      <c r="H135" s="234" t="s">
        <v>19</v>
      </c>
      <c r="I135" s="236"/>
      <c r="J135" s="233"/>
      <c r="K135" s="233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165</v>
      </c>
      <c r="AU135" s="241" t="s">
        <v>81</v>
      </c>
      <c r="AV135" s="13" t="s">
        <v>79</v>
      </c>
      <c r="AW135" s="13" t="s">
        <v>34</v>
      </c>
      <c r="AX135" s="13" t="s">
        <v>72</v>
      </c>
      <c r="AY135" s="241" t="s">
        <v>151</v>
      </c>
    </row>
    <row r="136" spans="1:65" s="2" customFormat="1" ht="24.15" customHeight="1">
      <c r="A136" s="39"/>
      <c r="B136" s="40"/>
      <c r="C136" s="214" t="s">
        <v>250</v>
      </c>
      <c r="D136" s="214" t="s">
        <v>153</v>
      </c>
      <c r="E136" s="215" t="s">
        <v>631</v>
      </c>
      <c r="F136" s="216" t="s">
        <v>632</v>
      </c>
      <c r="G136" s="217" t="s">
        <v>108</v>
      </c>
      <c r="H136" s="218">
        <v>209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157</v>
      </c>
      <c r="AT136" s="225" t="s">
        <v>153</v>
      </c>
      <c r="AU136" s="225" t="s">
        <v>81</v>
      </c>
      <c r="AY136" s="18" t="s">
        <v>151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79</v>
      </c>
      <c r="BK136" s="226">
        <f>ROUND(I136*H136,2)</f>
        <v>0</v>
      </c>
      <c r="BL136" s="18" t="s">
        <v>157</v>
      </c>
      <c r="BM136" s="225" t="s">
        <v>633</v>
      </c>
    </row>
    <row r="137" spans="1:51" s="14" customFormat="1" ht="12">
      <c r="A137" s="14"/>
      <c r="B137" s="242"/>
      <c r="C137" s="243"/>
      <c r="D137" s="227" t="s">
        <v>165</v>
      </c>
      <c r="E137" s="244" t="s">
        <v>19</v>
      </c>
      <c r="F137" s="245" t="s">
        <v>634</v>
      </c>
      <c r="G137" s="243"/>
      <c r="H137" s="246">
        <v>73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165</v>
      </c>
      <c r="AU137" s="252" t="s">
        <v>81</v>
      </c>
      <c r="AV137" s="14" t="s">
        <v>81</v>
      </c>
      <c r="AW137" s="14" t="s">
        <v>34</v>
      </c>
      <c r="AX137" s="14" t="s">
        <v>72</v>
      </c>
      <c r="AY137" s="252" t="s">
        <v>151</v>
      </c>
    </row>
    <row r="138" spans="1:51" s="14" customFormat="1" ht="12">
      <c r="A138" s="14"/>
      <c r="B138" s="242"/>
      <c r="C138" s="243"/>
      <c r="D138" s="227" t="s">
        <v>165</v>
      </c>
      <c r="E138" s="244" t="s">
        <v>19</v>
      </c>
      <c r="F138" s="245" t="s">
        <v>635</v>
      </c>
      <c r="G138" s="243"/>
      <c r="H138" s="246">
        <v>136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165</v>
      </c>
      <c r="AU138" s="252" t="s">
        <v>81</v>
      </c>
      <c r="AV138" s="14" t="s">
        <v>81</v>
      </c>
      <c r="AW138" s="14" t="s">
        <v>34</v>
      </c>
      <c r="AX138" s="14" t="s">
        <v>72</v>
      </c>
      <c r="AY138" s="252" t="s">
        <v>151</v>
      </c>
    </row>
    <row r="139" spans="1:51" s="15" customFormat="1" ht="12">
      <c r="A139" s="15"/>
      <c r="B139" s="253"/>
      <c r="C139" s="254"/>
      <c r="D139" s="227" t="s">
        <v>165</v>
      </c>
      <c r="E139" s="255" t="s">
        <v>19</v>
      </c>
      <c r="F139" s="256" t="s">
        <v>168</v>
      </c>
      <c r="G139" s="254"/>
      <c r="H139" s="257">
        <v>209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165</v>
      </c>
      <c r="AU139" s="263" t="s">
        <v>81</v>
      </c>
      <c r="AV139" s="15" t="s">
        <v>157</v>
      </c>
      <c r="AW139" s="15" t="s">
        <v>34</v>
      </c>
      <c r="AX139" s="15" t="s">
        <v>79</v>
      </c>
      <c r="AY139" s="263" t="s">
        <v>151</v>
      </c>
    </row>
    <row r="140" spans="1:65" s="2" customFormat="1" ht="21.75" customHeight="1">
      <c r="A140" s="39"/>
      <c r="B140" s="40"/>
      <c r="C140" s="214" t="s">
        <v>257</v>
      </c>
      <c r="D140" s="214" t="s">
        <v>153</v>
      </c>
      <c r="E140" s="215" t="s">
        <v>636</v>
      </c>
      <c r="F140" s="216" t="s">
        <v>637</v>
      </c>
      <c r="G140" s="217" t="s">
        <v>161</v>
      </c>
      <c r="H140" s="218">
        <v>1659.08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0.00084</v>
      </c>
      <c r="R140" s="223">
        <f>Q140*H140</f>
        <v>1.3936272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157</v>
      </c>
      <c r="AT140" s="225" t="s">
        <v>153</v>
      </c>
      <c r="AU140" s="225" t="s">
        <v>81</v>
      </c>
      <c r="AY140" s="18" t="s">
        <v>151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79</v>
      </c>
      <c r="BK140" s="226">
        <f>ROUND(I140*H140,2)</f>
        <v>0</v>
      </c>
      <c r="BL140" s="18" t="s">
        <v>157</v>
      </c>
      <c r="BM140" s="225" t="s">
        <v>638</v>
      </c>
    </row>
    <row r="141" spans="1:51" s="14" customFormat="1" ht="12">
      <c r="A141" s="14"/>
      <c r="B141" s="242"/>
      <c r="C141" s="243"/>
      <c r="D141" s="227" t="s">
        <v>165</v>
      </c>
      <c r="E141" s="244" t="s">
        <v>19</v>
      </c>
      <c r="F141" s="245" t="s">
        <v>639</v>
      </c>
      <c r="G141" s="243"/>
      <c r="H141" s="246">
        <v>1659.08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165</v>
      </c>
      <c r="AU141" s="252" t="s">
        <v>81</v>
      </c>
      <c r="AV141" s="14" t="s">
        <v>81</v>
      </c>
      <c r="AW141" s="14" t="s">
        <v>34</v>
      </c>
      <c r="AX141" s="14" t="s">
        <v>79</v>
      </c>
      <c r="AY141" s="252" t="s">
        <v>151</v>
      </c>
    </row>
    <row r="142" spans="1:65" s="2" customFormat="1" ht="24.15" customHeight="1">
      <c r="A142" s="39"/>
      <c r="B142" s="40"/>
      <c r="C142" s="214" t="s">
        <v>8</v>
      </c>
      <c r="D142" s="214" t="s">
        <v>153</v>
      </c>
      <c r="E142" s="215" t="s">
        <v>640</v>
      </c>
      <c r="F142" s="216" t="s">
        <v>641</v>
      </c>
      <c r="G142" s="217" t="s">
        <v>161</v>
      </c>
      <c r="H142" s="218">
        <v>1659.08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157</v>
      </c>
      <c r="AT142" s="225" t="s">
        <v>153</v>
      </c>
      <c r="AU142" s="225" t="s">
        <v>81</v>
      </c>
      <c r="AY142" s="18" t="s">
        <v>151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79</v>
      </c>
      <c r="BK142" s="226">
        <f>ROUND(I142*H142,2)</f>
        <v>0</v>
      </c>
      <c r="BL142" s="18" t="s">
        <v>157</v>
      </c>
      <c r="BM142" s="225" t="s">
        <v>642</v>
      </c>
    </row>
    <row r="143" spans="1:51" s="14" customFormat="1" ht="12">
      <c r="A143" s="14"/>
      <c r="B143" s="242"/>
      <c r="C143" s="243"/>
      <c r="D143" s="227" t="s">
        <v>165</v>
      </c>
      <c r="E143" s="244" t="s">
        <v>19</v>
      </c>
      <c r="F143" s="245" t="s">
        <v>639</v>
      </c>
      <c r="G143" s="243"/>
      <c r="H143" s="246">
        <v>1659.08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165</v>
      </c>
      <c r="AU143" s="252" t="s">
        <v>81</v>
      </c>
      <c r="AV143" s="14" t="s">
        <v>81</v>
      </c>
      <c r="AW143" s="14" t="s">
        <v>34</v>
      </c>
      <c r="AX143" s="14" t="s">
        <v>79</v>
      </c>
      <c r="AY143" s="252" t="s">
        <v>151</v>
      </c>
    </row>
    <row r="144" spans="1:65" s="2" customFormat="1" ht="37.8" customHeight="1">
      <c r="A144" s="39"/>
      <c r="B144" s="40"/>
      <c r="C144" s="214" t="s">
        <v>272</v>
      </c>
      <c r="D144" s="214" t="s">
        <v>153</v>
      </c>
      <c r="E144" s="215" t="s">
        <v>643</v>
      </c>
      <c r="F144" s="216" t="s">
        <v>644</v>
      </c>
      <c r="G144" s="217" t="s">
        <v>108</v>
      </c>
      <c r="H144" s="218">
        <v>672.03</v>
      </c>
      <c r="I144" s="219"/>
      <c r="J144" s="220">
        <f>ROUND(I144*H144,2)</f>
        <v>0</v>
      </c>
      <c r="K144" s="216" t="s">
        <v>172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157</v>
      </c>
      <c r="AT144" s="225" t="s">
        <v>153</v>
      </c>
      <c r="AU144" s="225" t="s">
        <v>81</v>
      </c>
      <c r="AY144" s="18" t="s">
        <v>151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79</v>
      </c>
      <c r="BK144" s="226">
        <f>ROUND(I144*H144,2)</f>
        <v>0</v>
      </c>
      <c r="BL144" s="18" t="s">
        <v>157</v>
      </c>
      <c r="BM144" s="225" t="s">
        <v>645</v>
      </c>
    </row>
    <row r="145" spans="1:47" s="2" customFormat="1" ht="12">
      <c r="A145" s="39"/>
      <c r="B145" s="40"/>
      <c r="C145" s="41"/>
      <c r="D145" s="264" t="s">
        <v>174</v>
      </c>
      <c r="E145" s="41"/>
      <c r="F145" s="265" t="s">
        <v>646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174</v>
      </c>
      <c r="AU145" s="18" t="s">
        <v>81</v>
      </c>
    </row>
    <row r="146" spans="1:51" s="14" customFormat="1" ht="12">
      <c r="A146" s="14"/>
      <c r="B146" s="242"/>
      <c r="C146" s="243"/>
      <c r="D146" s="227" t="s">
        <v>165</v>
      </c>
      <c r="E146" s="244" t="s">
        <v>19</v>
      </c>
      <c r="F146" s="245" t="s">
        <v>566</v>
      </c>
      <c r="G146" s="243"/>
      <c r="H146" s="246">
        <v>402.54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165</v>
      </c>
      <c r="AU146" s="252" t="s">
        <v>81</v>
      </c>
      <c r="AV146" s="14" t="s">
        <v>81</v>
      </c>
      <c r="AW146" s="14" t="s">
        <v>34</v>
      </c>
      <c r="AX146" s="14" t="s">
        <v>72</v>
      </c>
      <c r="AY146" s="252" t="s">
        <v>151</v>
      </c>
    </row>
    <row r="147" spans="1:51" s="14" customFormat="1" ht="12">
      <c r="A147" s="14"/>
      <c r="B147" s="242"/>
      <c r="C147" s="243"/>
      <c r="D147" s="227" t="s">
        <v>165</v>
      </c>
      <c r="E147" s="244" t="s">
        <v>19</v>
      </c>
      <c r="F147" s="245" t="s">
        <v>647</v>
      </c>
      <c r="G147" s="243"/>
      <c r="H147" s="246">
        <v>269.49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165</v>
      </c>
      <c r="AU147" s="252" t="s">
        <v>81</v>
      </c>
      <c r="AV147" s="14" t="s">
        <v>81</v>
      </c>
      <c r="AW147" s="14" t="s">
        <v>34</v>
      </c>
      <c r="AX147" s="14" t="s">
        <v>72</v>
      </c>
      <c r="AY147" s="252" t="s">
        <v>151</v>
      </c>
    </row>
    <row r="148" spans="1:51" s="15" customFormat="1" ht="12">
      <c r="A148" s="15"/>
      <c r="B148" s="253"/>
      <c r="C148" s="254"/>
      <c r="D148" s="227" t="s">
        <v>165</v>
      </c>
      <c r="E148" s="255" t="s">
        <v>19</v>
      </c>
      <c r="F148" s="256" t="s">
        <v>168</v>
      </c>
      <c r="G148" s="254"/>
      <c r="H148" s="257">
        <v>672.03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3" t="s">
        <v>165</v>
      </c>
      <c r="AU148" s="263" t="s">
        <v>81</v>
      </c>
      <c r="AV148" s="15" t="s">
        <v>157</v>
      </c>
      <c r="AW148" s="15" t="s">
        <v>34</v>
      </c>
      <c r="AX148" s="15" t="s">
        <v>79</v>
      </c>
      <c r="AY148" s="263" t="s">
        <v>151</v>
      </c>
    </row>
    <row r="149" spans="1:65" s="2" customFormat="1" ht="37.8" customHeight="1">
      <c r="A149" s="39"/>
      <c r="B149" s="40"/>
      <c r="C149" s="214" t="s">
        <v>277</v>
      </c>
      <c r="D149" s="214" t="s">
        <v>153</v>
      </c>
      <c r="E149" s="215" t="s">
        <v>648</v>
      </c>
      <c r="F149" s="216" t="s">
        <v>649</v>
      </c>
      <c r="G149" s="217" t="s">
        <v>108</v>
      </c>
      <c r="H149" s="218">
        <v>672.03</v>
      </c>
      <c r="I149" s="219"/>
      <c r="J149" s="220">
        <f>ROUND(I149*H149,2)</f>
        <v>0</v>
      </c>
      <c r="K149" s="216" t="s">
        <v>172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157</v>
      </c>
      <c r="AT149" s="225" t="s">
        <v>153</v>
      </c>
      <c r="AU149" s="225" t="s">
        <v>81</v>
      </c>
      <c r="AY149" s="18" t="s">
        <v>151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79</v>
      </c>
      <c r="BK149" s="226">
        <f>ROUND(I149*H149,2)</f>
        <v>0</v>
      </c>
      <c r="BL149" s="18" t="s">
        <v>157</v>
      </c>
      <c r="BM149" s="225" t="s">
        <v>650</v>
      </c>
    </row>
    <row r="150" spans="1:47" s="2" customFormat="1" ht="12">
      <c r="A150" s="39"/>
      <c r="B150" s="40"/>
      <c r="C150" s="41"/>
      <c r="D150" s="264" t="s">
        <v>174</v>
      </c>
      <c r="E150" s="41"/>
      <c r="F150" s="265" t="s">
        <v>651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174</v>
      </c>
      <c r="AU150" s="18" t="s">
        <v>81</v>
      </c>
    </row>
    <row r="151" spans="1:51" s="14" customFormat="1" ht="12">
      <c r="A151" s="14"/>
      <c r="B151" s="242"/>
      <c r="C151" s="243"/>
      <c r="D151" s="227" t="s">
        <v>165</v>
      </c>
      <c r="E151" s="244" t="s">
        <v>19</v>
      </c>
      <c r="F151" s="245" t="s">
        <v>568</v>
      </c>
      <c r="G151" s="243"/>
      <c r="H151" s="246">
        <v>402.54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165</v>
      </c>
      <c r="AU151" s="252" t="s">
        <v>81</v>
      </c>
      <c r="AV151" s="14" t="s">
        <v>81</v>
      </c>
      <c r="AW151" s="14" t="s">
        <v>34</v>
      </c>
      <c r="AX151" s="14" t="s">
        <v>72</v>
      </c>
      <c r="AY151" s="252" t="s">
        <v>151</v>
      </c>
    </row>
    <row r="152" spans="1:51" s="14" customFormat="1" ht="12">
      <c r="A152" s="14"/>
      <c r="B152" s="242"/>
      <c r="C152" s="243"/>
      <c r="D152" s="227" t="s">
        <v>165</v>
      </c>
      <c r="E152" s="244" t="s">
        <v>19</v>
      </c>
      <c r="F152" s="245" t="s">
        <v>647</v>
      </c>
      <c r="G152" s="243"/>
      <c r="H152" s="246">
        <v>269.49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165</v>
      </c>
      <c r="AU152" s="252" t="s">
        <v>81</v>
      </c>
      <c r="AV152" s="14" t="s">
        <v>81</v>
      </c>
      <c r="AW152" s="14" t="s">
        <v>34</v>
      </c>
      <c r="AX152" s="14" t="s">
        <v>72</v>
      </c>
      <c r="AY152" s="252" t="s">
        <v>151</v>
      </c>
    </row>
    <row r="153" spans="1:51" s="15" customFormat="1" ht="12">
      <c r="A153" s="15"/>
      <c r="B153" s="253"/>
      <c r="C153" s="254"/>
      <c r="D153" s="227" t="s">
        <v>165</v>
      </c>
      <c r="E153" s="255" t="s">
        <v>19</v>
      </c>
      <c r="F153" s="256" t="s">
        <v>168</v>
      </c>
      <c r="G153" s="254"/>
      <c r="H153" s="257">
        <v>672.03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3" t="s">
        <v>165</v>
      </c>
      <c r="AU153" s="263" t="s">
        <v>81</v>
      </c>
      <c r="AV153" s="15" t="s">
        <v>157</v>
      </c>
      <c r="AW153" s="15" t="s">
        <v>34</v>
      </c>
      <c r="AX153" s="15" t="s">
        <v>79</v>
      </c>
      <c r="AY153" s="263" t="s">
        <v>151</v>
      </c>
    </row>
    <row r="154" spans="1:65" s="2" customFormat="1" ht="24.15" customHeight="1">
      <c r="A154" s="39"/>
      <c r="B154" s="40"/>
      <c r="C154" s="214" t="s">
        <v>282</v>
      </c>
      <c r="D154" s="214" t="s">
        <v>153</v>
      </c>
      <c r="E154" s="215" t="s">
        <v>652</v>
      </c>
      <c r="F154" s="216" t="s">
        <v>653</v>
      </c>
      <c r="G154" s="217" t="s">
        <v>108</v>
      </c>
      <c r="H154" s="218">
        <v>402.54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157</v>
      </c>
      <c r="AT154" s="225" t="s">
        <v>153</v>
      </c>
      <c r="AU154" s="225" t="s">
        <v>81</v>
      </c>
      <c r="AY154" s="18" t="s">
        <v>151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79</v>
      </c>
      <c r="BK154" s="226">
        <f>ROUND(I154*H154,2)</f>
        <v>0</v>
      </c>
      <c r="BL154" s="18" t="s">
        <v>157</v>
      </c>
      <c r="BM154" s="225" t="s">
        <v>654</v>
      </c>
    </row>
    <row r="155" spans="1:51" s="14" customFormat="1" ht="12">
      <c r="A155" s="14"/>
      <c r="B155" s="242"/>
      <c r="C155" s="243"/>
      <c r="D155" s="227" t="s">
        <v>165</v>
      </c>
      <c r="E155" s="244" t="s">
        <v>19</v>
      </c>
      <c r="F155" s="245" t="s">
        <v>566</v>
      </c>
      <c r="G155" s="243"/>
      <c r="H155" s="246">
        <v>402.54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165</v>
      </c>
      <c r="AU155" s="252" t="s">
        <v>81</v>
      </c>
      <c r="AV155" s="14" t="s">
        <v>81</v>
      </c>
      <c r="AW155" s="14" t="s">
        <v>34</v>
      </c>
      <c r="AX155" s="14" t="s">
        <v>79</v>
      </c>
      <c r="AY155" s="252" t="s">
        <v>151</v>
      </c>
    </row>
    <row r="156" spans="1:65" s="2" customFormat="1" ht="24.15" customHeight="1">
      <c r="A156" s="39"/>
      <c r="B156" s="40"/>
      <c r="C156" s="214" t="s">
        <v>287</v>
      </c>
      <c r="D156" s="214" t="s">
        <v>153</v>
      </c>
      <c r="E156" s="215" t="s">
        <v>655</v>
      </c>
      <c r="F156" s="216" t="s">
        <v>656</v>
      </c>
      <c r="G156" s="217" t="s">
        <v>108</v>
      </c>
      <c r="H156" s="218">
        <v>402.54</v>
      </c>
      <c r="I156" s="219"/>
      <c r="J156" s="220">
        <f>ROUND(I156*H156,2)</f>
        <v>0</v>
      </c>
      <c r="K156" s="216" t="s">
        <v>19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157</v>
      </c>
      <c r="AT156" s="225" t="s">
        <v>153</v>
      </c>
      <c r="AU156" s="225" t="s">
        <v>81</v>
      </c>
      <c r="AY156" s="18" t="s">
        <v>151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79</v>
      </c>
      <c r="BK156" s="226">
        <f>ROUND(I156*H156,2)</f>
        <v>0</v>
      </c>
      <c r="BL156" s="18" t="s">
        <v>157</v>
      </c>
      <c r="BM156" s="225" t="s">
        <v>657</v>
      </c>
    </row>
    <row r="157" spans="1:51" s="14" customFormat="1" ht="12">
      <c r="A157" s="14"/>
      <c r="B157" s="242"/>
      <c r="C157" s="243"/>
      <c r="D157" s="227" t="s">
        <v>165</v>
      </c>
      <c r="E157" s="244" t="s">
        <v>19</v>
      </c>
      <c r="F157" s="245" t="s">
        <v>568</v>
      </c>
      <c r="G157" s="243"/>
      <c r="H157" s="246">
        <v>402.54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165</v>
      </c>
      <c r="AU157" s="252" t="s">
        <v>81</v>
      </c>
      <c r="AV157" s="14" t="s">
        <v>81</v>
      </c>
      <c r="AW157" s="14" t="s">
        <v>34</v>
      </c>
      <c r="AX157" s="14" t="s">
        <v>79</v>
      </c>
      <c r="AY157" s="252" t="s">
        <v>151</v>
      </c>
    </row>
    <row r="158" spans="1:65" s="2" customFormat="1" ht="24.15" customHeight="1">
      <c r="A158" s="39"/>
      <c r="B158" s="40"/>
      <c r="C158" s="214" t="s">
        <v>201</v>
      </c>
      <c r="D158" s="214" t="s">
        <v>153</v>
      </c>
      <c r="E158" s="215" t="s">
        <v>658</v>
      </c>
      <c r="F158" s="216" t="s">
        <v>659</v>
      </c>
      <c r="G158" s="217" t="s">
        <v>254</v>
      </c>
      <c r="H158" s="218">
        <v>964.062</v>
      </c>
      <c r="I158" s="219"/>
      <c r="J158" s="220">
        <f>ROUND(I158*H158,2)</f>
        <v>0</v>
      </c>
      <c r="K158" s="216" t="s">
        <v>19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157</v>
      </c>
      <c r="AT158" s="225" t="s">
        <v>153</v>
      </c>
      <c r="AU158" s="225" t="s">
        <v>81</v>
      </c>
      <c r="AY158" s="18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79</v>
      </c>
      <c r="BK158" s="226">
        <f>ROUND(I158*H158,2)</f>
        <v>0</v>
      </c>
      <c r="BL158" s="18" t="s">
        <v>157</v>
      </c>
      <c r="BM158" s="225" t="s">
        <v>660</v>
      </c>
    </row>
    <row r="159" spans="1:51" s="14" customFormat="1" ht="12">
      <c r="A159" s="14"/>
      <c r="B159" s="242"/>
      <c r="C159" s="243"/>
      <c r="D159" s="227" t="s">
        <v>165</v>
      </c>
      <c r="E159" s="244" t="s">
        <v>19</v>
      </c>
      <c r="F159" s="245" t="s">
        <v>661</v>
      </c>
      <c r="G159" s="243"/>
      <c r="H159" s="246">
        <v>1449.144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165</v>
      </c>
      <c r="AU159" s="252" t="s">
        <v>81</v>
      </c>
      <c r="AV159" s="14" t="s">
        <v>81</v>
      </c>
      <c r="AW159" s="14" t="s">
        <v>34</v>
      </c>
      <c r="AX159" s="14" t="s">
        <v>72</v>
      </c>
      <c r="AY159" s="252" t="s">
        <v>151</v>
      </c>
    </row>
    <row r="160" spans="1:51" s="14" customFormat="1" ht="12">
      <c r="A160" s="14"/>
      <c r="B160" s="242"/>
      <c r="C160" s="243"/>
      <c r="D160" s="227" t="s">
        <v>165</v>
      </c>
      <c r="E160" s="244" t="s">
        <v>19</v>
      </c>
      <c r="F160" s="245" t="s">
        <v>662</v>
      </c>
      <c r="G160" s="243"/>
      <c r="H160" s="246">
        <v>-970.164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165</v>
      </c>
      <c r="AU160" s="252" t="s">
        <v>81</v>
      </c>
      <c r="AV160" s="14" t="s">
        <v>81</v>
      </c>
      <c r="AW160" s="14" t="s">
        <v>34</v>
      </c>
      <c r="AX160" s="14" t="s">
        <v>72</v>
      </c>
      <c r="AY160" s="252" t="s">
        <v>151</v>
      </c>
    </row>
    <row r="161" spans="1:51" s="14" customFormat="1" ht="12">
      <c r="A161" s="14"/>
      <c r="B161" s="242"/>
      <c r="C161" s="243"/>
      <c r="D161" s="227" t="s">
        <v>165</v>
      </c>
      <c r="E161" s="244" t="s">
        <v>19</v>
      </c>
      <c r="F161" s="245" t="s">
        <v>663</v>
      </c>
      <c r="G161" s="243"/>
      <c r="H161" s="246">
        <v>485.082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165</v>
      </c>
      <c r="AU161" s="252" t="s">
        <v>81</v>
      </c>
      <c r="AV161" s="14" t="s">
        <v>81</v>
      </c>
      <c r="AW161" s="14" t="s">
        <v>34</v>
      </c>
      <c r="AX161" s="14" t="s">
        <v>72</v>
      </c>
      <c r="AY161" s="252" t="s">
        <v>151</v>
      </c>
    </row>
    <row r="162" spans="1:51" s="15" customFormat="1" ht="12">
      <c r="A162" s="15"/>
      <c r="B162" s="253"/>
      <c r="C162" s="254"/>
      <c r="D162" s="227" t="s">
        <v>165</v>
      </c>
      <c r="E162" s="255" t="s">
        <v>19</v>
      </c>
      <c r="F162" s="256" t="s">
        <v>168</v>
      </c>
      <c r="G162" s="254"/>
      <c r="H162" s="257">
        <v>964.062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3" t="s">
        <v>165</v>
      </c>
      <c r="AU162" s="263" t="s">
        <v>81</v>
      </c>
      <c r="AV162" s="15" t="s">
        <v>157</v>
      </c>
      <c r="AW162" s="15" t="s">
        <v>34</v>
      </c>
      <c r="AX162" s="15" t="s">
        <v>79</v>
      </c>
      <c r="AY162" s="263" t="s">
        <v>151</v>
      </c>
    </row>
    <row r="163" spans="1:65" s="2" customFormat="1" ht="24.15" customHeight="1">
      <c r="A163" s="39"/>
      <c r="B163" s="40"/>
      <c r="C163" s="214" t="s">
        <v>7</v>
      </c>
      <c r="D163" s="214" t="s">
        <v>153</v>
      </c>
      <c r="E163" s="215" t="s">
        <v>243</v>
      </c>
      <c r="F163" s="216" t="s">
        <v>244</v>
      </c>
      <c r="G163" s="217" t="s">
        <v>108</v>
      </c>
      <c r="H163" s="218">
        <v>538.98</v>
      </c>
      <c r="I163" s="219"/>
      <c r="J163" s="220">
        <f>ROUND(I163*H163,2)</f>
        <v>0</v>
      </c>
      <c r="K163" s="216" t="s">
        <v>19</v>
      </c>
      <c r="L163" s="45"/>
      <c r="M163" s="221" t="s">
        <v>19</v>
      </c>
      <c r="N163" s="222" t="s">
        <v>43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157</v>
      </c>
      <c r="AT163" s="225" t="s">
        <v>153</v>
      </c>
      <c r="AU163" s="225" t="s">
        <v>81</v>
      </c>
      <c r="AY163" s="18" t="s">
        <v>151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79</v>
      </c>
      <c r="BK163" s="226">
        <f>ROUND(I163*H163,2)</f>
        <v>0</v>
      </c>
      <c r="BL163" s="18" t="s">
        <v>157</v>
      </c>
      <c r="BM163" s="225" t="s">
        <v>664</v>
      </c>
    </row>
    <row r="164" spans="1:51" s="14" customFormat="1" ht="12">
      <c r="A164" s="14"/>
      <c r="B164" s="242"/>
      <c r="C164" s="243"/>
      <c r="D164" s="227" t="s">
        <v>165</v>
      </c>
      <c r="E164" s="244" t="s">
        <v>19</v>
      </c>
      <c r="F164" s="245" t="s">
        <v>665</v>
      </c>
      <c r="G164" s="243"/>
      <c r="H164" s="246">
        <v>805.08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165</v>
      </c>
      <c r="AU164" s="252" t="s">
        <v>81</v>
      </c>
      <c r="AV164" s="14" t="s">
        <v>81</v>
      </c>
      <c r="AW164" s="14" t="s">
        <v>34</v>
      </c>
      <c r="AX164" s="14" t="s">
        <v>72</v>
      </c>
      <c r="AY164" s="252" t="s">
        <v>151</v>
      </c>
    </row>
    <row r="165" spans="1:51" s="14" customFormat="1" ht="12">
      <c r="A165" s="14"/>
      <c r="B165" s="242"/>
      <c r="C165" s="243"/>
      <c r="D165" s="227" t="s">
        <v>165</v>
      </c>
      <c r="E165" s="244" t="s">
        <v>19</v>
      </c>
      <c r="F165" s="245" t="s">
        <v>666</v>
      </c>
      <c r="G165" s="243"/>
      <c r="H165" s="246">
        <v>-48.168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165</v>
      </c>
      <c r="AU165" s="252" t="s">
        <v>81</v>
      </c>
      <c r="AV165" s="14" t="s">
        <v>81</v>
      </c>
      <c r="AW165" s="14" t="s">
        <v>34</v>
      </c>
      <c r="AX165" s="14" t="s">
        <v>72</v>
      </c>
      <c r="AY165" s="252" t="s">
        <v>151</v>
      </c>
    </row>
    <row r="166" spans="1:51" s="14" customFormat="1" ht="12">
      <c r="A166" s="14"/>
      <c r="B166" s="242"/>
      <c r="C166" s="243"/>
      <c r="D166" s="227" t="s">
        <v>165</v>
      </c>
      <c r="E166" s="244" t="s">
        <v>19</v>
      </c>
      <c r="F166" s="245" t="s">
        <v>667</v>
      </c>
      <c r="G166" s="243"/>
      <c r="H166" s="246">
        <v>-217.932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165</v>
      </c>
      <c r="AU166" s="252" t="s">
        <v>81</v>
      </c>
      <c r="AV166" s="14" t="s">
        <v>81</v>
      </c>
      <c r="AW166" s="14" t="s">
        <v>34</v>
      </c>
      <c r="AX166" s="14" t="s">
        <v>72</v>
      </c>
      <c r="AY166" s="252" t="s">
        <v>151</v>
      </c>
    </row>
    <row r="167" spans="1:51" s="15" customFormat="1" ht="12">
      <c r="A167" s="15"/>
      <c r="B167" s="253"/>
      <c r="C167" s="254"/>
      <c r="D167" s="227" t="s">
        <v>165</v>
      </c>
      <c r="E167" s="255" t="s">
        <v>113</v>
      </c>
      <c r="F167" s="256" t="s">
        <v>168</v>
      </c>
      <c r="G167" s="254"/>
      <c r="H167" s="257">
        <v>538.98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3" t="s">
        <v>165</v>
      </c>
      <c r="AU167" s="263" t="s">
        <v>81</v>
      </c>
      <c r="AV167" s="15" t="s">
        <v>157</v>
      </c>
      <c r="AW167" s="15" t="s">
        <v>34</v>
      </c>
      <c r="AX167" s="15" t="s">
        <v>79</v>
      </c>
      <c r="AY167" s="263" t="s">
        <v>151</v>
      </c>
    </row>
    <row r="168" spans="1:65" s="2" customFormat="1" ht="16.5" customHeight="1">
      <c r="A168" s="39"/>
      <c r="B168" s="40"/>
      <c r="C168" s="266" t="s">
        <v>300</v>
      </c>
      <c r="D168" s="266" t="s">
        <v>251</v>
      </c>
      <c r="E168" s="267" t="s">
        <v>668</v>
      </c>
      <c r="F168" s="268" t="s">
        <v>669</v>
      </c>
      <c r="G168" s="269" t="s">
        <v>254</v>
      </c>
      <c r="H168" s="270">
        <v>485.082</v>
      </c>
      <c r="I168" s="271"/>
      <c r="J168" s="272">
        <f>ROUND(I168*H168,2)</f>
        <v>0</v>
      </c>
      <c r="K168" s="268" t="s">
        <v>19</v>
      </c>
      <c r="L168" s="273"/>
      <c r="M168" s="274" t="s">
        <v>19</v>
      </c>
      <c r="N168" s="275" t="s">
        <v>43</v>
      </c>
      <c r="O168" s="85"/>
      <c r="P168" s="223">
        <f>O168*H168</f>
        <v>0</v>
      </c>
      <c r="Q168" s="223">
        <v>1</v>
      </c>
      <c r="R168" s="223">
        <f>Q168*H168</f>
        <v>485.082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210</v>
      </c>
      <c r="AT168" s="225" t="s">
        <v>251</v>
      </c>
      <c r="AU168" s="225" t="s">
        <v>81</v>
      </c>
      <c r="AY168" s="18" t="s">
        <v>151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79</v>
      </c>
      <c r="BK168" s="226">
        <f>ROUND(I168*H168,2)</f>
        <v>0</v>
      </c>
      <c r="BL168" s="18" t="s">
        <v>157</v>
      </c>
      <c r="BM168" s="225" t="s">
        <v>670</v>
      </c>
    </row>
    <row r="169" spans="1:51" s="14" customFormat="1" ht="12">
      <c r="A169" s="14"/>
      <c r="B169" s="242"/>
      <c r="C169" s="243"/>
      <c r="D169" s="227" t="s">
        <v>165</v>
      </c>
      <c r="E169" s="244" t="s">
        <v>19</v>
      </c>
      <c r="F169" s="245" t="s">
        <v>671</v>
      </c>
      <c r="G169" s="243"/>
      <c r="H169" s="246">
        <v>485.082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165</v>
      </c>
      <c r="AU169" s="252" t="s">
        <v>81</v>
      </c>
      <c r="AV169" s="14" t="s">
        <v>81</v>
      </c>
      <c r="AW169" s="14" t="s">
        <v>34</v>
      </c>
      <c r="AX169" s="14" t="s">
        <v>79</v>
      </c>
      <c r="AY169" s="252" t="s">
        <v>151</v>
      </c>
    </row>
    <row r="170" spans="1:65" s="2" customFormat="1" ht="37.8" customHeight="1">
      <c r="A170" s="39"/>
      <c r="B170" s="40"/>
      <c r="C170" s="214" t="s">
        <v>305</v>
      </c>
      <c r="D170" s="214" t="s">
        <v>153</v>
      </c>
      <c r="E170" s="215" t="s">
        <v>672</v>
      </c>
      <c r="F170" s="216" t="s">
        <v>673</v>
      </c>
      <c r="G170" s="217" t="s">
        <v>108</v>
      </c>
      <c r="H170" s="218">
        <v>217.932</v>
      </c>
      <c r="I170" s="219"/>
      <c r="J170" s="220">
        <f>ROUND(I170*H170,2)</f>
        <v>0</v>
      </c>
      <c r="K170" s="216" t="s">
        <v>19</v>
      </c>
      <c r="L170" s="45"/>
      <c r="M170" s="221" t="s">
        <v>19</v>
      </c>
      <c r="N170" s="222" t="s">
        <v>43</v>
      </c>
      <c r="O170" s="8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5" t="s">
        <v>157</v>
      </c>
      <c r="AT170" s="225" t="s">
        <v>153</v>
      </c>
      <c r="AU170" s="225" t="s">
        <v>81</v>
      </c>
      <c r="AY170" s="18" t="s">
        <v>151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8" t="s">
        <v>79</v>
      </c>
      <c r="BK170" s="226">
        <f>ROUND(I170*H170,2)</f>
        <v>0</v>
      </c>
      <c r="BL170" s="18" t="s">
        <v>157</v>
      </c>
      <c r="BM170" s="225" t="s">
        <v>674</v>
      </c>
    </row>
    <row r="171" spans="1:51" s="14" customFormat="1" ht="12">
      <c r="A171" s="14"/>
      <c r="B171" s="242"/>
      <c r="C171" s="243"/>
      <c r="D171" s="227" t="s">
        <v>165</v>
      </c>
      <c r="E171" s="244" t="s">
        <v>19</v>
      </c>
      <c r="F171" s="245" t="s">
        <v>675</v>
      </c>
      <c r="G171" s="243"/>
      <c r="H171" s="246">
        <v>94.08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165</v>
      </c>
      <c r="AU171" s="252" t="s">
        <v>81</v>
      </c>
      <c r="AV171" s="14" t="s">
        <v>81</v>
      </c>
      <c r="AW171" s="14" t="s">
        <v>34</v>
      </c>
      <c r="AX171" s="14" t="s">
        <v>72</v>
      </c>
      <c r="AY171" s="252" t="s">
        <v>151</v>
      </c>
    </row>
    <row r="172" spans="1:51" s="14" customFormat="1" ht="12">
      <c r="A172" s="14"/>
      <c r="B172" s="242"/>
      <c r="C172" s="243"/>
      <c r="D172" s="227" t="s">
        <v>165</v>
      </c>
      <c r="E172" s="244" t="s">
        <v>19</v>
      </c>
      <c r="F172" s="245" t="s">
        <v>676</v>
      </c>
      <c r="G172" s="243"/>
      <c r="H172" s="246">
        <v>106.92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165</v>
      </c>
      <c r="AU172" s="252" t="s">
        <v>81</v>
      </c>
      <c r="AV172" s="14" t="s">
        <v>81</v>
      </c>
      <c r="AW172" s="14" t="s">
        <v>34</v>
      </c>
      <c r="AX172" s="14" t="s">
        <v>72</v>
      </c>
      <c r="AY172" s="252" t="s">
        <v>151</v>
      </c>
    </row>
    <row r="173" spans="1:51" s="14" customFormat="1" ht="12">
      <c r="A173" s="14"/>
      <c r="B173" s="242"/>
      <c r="C173" s="243"/>
      <c r="D173" s="227" t="s">
        <v>165</v>
      </c>
      <c r="E173" s="244" t="s">
        <v>19</v>
      </c>
      <c r="F173" s="245" t="s">
        <v>677</v>
      </c>
      <c r="G173" s="243"/>
      <c r="H173" s="246">
        <v>9.792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165</v>
      </c>
      <c r="AU173" s="252" t="s">
        <v>81</v>
      </c>
      <c r="AV173" s="14" t="s">
        <v>81</v>
      </c>
      <c r="AW173" s="14" t="s">
        <v>34</v>
      </c>
      <c r="AX173" s="14" t="s">
        <v>72</v>
      </c>
      <c r="AY173" s="252" t="s">
        <v>151</v>
      </c>
    </row>
    <row r="174" spans="1:51" s="14" customFormat="1" ht="12">
      <c r="A174" s="14"/>
      <c r="B174" s="242"/>
      <c r="C174" s="243"/>
      <c r="D174" s="227" t="s">
        <v>165</v>
      </c>
      <c r="E174" s="244" t="s">
        <v>19</v>
      </c>
      <c r="F174" s="245" t="s">
        <v>678</v>
      </c>
      <c r="G174" s="243"/>
      <c r="H174" s="246">
        <v>7.14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165</v>
      </c>
      <c r="AU174" s="252" t="s">
        <v>81</v>
      </c>
      <c r="AV174" s="14" t="s">
        <v>81</v>
      </c>
      <c r="AW174" s="14" t="s">
        <v>34</v>
      </c>
      <c r="AX174" s="14" t="s">
        <v>72</v>
      </c>
      <c r="AY174" s="252" t="s">
        <v>151</v>
      </c>
    </row>
    <row r="175" spans="1:51" s="15" customFormat="1" ht="12">
      <c r="A175" s="15"/>
      <c r="B175" s="253"/>
      <c r="C175" s="254"/>
      <c r="D175" s="227" t="s">
        <v>165</v>
      </c>
      <c r="E175" s="255" t="s">
        <v>572</v>
      </c>
      <c r="F175" s="256" t="s">
        <v>168</v>
      </c>
      <c r="G175" s="254"/>
      <c r="H175" s="257">
        <v>217.932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3" t="s">
        <v>165</v>
      </c>
      <c r="AU175" s="263" t="s">
        <v>81</v>
      </c>
      <c r="AV175" s="15" t="s">
        <v>157</v>
      </c>
      <c r="AW175" s="15" t="s">
        <v>34</v>
      </c>
      <c r="AX175" s="15" t="s">
        <v>79</v>
      </c>
      <c r="AY175" s="263" t="s">
        <v>151</v>
      </c>
    </row>
    <row r="176" spans="1:65" s="2" customFormat="1" ht="16.5" customHeight="1">
      <c r="A176" s="39"/>
      <c r="B176" s="40"/>
      <c r="C176" s="266" t="s">
        <v>310</v>
      </c>
      <c r="D176" s="266" t="s">
        <v>251</v>
      </c>
      <c r="E176" s="267" t="s">
        <v>679</v>
      </c>
      <c r="F176" s="268" t="s">
        <v>680</v>
      </c>
      <c r="G176" s="269" t="s">
        <v>254</v>
      </c>
      <c r="H176" s="270">
        <v>392.278</v>
      </c>
      <c r="I176" s="271"/>
      <c r="J176" s="272">
        <f>ROUND(I176*H176,2)</f>
        <v>0</v>
      </c>
      <c r="K176" s="268" t="s">
        <v>172</v>
      </c>
      <c r="L176" s="273"/>
      <c r="M176" s="274" t="s">
        <v>19</v>
      </c>
      <c r="N176" s="275" t="s">
        <v>43</v>
      </c>
      <c r="O176" s="85"/>
      <c r="P176" s="223">
        <f>O176*H176</f>
        <v>0</v>
      </c>
      <c r="Q176" s="223">
        <v>1</v>
      </c>
      <c r="R176" s="223">
        <f>Q176*H176</f>
        <v>392.278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210</v>
      </c>
      <c r="AT176" s="225" t="s">
        <v>251</v>
      </c>
      <c r="AU176" s="225" t="s">
        <v>81</v>
      </c>
      <c r="AY176" s="18" t="s">
        <v>151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79</v>
      </c>
      <c r="BK176" s="226">
        <f>ROUND(I176*H176,2)</f>
        <v>0</v>
      </c>
      <c r="BL176" s="18" t="s">
        <v>157</v>
      </c>
      <c r="BM176" s="225" t="s">
        <v>681</v>
      </c>
    </row>
    <row r="177" spans="1:51" s="14" customFormat="1" ht="12">
      <c r="A177" s="14"/>
      <c r="B177" s="242"/>
      <c r="C177" s="243"/>
      <c r="D177" s="227" t="s">
        <v>165</v>
      </c>
      <c r="E177" s="244" t="s">
        <v>19</v>
      </c>
      <c r="F177" s="245" t="s">
        <v>682</v>
      </c>
      <c r="G177" s="243"/>
      <c r="H177" s="246">
        <v>392.278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165</v>
      </c>
      <c r="AU177" s="252" t="s">
        <v>81</v>
      </c>
      <c r="AV177" s="14" t="s">
        <v>81</v>
      </c>
      <c r="AW177" s="14" t="s">
        <v>34</v>
      </c>
      <c r="AX177" s="14" t="s">
        <v>79</v>
      </c>
      <c r="AY177" s="252" t="s">
        <v>151</v>
      </c>
    </row>
    <row r="178" spans="1:63" s="12" customFormat="1" ht="22.8" customHeight="1">
      <c r="A178" s="12"/>
      <c r="B178" s="198"/>
      <c r="C178" s="199"/>
      <c r="D178" s="200" t="s">
        <v>71</v>
      </c>
      <c r="E178" s="212" t="s">
        <v>157</v>
      </c>
      <c r="F178" s="212" t="s">
        <v>683</v>
      </c>
      <c r="G178" s="199"/>
      <c r="H178" s="199"/>
      <c r="I178" s="202"/>
      <c r="J178" s="213">
        <f>BK178</f>
        <v>0</v>
      </c>
      <c r="K178" s="199"/>
      <c r="L178" s="204"/>
      <c r="M178" s="205"/>
      <c r="N178" s="206"/>
      <c r="O178" s="206"/>
      <c r="P178" s="207">
        <f>SUM(P179:P187)</f>
        <v>0</v>
      </c>
      <c r="Q178" s="206"/>
      <c r="R178" s="207">
        <f>SUM(R179:R187)</f>
        <v>3.5032799999999997</v>
      </c>
      <c r="S178" s="206"/>
      <c r="T178" s="208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9" t="s">
        <v>79</v>
      </c>
      <c r="AT178" s="210" t="s">
        <v>71</v>
      </c>
      <c r="AU178" s="210" t="s">
        <v>79</v>
      </c>
      <c r="AY178" s="209" t="s">
        <v>151</v>
      </c>
      <c r="BK178" s="211">
        <f>SUM(BK179:BK187)</f>
        <v>0</v>
      </c>
    </row>
    <row r="179" spans="1:65" s="2" customFormat="1" ht="16.5" customHeight="1">
      <c r="A179" s="39"/>
      <c r="B179" s="40"/>
      <c r="C179" s="214" t="s">
        <v>316</v>
      </c>
      <c r="D179" s="214" t="s">
        <v>153</v>
      </c>
      <c r="E179" s="215" t="s">
        <v>684</v>
      </c>
      <c r="F179" s="216" t="s">
        <v>685</v>
      </c>
      <c r="G179" s="217" t="s">
        <v>108</v>
      </c>
      <c r="H179" s="218">
        <v>50.208</v>
      </c>
      <c r="I179" s="219"/>
      <c r="J179" s="220">
        <f>ROUND(I179*H179,2)</f>
        <v>0</v>
      </c>
      <c r="K179" s="216" t="s">
        <v>19</v>
      </c>
      <c r="L179" s="45"/>
      <c r="M179" s="221" t="s">
        <v>19</v>
      </c>
      <c r="N179" s="222" t="s">
        <v>43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157</v>
      </c>
      <c r="AT179" s="225" t="s">
        <v>153</v>
      </c>
      <c r="AU179" s="225" t="s">
        <v>81</v>
      </c>
      <c r="AY179" s="18" t="s">
        <v>151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79</v>
      </c>
      <c r="BK179" s="226">
        <f>ROUND(I179*H179,2)</f>
        <v>0</v>
      </c>
      <c r="BL179" s="18" t="s">
        <v>157</v>
      </c>
      <c r="BM179" s="225" t="s">
        <v>686</v>
      </c>
    </row>
    <row r="180" spans="1:51" s="14" customFormat="1" ht="12">
      <c r="A180" s="14"/>
      <c r="B180" s="242"/>
      <c r="C180" s="243"/>
      <c r="D180" s="227" t="s">
        <v>165</v>
      </c>
      <c r="E180" s="244" t="s">
        <v>570</v>
      </c>
      <c r="F180" s="245" t="s">
        <v>687</v>
      </c>
      <c r="G180" s="243"/>
      <c r="H180" s="246">
        <v>48.168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165</v>
      </c>
      <c r="AU180" s="252" t="s">
        <v>81</v>
      </c>
      <c r="AV180" s="14" t="s">
        <v>81</v>
      </c>
      <c r="AW180" s="14" t="s">
        <v>34</v>
      </c>
      <c r="AX180" s="14" t="s">
        <v>72</v>
      </c>
      <c r="AY180" s="252" t="s">
        <v>151</v>
      </c>
    </row>
    <row r="181" spans="1:51" s="14" customFormat="1" ht="12">
      <c r="A181" s="14"/>
      <c r="B181" s="242"/>
      <c r="C181" s="243"/>
      <c r="D181" s="227" t="s">
        <v>165</v>
      </c>
      <c r="E181" s="244" t="s">
        <v>19</v>
      </c>
      <c r="F181" s="245" t="s">
        <v>688</v>
      </c>
      <c r="G181" s="243"/>
      <c r="H181" s="246">
        <v>2.04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165</v>
      </c>
      <c r="AU181" s="252" t="s">
        <v>81</v>
      </c>
      <c r="AV181" s="14" t="s">
        <v>81</v>
      </c>
      <c r="AW181" s="14" t="s">
        <v>34</v>
      </c>
      <c r="AX181" s="14" t="s">
        <v>72</v>
      </c>
      <c r="AY181" s="252" t="s">
        <v>151</v>
      </c>
    </row>
    <row r="182" spans="1:51" s="15" customFormat="1" ht="12">
      <c r="A182" s="15"/>
      <c r="B182" s="253"/>
      <c r="C182" s="254"/>
      <c r="D182" s="227" t="s">
        <v>165</v>
      </c>
      <c r="E182" s="255" t="s">
        <v>19</v>
      </c>
      <c r="F182" s="256" t="s">
        <v>168</v>
      </c>
      <c r="G182" s="254"/>
      <c r="H182" s="257">
        <v>50.208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165</v>
      </c>
      <c r="AU182" s="263" t="s">
        <v>81</v>
      </c>
      <c r="AV182" s="15" t="s">
        <v>157</v>
      </c>
      <c r="AW182" s="15" t="s">
        <v>34</v>
      </c>
      <c r="AX182" s="15" t="s">
        <v>79</v>
      </c>
      <c r="AY182" s="263" t="s">
        <v>151</v>
      </c>
    </row>
    <row r="183" spans="1:65" s="2" customFormat="1" ht="16.5" customHeight="1">
      <c r="A183" s="39"/>
      <c r="B183" s="40"/>
      <c r="C183" s="214" t="s">
        <v>322</v>
      </c>
      <c r="D183" s="214" t="s">
        <v>153</v>
      </c>
      <c r="E183" s="215" t="s">
        <v>689</v>
      </c>
      <c r="F183" s="216" t="s">
        <v>690</v>
      </c>
      <c r="G183" s="217" t="s">
        <v>352</v>
      </c>
      <c r="H183" s="218">
        <v>12</v>
      </c>
      <c r="I183" s="219"/>
      <c r="J183" s="220">
        <f>ROUND(I183*H183,2)</f>
        <v>0</v>
      </c>
      <c r="K183" s="216" t="s">
        <v>19</v>
      </c>
      <c r="L183" s="45"/>
      <c r="M183" s="221" t="s">
        <v>19</v>
      </c>
      <c r="N183" s="222" t="s">
        <v>43</v>
      </c>
      <c r="O183" s="85"/>
      <c r="P183" s="223">
        <f>O183*H183</f>
        <v>0</v>
      </c>
      <c r="Q183" s="223">
        <v>0.22394</v>
      </c>
      <c r="R183" s="223">
        <f>Q183*H183</f>
        <v>2.68728</v>
      </c>
      <c r="S183" s="223">
        <v>0</v>
      </c>
      <c r="T183" s="22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157</v>
      </c>
      <c r="AT183" s="225" t="s">
        <v>153</v>
      </c>
      <c r="AU183" s="225" t="s">
        <v>81</v>
      </c>
      <c r="AY183" s="18" t="s">
        <v>151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8" t="s">
        <v>79</v>
      </c>
      <c r="BK183" s="226">
        <f>ROUND(I183*H183,2)</f>
        <v>0</v>
      </c>
      <c r="BL183" s="18" t="s">
        <v>157</v>
      </c>
      <c r="BM183" s="225" t="s">
        <v>691</v>
      </c>
    </row>
    <row r="184" spans="1:65" s="2" customFormat="1" ht="16.5" customHeight="1">
      <c r="A184" s="39"/>
      <c r="B184" s="40"/>
      <c r="C184" s="266" t="s">
        <v>327</v>
      </c>
      <c r="D184" s="266" t="s">
        <v>251</v>
      </c>
      <c r="E184" s="267" t="s">
        <v>692</v>
      </c>
      <c r="F184" s="268" t="s">
        <v>693</v>
      </c>
      <c r="G184" s="269" t="s">
        <v>352</v>
      </c>
      <c r="H184" s="270">
        <v>6</v>
      </c>
      <c r="I184" s="271"/>
      <c r="J184" s="272">
        <f>ROUND(I184*H184,2)</f>
        <v>0</v>
      </c>
      <c r="K184" s="268" t="s">
        <v>19</v>
      </c>
      <c r="L184" s="273"/>
      <c r="M184" s="274" t="s">
        <v>19</v>
      </c>
      <c r="N184" s="275" t="s">
        <v>43</v>
      </c>
      <c r="O184" s="85"/>
      <c r="P184" s="223">
        <f>O184*H184</f>
        <v>0</v>
      </c>
      <c r="Q184" s="223">
        <v>0.028</v>
      </c>
      <c r="R184" s="223">
        <f>Q184*H184</f>
        <v>0.168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210</v>
      </c>
      <c r="AT184" s="225" t="s">
        <v>251</v>
      </c>
      <c r="AU184" s="225" t="s">
        <v>81</v>
      </c>
      <c r="AY184" s="18" t="s">
        <v>151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79</v>
      </c>
      <c r="BK184" s="226">
        <f>ROUND(I184*H184,2)</f>
        <v>0</v>
      </c>
      <c r="BL184" s="18" t="s">
        <v>157</v>
      </c>
      <c r="BM184" s="225" t="s">
        <v>694</v>
      </c>
    </row>
    <row r="185" spans="1:65" s="2" customFormat="1" ht="16.5" customHeight="1">
      <c r="A185" s="39"/>
      <c r="B185" s="40"/>
      <c r="C185" s="266" t="s">
        <v>332</v>
      </c>
      <c r="D185" s="266" t="s">
        <v>251</v>
      </c>
      <c r="E185" s="267" t="s">
        <v>695</v>
      </c>
      <c r="F185" s="268" t="s">
        <v>696</v>
      </c>
      <c r="G185" s="269" t="s">
        <v>352</v>
      </c>
      <c r="H185" s="270">
        <v>6</v>
      </c>
      <c r="I185" s="271"/>
      <c r="J185" s="272">
        <f>ROUND(I185*H185,2)</f>
        <v>0</v>
      </c>
      <c r="K185" s="268" t="s">
        <v>172</v>
      </c>
      <c r="L185" s="273"/>
      <c r="M185" s="274" t="s">
        <v>19</v>
      </c>
      <c r="N185" s="275" t="s">
        <v>43</v>
      </c>
      <c r="O185" s="85"/>
      <c r="P185" s="223">
        <f>O185*H185</f>
        <v>0</v>
      </c>
      <c r="Q185" s="223">
        <v>0.04</v>
      </c>
      <c r="R185" s="223">
        <f>Q185*H185</f>
        <v>0.24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210</v>
      </c>
      <c r="AT185" s="225" t="s">
        <v>251</v>
      </c>
      <c r="AU185" s="225" t="s">
        <v>81</v>
      </c>
      <c r="AY185" s="18" t="s">
        <v>151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79</v>
      </c>
      <c r="BK185" s="226">
        <f>ROUND(I185*H185,2)</f>
        <v>0</v>
      </c>
      <c r="BL185" s="18" t="s">
        <v>157</v>
      </c>
      <c r="BM185" s="225" t="s">
        <v>697</v>
      </c>
    </row>
    <row r="186" spans="1:65" s="2" customFormat="1" ht="16.5" customHeight="1">
      <c r="A186" s="39"/>
      <c r="B186" s="40"/>
      <c r="C186" s="266" t="s">
        <v>339</v>
      </c>
      <c r="D186" s="266" t="s">
        <v>251</v>
      </c>
      <c r="E186" s="267" t="s">
        <v>698</v>
      </c>
      <c r="F186" s="268" t="s">
        <v>699</v>
      </c>
      <c r="G186" s="269" t="s">
        <v>352</v>
      </c>
      <c r="H186" s="270">
        <v>6</v>
      </c>
      <c r="I186" s="271"/>
      <c r="J186" s="272">
        <f>ROUND(I186*H186,2)</f>
        <v>0</v>
      </c>
      <c r="K186" s="268" t="s">
        <v>19</v>
      </c>
      <c r="L186" s="273"/>
      <c r="M186" s="274" t="s">
        <v>19</v>
      </c>
      <c r="N186" s="275" t="s">
        <v>43</v>
      </c>
      <c r="O186" s="85"/>
      <c r="P186" s="223">
        <f>O186*H186</f>
        <v>0</v>
      </c>
      <c r="Q186" s="223">
        <v>0.068</v>
      </c>
      <c r="R186" s="223">
        <f>Q186*H186</f>
        <v>0.40800000000000003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210</v>
      </c>
      <c r="AT186" s="225" t="s">
        <v>251</v>
      </c>
      <c r="AU186" s="225" t="s">
        <v>81</v>
      </c>
      <c r="AY186" s="18" t="s">
        <v>151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79</v>
      </c>
      <c r="BK186" s="226">
        <f>ROUND(I186*H186,2)</f>
        <v>0</v>
      </c>
      <c r="BL186" s="18" t="s">
        <v>157</v>
      </c>
      <c r="BM186" s="225" t="s">
        <v>700</v>
      </c>
    </row>
    <row r="187" spans="1:65" s="2" customFormat="1" ht="24.15" customHeight="1">
      <c r="A187" s="39"/>
      <c r="B187" s="40"/>
      <c r="C187" s="214" t="s">
        <v>343</v>
      </c>
      <c r="D187" s="214" t="s">
        <v>153</v>
      </c>
      <c r="E187" s="215" t="s">
        <v>701</v>
      </c>
      <c r="F187" s="216" t="s">
        <v>702</v>
      </c>
      <c r="G187" s="217" t="s">
        <v>108</v>
      </c>
      <c r="H187" s="218">
        <v>0.75</v>
      </c>
      <c r="I187" s="219"/>
      <c r="J187" s="220">
        <f>ROUND(I187*H187,2)</f>
        <v>0</v>
      </c>
      <c r="K187" s="216" t="s">
        <v>19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157</v>
      </c>
      <c r="AT187" s="225" t="s">
        <v>153</v>
      </c>
      <c r="AU187" s="225" t="s">
        <v>81</v>
      </c>
      <c r="AY187" s="18" t="s">
        <v>151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79</v>
      </c>
      <c r="BK187" s="226">
        <f>ROUND(I187*H187,2)</f>
        <v>0</v>
      </c>
      <c r="BL187" s="18" t="s">
        <v>157</v>
      </c>
      <c r="BM187" s="225" t="s">
        <v>703</v>
      </c>
    </row>
    <row r="188" spans="1:63" s="12" customFormat="1" ht="22.8" customHeight="1">
      <c r="A188" s="12"/>
      <c r="B188" s="198"/>
      <c r="C188" s="199"/>
      <c r="D188" s="200" t="s">
        <v>71</v>
      </c>
      <c r="E188" s="212" t="s">
        <v>184</v>
      </c>
      <c r="F188" s="212" t="s">
        <v>271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SUM(P189:P197)</f>
        <v>0</v>
      </c>
      <c r="Q188" s="206"/>
      <c r="R188" s="207">
        <f>SUM(R189:R197)</f>
        <v>0</v>
      </c>
      <c r="S188" s="206"/>
      <c r="T188" s="208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79</v>
      </c>
      <c r="AT188" s="210" t="s">
        <v>71</v>
      </c>
      <c r="AU188" s="210" t="s">
        <v>79</v>
      </c>
      <c r="AY188" s="209" t="s">
        <v>151</v>
      </c>
      <c r="BK188" s="211">
        <f>SUM(BK189:BK197)</f>
        <v>0</v>
      </c>
    </row>
    <row r="189" spans="1:65" s="2" customFormat="1" ht="21.75" customHeight="1">
      <c r="A189" s="39"/>
      <c r="B189" s="40"/>
      <c r="C189" s="214" t="s">
        <v>349</v>
      </c>
      <c r="D189" s="214" t="s">
        <v>153</v>
      </c>
      <c r="E189" s="215" t="s">
        <v>278</v>
      </c>
      <c r="F189" s="216" t="s">
        <v>279</v>
      </c>
      <c r="G189" s="217" t="s">
        <v>161</v>
      </c>
      <c r="H189" s="218">
        <v>50</v>
      </c>
      <c r="I189" s="219"/>
      <c r="J189" s="220">
        <f>ROUND(I189*H189,2)</f>
        <v>0</v>
      </c>
      <c r="K189" s="216" t="s">
        <v>19</v>
      </c>
      <c r="L189" s="45"/>
      <c r="M189" s="221" t="s">
        <v>19</v>
      </c>
      <c r="N189" s="222" t="s">
        <v>43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157</v>
      </c>
      <c r="AT189" s="225" t="s">
        <v>153</v>
      </c>
      <c r="AU189" s="225" t="s">
        <v>81</v>
      </c>
      <c r="AY189" s="18" t="s">
        <v>151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79</v>
      </c>
      <c r="BK189" s="226">
        <f>ROUND(I189*H189,2)</f>
        <v>0</v>
      </c>
      <c r="BL189" s="18" t="s">
        <v>157</v>
      </c>
      <c r="BM189" s="225" t="s">
        <v>704</v>
      </c>
    </row>
    <row r="190" spans="1:65" s="2" customFormat="1" ht="24.15" customHeight="1">
      <c r="A190" s="39"/>
      <c r="B190" s="40"/>
      <c r="C190" s="214" t="s">
        <v>356</v>
      </c>
      <c r="D190" s="214" t="s">
        <v>153</v>
      </c>
      <c r="E190" s="215" t="s">
        <v>288</v>
      </c>
      <c r="F190" s="216" t="s">
        <v>289</v>
      </c>
      <c r="G190" s="217" t="s">
        <v>161</v>
      </c>
      <c r="H190" s="218">
        <v>50</v>
      </c>
      <c r="I190" s="219"/>
      <c r="J190" s="220">
        <f>ROUND(I190*H190,2)</f>
        <v>0</v>
      </c>
      <c r="K190" s="216" t="s">
        <v>172</v>
      </c>
      <c r="L190" s="45"/>
      <c r="M190" s="221" t="s">
        <v>19</v>
      </c>
      <c r="N190" s="222" t="s">
        <v>43</v>
      </c>
      <c r="O190" s="85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157</v>
      </c>
      <c r="AT190" s="225" t="s">
        <v>153</v>
      </c>
      <c r="AU190" s="225" t="s">
        <v>81</v>
      </c>
      <c r="AY190" s="18" t="s">
        <v>151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79</v>
      </c>
      <c r="BK190" s="226">
        <f>ROUND(I190*H190,2)</f>
        <v>0</v>
      </c>
      <c r="BL190" s="18" t="s">
        <v>157</v>
      </c>
      <c r="BM190" s="225" t="s">
        <v>705</v>
      </c>
    </row>
    <row r="191" spans="1:47" s="2" customFormat="1" ht="12">
      <c r="A191" s="39"/>
      <c r="B191" s="40"/>
      <c r="C191" s="41"/>
      <c r="D191" s="264" t="s">
        <v>174</v>
      </c>
      <c r="E191" s="41"/>
      <c r="F191" s="265" t="s">
        <v>291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174</v>
      </c>
      <c r="AU191" s="18" t="s">
        <v>81</v>
      </c>
    </row>
    <row r="192" spans="1:65" s="2" customFormat="1" ht="24.15" customHeight="1">
      <c r="A192" s="39"/>
      <c r="B192" s="40"/>
      <c r="C192" s="214" t="s">
        <v>360</v>
      </c>
      <c r="D192" s="214" t="s">
        <v>153</v>
      </c>
      <c r="E192" s="215" t="s">
        <v>706</v>
      </c>
      <c r="F192" s="216" t="s">
        <v>707</v>
      </c>
      <c r="G192" s="217" t="s">
        <v>161</v>
      </c>
      <c r="H192" s="218">
        <v>50</v>
      </c>
      <c r="I192" s="219"/>
      <c r="J192" s="220">
        <f>ROUND(I192*H192,2)</f>
        <v>0</v>
      </c>
      <c r="K192" s="216" t="s">
        <v>172</v>
      </c>
      <c r="L192" s="45"/>
      <c r="M192" s="221" t="s">
        <v>19</v>
      </c>
      <c r="N192" s="222" t="s">
        <v>43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157</v>
      </c>
      <c r="AT192" s="225" t="s">
        <v>153</v>
      </c>
      <c r="AU192" s="225" t="s">
        <v>81</v>
      </c>
      <c r="AY192" s="18" t="s">
        <v>151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79</v>
      </c>
      <c r="BK192" s="226">
        <f>ROUND(I192*H192,2)</f>
        <v>0</v>
      </c>
      <c r="BL192" s="18" t="s">
        <v>157</v>
      </c>
      <c r="BM192" s="225" t="s">
        <v>708</v>
      </c>
    </row>
    <row r="193" spans="1:47" s="2" customFormat="1" ht="12">
      <c r="A193" s="39"/>
      <c r="B193" s="40"/>
      <c r="C193" s="41"/>
      <c r="D193" s="264" t="s">
        <v>174</v>
      </c>
      <c r="E193" s="41"/>
      <c r="F193" s="265" t="s">
        <v>709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174</v>
      </c>
      <c r="AU193" s="18" t="s">
        <v>81</v>
      </c>
    </row>
    <row r="194" spans="1:65" s="2" customFormat="1" ht="16.5" customHeight="1">
      <c r="A194" s="39"/>
      <c r="B194" s="40"/>
      <c r="C194" s="214" t="s">
        <v>365</v>
      </c>
      <c r="D194" s="214" t="s">
        <v>153</v>
      </c>
      <c r="E194" s="215" t="s">
        <v>296</v>
      </c>
      <c r="F194" s="216" t="s">
        <v>297</v>
      </c>
      <c r="G194" s="217" t="s">
        <v>161</v>
      </c>
      <c r="H194" s="218">
        <v>118</v>
      </c>
      <c r="I194" s="219"/>
      <c r="J194" s="220">
        <f>ROUND(I194*H194,2)</f>
        <v>0</v>
      </c>
      <c r="K194" s="216" t="s">
        <v>172</v>
      </c>
      <c r="L194" s="45"/>
      <c r="M194" s="221" t="s">
        <v>19</v>
      </c>
      <c r="N194" s="222" t="s">
        <v>43</v>
      </c>
      <c r="O194" s="85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5" t="s">
        <v>157</v>
      </c>
      <c r="AT194" s="225" t="s">
        <v>153</v>
      </c>
      <c r="AU194" s="225" t="s">
        <v>81</v>
      </c>
      <c r="AY194" s="18" t="s">
        <v>151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8" t="s">
        <v>79</v>
      </c>
      <c r="BK194" s="226">
        <f>ROUND(I194*H194,2)</f>
        <v>0</v>
      </c>
      <c r="BL194" s="18" t="s">
        <v>157</v>
      </c>
      <c r="BM194" s="225" t="s">
        <v>710</v>
      </c>
    </row>
    <row r="195" spans="1:47" s="2" customFormat="1" ht="12">
      <c r="A195" s="39"/>
      <c r="B195" s="40"/>
      <c r="C195" s="41"/>
      <c r="D195" s="264" t="s">
        <v>174</v>
      </c>
      <c r="E195" s="41"/>
      <c r="F195" s="265" t="s">
        <v>299</v>
      </c>
      <c r="G195" s="41"/>
      <c r="H195" s="41"/>
      <c r="I195" s="229"/>
      <c r="J195" s="41"/>
      <c r="K195" s="41"/>
      <c r="L195" s="45"/>
      <c r="M195" s="230"/>
      <c r="N195" s="23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174</v>
      </c>
      <c r="AU195" s="18" t="s">
        <v>81</v>
      </c>
    </row>
    <row r="196" spans="1:65" s="2" customFormat="1" ht="24.15" customHeight="1">
      <c r="A196" s="39"/>
      <c r="B196" s="40"/>
      <c r="C196" s="214" t="s">
        <v>370</v>
      </c>
      <c r="D196" s="214" t="s">
        <v>153</v>
      </c>
      <c r="E196" s="215" t="s">
        <v>711</v>
      </c>
      <c r="F196" s="216" t="s">
        <v>712</v>
      </c>
      <c r="G196" s="217" t="s">
        <v>161</v>
      </c>
      <c r="H196" s="218">
        <v>118</v>
      </c>
      <c r="I196" s="219"/>
      <c r="J196" s="220">
        <f>ROUND(I196*H196,2)</f>
        <v>0</v>
      </c>
      <c r="K196" s="216" t="s">
        <v>172</v>
      </c>
      <c r="L196" s="45"/>
      <c r="M196" s="221" t="s">
        <v>19</v>
      </c>
      <c r="N196" s="222" t="s">
        <v>43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157</v>
      </c>
      <c r="AT196" s="225" t="s">
        <v>153</v>
      </c>
      <c r="AU196" s="225" t="s">
        <v>81</v>
      </c>
      <c r="AY196" s="18" t="s">
        <v>151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79</v>
      </c>
      <c r="BK196" s="226">
        <f>ROUND(I196*H196,2)</f>
        <v>0</v>
      </c>
      <c r="BL196" s="18" t="s">
        <v>157</v>
      </c>
      <c r="BM196" s="225" t="s">
        <v>713</v>
      </c>
    </row>
    <row r="197" spans="1:47" s="2" customFormat="1" ht="12">
      <c r="A197" s="39"/>
      <c r="B197" s="40"/>
      <c r="C197" s="41"/>
      <c r="D197" s="264" t="s">
        <v>174</v>
      </c>
      <c r="E197" s="41"/>
      <c r="F197" s="265" t="s">
        <v>714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174</v>
      </c>
      <c r="AU197" s="18" t="s">
        <v>81</v>
      </c>
    </row>
    <row r="198" spans="1:63" s="12" customFormat="1" ht="22.8" customHeight="1">
      <c r="A198" s="12"/>
      <c r="B198" s="198"/>
      <c r="C198" s="199"/>
      <c r="D198" s="200" t="s">
        <v>71</v>
      </c>
      <c r="E198" s="212" t="s">
        <v>210</v>
      </c>
      <c r="F198" s="212" t="s">
        <v>338</v>
      </c>
      <c r="G198" s="199"/>
      <c r="H198" s="199"/>
      <c r="I198" s="202"/>
      <c r="J198" s="213">
        <f>BK198</f>
        <v>0</v>
      </c>
      <c r="K198" s="199"/>
      <c r="L198" s="204"/>
      <c r="M198" s="205"/>
      <c r="N198" s="206"/>
      <c r="O198" s="206"/>
      <c r="P198" s="207">
        <f>SUM(P199:P327)</f>
        <v>0</v>
      </c>
      <c r="Q198" s="206"/>
      <c r="R198" s="207">
        <f>SUM(R199:R327)</f>
        <v>20.20406874</v>
      </c>
      <c r="S198" s="206"/>
      <c r="T198" s="208">
        <f>SUM(T199:T327)</f>
        <v>30.727599999999995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9" t="s">
        <v>79</v>
      </c>
      <c r="AT198" s="210" t="s">
        <v>71</v>
      </c>
      <c r="AU198" s="210" t="s">
        <v>79</v>
      </c>
      <c r="AY198" s="209" t="s">
        <v>151</v>
      </c>
      <c r="BK198" s="211">
        <f>SUM(BK199:BK327)</f>
        <v>0</v>
      </c>
    </row>
    <row r="199" spans="1:65" s="2" customFormat="1" ht="24.15" customHeight="1">
      <c r="A199" s="39"/>
      <c r="B199" s="40"/>
      <c r="C199" s="214" t="s">
        <v>375</v>
      </c>
      <c r="D199" s="214" t="s">
        <v>153</v>
      </c>
      <c r="E199" s="215" t="s">
        <v>715</v>
      </c>
      <c r="F199" s="216" t="s">
        <v>716</v>
      </c>
      <c r="G199" s="217" t="s">
        <v>194</v>
      </c>
      <c r="H199" s="218">
        <v>422.9</v>
      </c>
      <c r="I199" s="219"/>
      <c r="J199" s="220">
        <f>ROUND(I199*H199,2)</f>
        <v>0</v>
      </c>
      <c r="K199" s="216" t="s">
        <v>19</v>
      </c>
      <c r="L199" s="45"/>
      <c r="M199" s="221" t="s">
        <v>19</v>
      </c>
      <c r="N199" s="222" t="s">
        <v>43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0.044</v>
      </c>
      <c r="T199" s="224">
        <f>S199*H199</f>
        <v>18.607599999999998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157</v>
      </c>
      <c r="AT199" s="225" t="s">
        <v>153</v>
      </c>
      <c r="AU199" s="225" t="s">
        <v>81</v>
      </c>
      <c r="AY199" s="18" t="s">
        <v>151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79</v>
      </c>
      <c r="BK199" s="226">
        <f>ROUND(I199*H199,2)</f>
        <v>0</v>
      </c>
      <c r="BL199" s="18" t="s">
        <v>157</v>
      </c>
      <c r="BM199" s="225" t="s">
        <v>717</v>
      </c>
    </row>
    <row r="200" spans="1:65" s="2" customFormat="1" ht="21.75" customHeight="1">
      <c r="A200" s="39"/>
      <c r="B200" s="40"/>
      <c r="C200" s="214" t="s">
        <v>379</v>
      </c>
      <c r="D200" s="214" t="s">
        <v>153</v>
      </c>
      <c r="E200" s="215" t="s">
        <v>718</v>
      </c>
      <c r="F200" s="216" t="s">
        <v>719</v>
      </c>
      <c r="G200" s="217" t="s">
        <v>194</v>
      </c>
      <c r="H200" s="218">
        <v>224.9</v>
      </c>
      <c r="I200" s="219"/>
      <c r="J200" s="220">
        <f>ROUND(I200*H200,2)</f>
        <v>0</v>
      </c>
      <c r="K200" s="216" t="s">
        <v>19</v>
      </c>
      <c r="L200" s="45"/>
      <c r="M200" s="221" t="s">
        <v>19</v>
      </c>
      <c r="N200" s="222" t="s">
        <v>43</v>
      </c>
      <c r="O200" s="85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157</v>
      </c>
      <c r="AT200" s="225" t="s">
        <v>153</v>
      </c>
      <c r="AU200" s="225" t="s">
        <v>81</v>
      </c>
      <c r="AY200" s="18" t="s">
        <v>151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79</v>
      </c>
      <c r="BK200" s="226">
        <f>ROUND(I200*H200,2)</f>
        <v>0</v>
      </c>
      <c r="BL200" s="18" t="s">
        <v>157</v>
      </c>
      <c r="BM200" s="225" t="s">
        <v>720</v>
      </c>
    </row>
    <row r="201" spans="1:51" s="14" customFormat="1" ht="12">
      <c r="A201" s="14"/>
      <c r="B201" s="242"/>
      <c r="C201" s="243"/>
      <c r="D201" s="227" t="s">
        <v>165</v>
      </c>
      <c r="E201" s="244" t="s">
        <v>19</v>
      </c>
      <c r="F201" s="245" t="s">
        <v>721</v>
      </c>
      <c r="G201" s="243"/>
      <c r="H201" s="246">
        <v>224.9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165</v>
      </c>
      <c r="AU201" s="252" t="s">
        <v>81</v>
      </c>
      <c r="AV201" s="14" t="s">
        <v>81</v>
      </c>
      <c r="AW201" s="14" t="s">
        <v>34</v>
      </c>
      <c r="AX201" s="14" t="s">
        <v>79</v>
      </c>
      <c r="AY201" s="252" t="s">
        <v>151</v>
      </c>
    </row>
    <row r="202" spans="1:65" s="2" customFormat="1" ht="16.5" customHeight="1">
      <c r="A202" s="39"/>
      <c r="B202" s="40"/>
      <c r="C202" s="266" t="s">
        <v>384</v>
      </c>
      <c r="D202" s="266" t="s">
        <v>251</v>
      </c>
      <c r="E202" s="267" t="s">
        <v>722</v>
      </c>
      <c r="F202" s="268" t="s">
        <v>723</v>
      </c>
      <c r="G202" s="269" t="s">
        <v>194</v>
      </c>
      <c r="H202" s="270">
        <v>227.149</v>
      </c>
      <c r="I202" s="271"/>
      <c r="J202" s="272">
        <f>ROUND(I202*H202,2)</f>
        <v>0</v>
      </c>
      <c r="K202" s="268" t="s">
        <v>19</v>
      </c>
      <c r="L202" s="273"/>
      <c r="M202" s="274" t="s">
        <v>19</v>
      </c>
      <c r="N202" s="275" t="s">
        <v>43</v>
      </c>
      <c r="O202" s="85"/>
      <c r="P202" s="223">
        <f>O202*H202</f>
        <v>0</v>
      </c>
      <c r="Q202" s="223">
        <v>0.0145</v>
      </c>
      <c r="R202" s="223">
        <f>Q202*H202</f>
        <v>3.2936605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210</v>
      </c>
      <c r="AT202" s="225" t="s">
        <v>251</v>
      </c>
      <c r="AU202" s="225" t="s">
        <v>81</v>
      </c>
      <c r="AY202" s="18" t="s">
        <v>151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79</v>
      </c>
      <c r="BK202" s="226">
        <f>ROUND(I202*H202,2)</f>
        <v>0</v>
      </c>
      <c r="BL202" s="18" t="s">
        <v>157</v>
      </c>
      <c r="BM202" s="225" t="s">
        <v>724</v>
      </c>
    </row>
    <row r="203" spans="1:51" s="14" customFormat="1" ht="12">
      <c r="A203" s="14"/>
      <c r="B203" s="242"/>
      <c r="C203" s="243"/>
      <c r="D203" s="227" t="s">
        <v>165</v>
      </c>
      <c r="E203" s="244" t="s">
        <v>19</v>
      </c>
      <c r="F203" s="245" t="s">
        <v>725</v>
      </c>
      <c r="G203" s="243"/>
      <c r="H203" s="246">
        <v>227.149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165</v>
      </c>
      <c r="AU203" s="252" t="s">
        <v>81</v>
      </c>
      <c r="AV203" s="14" t="s">
        <v>81</v>
      </c>
      <c r="AW203" s="14" t="s">
        <v>34</v>
      </c>
      <c r="AX203" s="14" t="s">
        <v>79</v>
      </c>
      <c r="AY203" s="252" t="s">
        <v>151</v>
      </c>
    </row>
    <row r="204" spans="1:65" s="2" customFormat="1" ht="16.5" customHeight="1">
      <c r="A204" s="39"/>
      <c r="B204" s="40"/>
      <c r="C204" s="266" t="s">
        <v>388</v>
      </c>
      <c r="D204" s="266" t="s">
        <v>251</v>
      </c>
      <c r="E204" s="267" t="s">
        <v>726</v>
      </c>
      <c r="F204" s="268" t="s">
        <v>727</v>
      </c>
      <c r="G204" s="269" t="s">
        <v>352</v>
      </c>
      <c r="H204" s="270">
        <v>43</v>
      </c>
      <c r="I204" s="271"/>
      <c r="J204" s="272">
        <f>ROUND(I204*H204,2)</f>
        <v>0</v>
      </c>
      <c r="K204" s="268" t="s">
        <v>19</v>
      </c>
      <c r="L204" s="273"/>
      <c r="M204" s="274" t="s">
        <v>19</v>
      </c>
      <c r="N204" s="275" t="s">
        <v>43</v>
      </c>
      <c r="O204" s="85"/>
      <c r="P204" s="223">
        <f>O204*H204</f>
        <v>0</v>
      </c>
      <c r="Q204" s="223">
        <v>0.0003</v>
      </c>
      <c r="R204" s="223">
        <f>Q204*H204</f>
        <v>0.012899999999999998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210</v>
      </c>
      <c r="AT204" s="225" t="s">
        <v>251</v>
      </c>
      <c r="AU204" s="225" t="s">
        <v>81</v>
      </c>
      <c r="AY204" s="18" t="s">
        <v>151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79</v>
      </c>
      <c r="BK204" s="226">
        <f>ROUND(I204*H204,2)</f>
        <v>0</v>
      </c>
      <c r="BL204" s="18" t="s">
        <v>157</v>
      </c>
      <c r="BM204" s="225" t="s">
        <v>728</v>
      </c>
    </row>
    <row r="205" spans="1:65" s="2" customFormat="1" ht="21.75" customHeight="1">
      <c r="A205" s="39"/>
      <c r="B205" s="40"/>
      <c r="C205" s="214" t="s">
        <v>393</v>
      </c>
      <c r="D205" s="214" t="s">
        <v>153</v>
      </c>
      <c r="E205" s="215" t="s">
        <v>729</v>
      </c>
      <c r="F205" s="216" t="s">
        <v>730</v>
      </c>
      <c r="G205" s="217" t="s">
        <v>194</v>
      </c>
      <c r="H205" s="218">
        <v>101</v>
      </c>
      <c r="I205" s="219"/>
      <c r="J205" s="220">
        <f>ROUND(I205*H205,2)</f>
        <v>0</v>
      </c>
      <c r="K205" s="216" t="s">
        <v>172</v>
      </c>
      <c r="L205" s="45"/>
      <c r="M205" s="221" t="s">
        <v>19</v>
      </c>
      <c r="N205" s="222" t="s">
        <v>43</v>
      </c>
      <c r="O205" s="85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5" t="s">
        <v>157</v>
      </c>
      <c r="AT205" s="225" t="s">
        <v>153</v>
      </c>
      <c r="AU205" s="225" t="s">
        <v>81</v>
      </c>
      <c r="AY205" s="18" t="s">
        <v>151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8" t="s">
        <v>79</v>
      </c>
      <c r="BK205" s="226">
        <f>ROUND(I205*H205,2)</f>
        <v>0</v>
      </c>
      <c r="BL205" s="18" t="s">
        <v>157</v>
      </c>
      <c r="BM205" s="225" t="s">
        <v>731</v>
      </c>
    </row>
    <row r="206" spans="1:47" s="2" customFormat="1" ht="12">
      <c r="A206" s="39"/>
      <c r="B206" s="40"/>
      <c r="C206" s="41"/>
      <c r="D206" s="264" t="s">
        <v>174</v>
      </c>
      <c r="E206" s="41"/>
      <c r="F206" s="265" t="s">
        <v>732</v>
      </c>
      <c r="G206" s="41"/>
      <c r="H206" s="41"/>
      <c r="I206" s="229"/>
      <c r="J206" s="41"/>
      <c r="K206" s="41"/>
      <c r="L206" s="45"/>
      <c r="M206" s="230"/>
      <c r="N206" s="231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174</v>
      </c>
      <c r="AU206" s="18" t="s">
        <v>81</v>
      </c>
    </row>
    <row r="207" spans="1:65" s="2" customFormat="1" ht="16.5" customHeight="1">
      <c r="A207" s="39"/>
      <c r="B207" s="40"/>
      <c r="C207" s="266" t="s">
        <v>397</v>
      </c>
      <c r="D207" s="266" t="s">
        <v>251</v>
      </c>
      <c r="E207" s="267" t="s">
        <v>733</v>
      </c>
      <c r="F207" s="268" t="s">
        <v>734</v>
      </c>
      <c r="G207" s="269" t="s">
        <v>194</v>
      </c>
      <c r="H207" s="270">
        <v>102.01</v>
      </c>
      <c r="I207" s="271"/>
      <c r="J207" s="272">
        <f>ROUND(I207*H207,2)</f>
        <v>0</v>
      </c>
      <c r="K207" s="268" t="s">
        <v>172</v>
      </c>
      <c r="L207" s="273"/>
      <c r="M207" s="274" t="s">
        <v>19</v>
      </c>
      <c r="N207" s="275" t="s">
        <v>43</v>
      </c>
      <c r="O207" s="85"/>
      <c r="P207" s="223">
        <f>O207*H207</f>
        <v>0</v>
      </c>
      <c r="Q207" s="223">
        <v>0.0275</v>
      </c>
      <c r="R207" s="223">
        <f>Q207*H207</f>
        <v>2.805275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210</v>
      </c>
      <c r="AT207" s="225" t="s">
        <v>251</v>
      </c>
      <c r="AU207" s="225" t="s">
        <v>81</v>
      </c>
      <c r="AY207" s="18" t="s">
        <v>151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79</v>
      </c>
      <c r="BK207" s="226">
        <f>ROUND(I207*H207,2)</f>
        <v>0</v>
      </c>
      <c r="BL207" s="18" t="s">
        <v>157</v>
      </c>
      <c r="BM207" s="225" t="s">
        <v>735</v>
      </c>
    </row>
    <row r="208" spans="1:51" s="14" customFormat="1" ht="12">
      <c r="A208" s="14"/>
      <c r="B208" s="242"/>
      <c r="C208" s="243"/>
      <c r="D208" s="227" t="s">
        <v>165</v>
      </c>
      <c r="E208" s="243"/>
      <c r="F208" s="245" t="s">
        <v>736</v>
      </c>
      <c r="G208" s="243"/>
      <c r="H208" s="246">
        <v>102.01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165</v>
      </c>
      <c r="AU208" s="252" t="s">
        <v>81</v>
      </c>
      <c r="AV208" s="14" t="s">
        <v>81</v>
      </c>
      <c r="AW208" s="14" t="s">
        <v>4</v>
      </c>
      <c r="AX208" s="14" t="s">
        <v>79</v>
      </c>
      <c r="AY208" s="252" t="s">
        <v>151</v>
      </c>
    </row>
    <row r="209" spans="1:65" s="2" customFormat="1" ht="16.5" customHeight="1">
      <c r="A209" s="39"/>
      <c r="B209" s="40"/>
      <c r="C209" s="266" t="s">
        <v>402</v>
      </c>
      <c r="D209" s="266" t="s">
        <v>251</v>
      </c>
      <c r="E209" s="267" t="s">
        <v>737</v>
      </c>
      <c r="F209" s="268" t="s">
        <v>738</v>
      </c>
      <c r="G209" s="269" t="s">
        <v>352</v>
      </c>
      <c r="H209" s="270">
        <v>17</v>
      </c>
      <c r="I209" s="271"/>
      <c r="J209" s="272">
        <f>ROUND(I209*H209,2)</f>
        <v>0</v>
      </c>
      <c r="K209" s="268" t="s">
        <v>172</v>
      </c>
      <c r="L209" s="273"/>
      <c r="M209" s="274" t="s">
        <v>19</v>
      </c>
      <c r="N209" s="275" t="s">
        <v>43</v>
      </c>
      <c r="O209" s="85"/>
      <c r="P209" s="223">
        <f>O209*H209</f>
        <v>0</v>
      </c>
      <c r="Q209" s="223">
        <v>0.0004</v>
      </c>
      <c r="R209" s="223">
        <f>Q209*H209</f>
        <v>0.0068000000000000005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210</v>
      </c>
      <c r="AT209" s="225" t="s">
        <v>251</v>
      </c>
      <c r="AU209" s="225" t="s">
        <v>81</v>
      </c>
      <c r="AY209" s="18" t="s">
        <v>151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79</v>
      </c>
      <c r="BK209" s="226">
        <f>ROUND(I209*H209,2)</f>
        <v>0</v>
      </c>
      <c r="BL209" s="18" t="s">
        <v>157</v>
      </c>
      <c r="BM209" s="225" t="s">
        <v>739</v>
      </c>
    </row>
    <row r="210" spans="1:65" s="2" customFormat="1" ht="21.75" customHeight="1">
      <c r="A210" s="39"/>
      <c r="B210" s="40"/>
      <c r="C210" s="214" t="s">
        <v>406</v>
      </c>
      <c r="D210" s="214" t="s">
        <v>153</v>
      </c>
      <c r="E210" s="215" t="s">
        <v>740</v>
      </c>
      <c r="F210" s="216" t="s">
        <v>741</v>
      </c>
      <c r="G210" s="217" t="s">
        <v>194</v>
      </c>
      <c r="H210" s="218">
        <v>97</v>
      </c>
      <c r="I210" s="219"/>
      <c r="J210" s="220">
        <f>ROUND(I210*H210,2)</f>
        <v>0</v>
      </c>
      <c r="K210" s="216" t="s">
        <v>172</v>
      </c>
      <c r="L210" s="45"/>
      <c r="M210" s="221" t="s">
        <v>19</v>
      </c>
      <c r="N210" s="222" t="s">
        <v>43</v>
      </c>
      <c r="O210" s="85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5" t="s">
        <v>157</v>
      </c>
      <c r="AT210" s="225" t="s">
        <v>153</v>
      </c>
      <c r="AU210" s="225" t="s">
        <v>81</v>
      </c>
      <c r="AY210" s="18" t="s">
        <v>151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8" t="s">
        <v>79</v>
      </c>
      <c r="BK210" s="226">
        <f>ROUND(I210*H210,2)</f>
        <v>0</v>
      </c>
      <c r="BL210" s="18" t="s">
        <v>157</v>
      </c>
      <c r="BM210" s="225" t="s">
        <v>742</v>
      </c>
    </row>
    <row r="211" spans="1:47" s="2" customFormat="1" ht="12">
      <c r="A211" s="39"/>
      <c r="B211" s="40"/>
      <c r="C211" s="41"/>
      <c r="D211" s="264" t="s">
        <v>174</v>
      </c>
      <c r="E211" s="41"/>
      <c r="F211" s="265" t="s">
        <v>743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174</v>
      </c>
      <c r="AU211" s="18" t="s">
        <v>81</v>
      </c>
    </row>
    <row r="212" spans="1:65" s="2" customFormat="1" ht="16.5" customHeight="1">
      <c r="A212" s="39"/>
      <c r="B212" s="40"/>
      <c r="C212" s="266" t="s">
        <v>410</v>
      </c>
      <c r="D212" s="266" t="s">
        <v>251</v>
      </c>
      <c r="E212" s="267" t="s">
        <v>744</v>
      </c>
      <c r="F212" s="268" t="s">
        <v>745</v>
      </c>
      <c r="G212" s="269" t="s">
        <v>194</v>
      </c>
      <c r="H212" s="270">
        <v>97.97</v>
      </c>
      <c r="I212" s="271"/>
      <c r="J212" s="272">
        <f>ROUND(I212*H212,2)</f>
        <v>0</v>
      </c>
      <c r="K212" s="268" t="s">
        <v>172</v>
      </c>
      <c r="L212" s="273"/>
      <c r="M212" s="274" t="s">
        <v>19</v>
      </c>
      <c r="N212" s="275" t="s">
        <v>43</v>
      </c>
      <c r="O212" s="85"/>
      <c r="P212" s="223">
        <f>O212*H212</f>
        <v>0</v>
      </c>
      <c r="Q212" s="223">
        <v>0.0335</v>
      </c>
      <c r="R212" s="223">
        <f>Q212*H212</f>
        <v>3.281995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210</v>
      </c>
      <c r="AT212" s="225" t="s">
        <v>251</v>
      </c>
      <c r="AU212" s="225" t="s">
        <v>81</v>
      </c>
      <c r="AY212" s="18" t="s">
        <v>151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79</v>
      </c>
      <c r="BK212" s="226">
        <f>ROUND(I212*H212,2)</f>
        <v>0</v>
      </c>
      <c r="BL212" s="18" t="s">
        <v>157</v>
      </c>
      <c r="BM212" s="225" t="s">
        <v>746</v>
      </c>
    </row>
    <row r="213" spans="1:51" s="14" customFormat="1" ht="12">
      <c r="A213" s="14"/>
      <c r="B213" s="242"/>
      <c r="C213" s="243"/>
      <c r="D213" s="227" t="s">
        <v>165</v>
      </c>
      <c r="E213" s="243"/>
      <c r="F213" s="245" t="s">
        <v>747</v>
      </c>
      <c r="G213" s="243"/>
      <c r="H213" s="246">
        <v>97.97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165</v>
      </c>
      <c r="AU213" s="252" t="s">
        <v>81</v>
      </c>
      <c r="AV213" s="14" t="s">
        <v>81</v>
      </c>
      <c r="AW213" s="14" t="s">
        <v>4</v>
      </c>
      <c r="AX213" s="14" t="s">
        <v>79</v>
      </c>
      <c r="AY213" s="252" t="s">
        <v>151</v>
      </c>
    </row>
    <row r="214" spans="1:65" s="2" customFormat="1" ht="16.5" customHeight="1">
      <c r="A214" s="39"/>
      <c r="B214" s="40"/>
      <c r="C214" s="266" t="s">
        <v>414</v>
      </c>
      <c r="D214" s="266" t="s">
        <v>251</v>
      </c>
      <c r="E214" s="267" t="s">
        <v>748</v>
      </c>
      <c r="F214" s="268" t="s">
        <v>749</v>
      </c>
      <c r="G214" s="269" t="s">
        <v>352</v>
      </c>
      <c r="H214" s="270">
        <v>16</v>
      </c>
      <c r="I214" s="271"/>
      <c r="J214" s="272">
        <f>ROUND(I214*H214,2)</f>
        <v>0</v>
      </c>
      <c r="K214" s="268" t="s">
        <v>172</v>
      </c>
      <c r="L214" s="273"/>
      <c r="M214" s="274" t="s">
        <v>19</v>
      </c>
      <c r="N214" s="275" t="s">
        <v>43</v>
      </c>
      <c r="O214" s="85"/>
      <c r="P214" s="223">
        <f>O214*H214</f>
        <v>0</v>
      </c>
      <c r="Q214" s="223">
        <v>0.0005</v>
      </c>
      <c r="R214" s="223">
        <f>Q214*H214</f>
        <v>0.008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210</v>
      </c>
      <c r="AT214" s="225" t="s">
        <v>251</v>
      </c>
      <c r="AU214" s="225" t="s">
        <v>81</v>
      </c>
      <c r="AY214" s="18" t="s">
        <v>151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79</v>
      </c>
      <c r="BK214" s="226">
        <f>ROUND(I214*H214,2)</f>
        <v>0</v>
      </c>
      <c r="BL214" s="18" t="s">
        <v>157</v>
      </c>
      <c r="BM214" s="225" t="s">
        <v>750</v>
      </c>
    </row>
    <row r="215" spans="1:65" s="2" customFormat="1" ht="24.15" customHeight="1">
      <c r="A215" s="39"/>
      <c r="B215" s="40"/>
      <c r="C215" s="214" t="s">
        <v>419</v>
      </c>
      <c r="D215" s="214" t="s">
        <v>153</v>
      </c>
      <c r="E215" s="215" t="s">
        <v>751</v>
      </c>
      <c r="F215" s="216" t="s">
        <v>752</v>
      </c>
      <c r="G215" s="217" t="s">
        <v>352</v>
      </c>
      <c r="H215" s="218">
        <v>3</v>
      </c>
      <c r="I215" s="219"/>
      <c r="J215" s="220">
        <f>ROUND(I215*H215,2)</f>
        <v>0</v>
      </c>
      <c r="K215" s="216" t="s">
        <v>19</v>
      </c>
      <c r="L215" s="45"/>
      <c r="M215" s="221" t="s">
        <v>19</v>
      </c>
      <c r="N215" s="222" t="s">
        <v>43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5" t="s">
        <v>157</v>
      </c>
      <c r="AT215" s="225" t="s">
        <v>153</v>
      </c>
      <c r="AU215" s="225" t="s">
        <v>81</v>
      </c>
      <c r="AY215" s="18" t="s">
        <v>151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8" t="s">
        <v>79</v>
      </c>
      <c r="BK215" s="226">
        <f>ROUND(I215*H215,2)</f>
        <v>0</v>
      </c>
      <c r="BL215" s="18" t="s">
        <v>157</v>
      </c>
      <c r="BM215" s="225" t="s">
        <v>753</v>
      </c>
    </row>
    <row r="216" spans="1:65" s="2" customFormat="1" ht="16.5" customHeight="1">
      <c r="A216" s="39"/>
      <c r="B216" s="40"/>
      <c r="C216" s="266" t="s">
        <v>424</v>
      </c>
      <c r="D216" s="266" t="s">
        <v>251</v>
      </c>
      <c r="E216" s="267" t="s">
        <v>754</v>
      </c>
      <c r="F216" s="268" t="s">
        <v>755</v>
      </c>
      <c r="G216" s="269" t="s">
        <v>352</v>
      </c>
      <c r="H216" s="270">
        <v>1</v>
      </c>
      <c r="I216" s="271"/>
      <c r="J216" s="272">
        <f>ROUND(I216*H216,2)</f>
        <v>0</v>
      </c>
      <c r="K216" s="268" t="s">
        <v>19</v>
      </c>
      <c r="L216" s="273"/>
      <c r="M216" s="274" t="s">
        <v>19</v>
      </c>
      <c r="N216" s="275" t="s">
        <v>43</v>
      </c>
      <c r="O216" s="85"/>
      <c r="P216" s="223">
        <f>O216*H216</f>
        <v>0</v>
      </c>
      <c r="Q216" s="223">
        <v>0.0065</v>
      </c>
      <c r="R216" s="223">
        <f>Q216*H216</f>
        <v>0.0065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210</v>
      </c>
      <c r="AT216" s="225" t="s">
        <v>251</v>
      </c>
      <c r="AU216" s="225" t="s">
        <v>81</v>
      </c>
      <c r="AY216" s="18" t="s">
        <v>151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79</v>
      </c>
      <c r="BK216" s="226">
        <f>ROUND(I216*H216,2)</f>
        <v>0</v>
      </c>
      <c r="BL216" s="18" t="s">
        <v>157</v>
      </c>
      <c r="BM216" s="225" t="s">
        <v>756</v>
      </c>
    </row>
    <row r="217" spans="1:65" s="2" customFormat="1" ht="16.5" customHeight="1">
      <c r="A217" s="39"/>
      <c r="B217" s="40"/>
      <c r="C217" s="266" t="s">
        <v>429</v>
      </c>
      <c r="D217" s="266" t="s">
        <v>251</v>
      </c>
      <c r="E217" s="267" t="s">
        <v>757</v>
      </c>
      <c r="F217" s="268" t="s">
        <v>758</v>
      </c>
      <c r="G217" s="269" t="s">
        <v>352</v>
      </c>
      <c r="H217" s="270">
        <v>1</v>
      </c>
      <c r="I217" s="271"/>
      <c r="J217" s="272">
        <f>ROUND(I217*H217,2)</f>
        <v>0</v>
      </c>
      <c r="K217" s="268" t="s">
        <v>172</v>
      </c>
      <c r="L217" s="273"/>
      <c r="M217" s="274" t="s">
        <v>19</v>
      </c>
      <c r="N217" s="275" t="s">
        <v>43</v>
      </c>
      <c r="O217" s="85"/>
      <c r="P217" s="223">
        <f>O217*H217</f>
        <v>0</v>
      </c>
      <c r="Q217" s="223">
        <v>0.0076</v>
      </c>
      <c r="R217" s="223">
        <f>Q217*H217</f>
        <v>0.0076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210</v>
      </c>
      <c r="AT217" s="225" t="s">
        <v>251</v>
      </c>
      <c r="AU217" s="225" t="s">
        <v>81</v>
      </c>
      <c r="AY217" s="18" t="s">
        <v>151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8" t="s">
        <v>79</v>
      </c>
      <c r="BK217" s="226">
        <f>ROUND(I217*H217,2)</f>
        <v>0</v>
      </c>
      <c r="BL217" s="18" t="s">
        <v>157</v>
      </c>
      <c r="BM217" s="225" t="s">
        <v>759</v>
      </c>
    </row>
    <row r="218" spans="1:65" s="2" customFormat="1" ht="24.15" customHeight="1">
      <c r="A218" s="39"/>
      <c r="B218" s="40"/>
      <c r="C218" s="266" t="s">
        <v>435</v>
      </c>
      <c r="D218" s="266" t="s">
        <v>251</v>
      </c>
      <c r="E218" s="267" t="s">
        <v>760</v>
      </c>
      <c r="F218" s="268" t="s">
        <v>761</v>
      </c>
      <c r="G218" s="269" t="s">
        <v>352</v>
      </c>
      <c r="H218" s="270">
        <v>1</v>
      </c>
      <c r="I218" s="271"/>
      <c r="J218" s="272">
        <f>ROUND(I218*H218,2)</f>
        <v>0</v>
      </c>
      <c r="K218" s="268" t="s">
        <v>19</v>
      </c>
      <c r="L218" s="273"/>
      <c r="M218" s="274" t="s">
        <v>19</v>
      </c>
      <c r="N218" s="275" t="s">
        <v>43</v>
      </c>
      <c r="O218" s="85"/>
      <c r="P218" s="223">
        <f>O218*H218</f>
        <v>0</v>
      </c>
      <c r="Q218" s="223">
        <v>0.0069</v>
      </c>
      <c r="R218" s="223">
        <f>Q218*H218</f>
        <v>0.0069</v>
      </c>
      <c r="S218" s="223">
        <v>0</v>
      </c>
      <c r="T218" s="22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5" t="s">
        <v>210</v>
      </c>
      <c r="AT218" s="225" t="s">
        <v>251</v>
      </c>
      <c r="AU218" s="225" t="s">
        <v>81</v>
      </c>
      <c r="AY218" s="18" t="s">
        <v>151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8" t="s">
        <v>79</v>
      </c>
      <c r="BK218" s="226">
        <f>ROUND(I218*H218,2)</f>
        <v>0</v>
      </c>
      <c r="BL218" s="18" t="s">
        <v>157</v>
      </c>
      <c r="BM218" s="225" t="s">
        <v>762</v>
      </c>
    </row>
    <row r="219" spans="1:65" s="2" customFormat="1" ht="24.15" customHeight="1">
      <c r="A219" s="39"/>
      <c r="B219" s="40"/>
      <c r="C219" s="214" t="s">
        <v>440</v>
      </c>
      <c r="D219" s="214" t="s">
        <v>153</v>
      </c>
      <c r="E219" s="215" t="s">
        <v>763</v>
      </c>
      <c r="F219" s="216" t="s">
        <v>764</v>
      </c>
      <c r="G219" s="217" t="s">
        <v>352</v>
      </c>
      <c r="H219" s="218">
        <v>37</v>
      </c>
      <c r="I219" s="219"/>
      <c r="J219" s="220">
        <f>ROUND(I219*H219,2)</f>
        <v>0</v>
      </c>
      <c r="K219" s="216" t="s">
        <v>19</v>
      </c>
      <c r="L219" s="45"/>
      <c r="M219" s="221" t="s">
        <v>19</v>
      </c>
      <c r="N219" s="222" t="s">
        <v>43</v>
      </c>
      <c r="O219" s="85"/>
      <c r="P219" s="223">
        <f>O219*H219</f>
        <v>0</v>
      </c>
      <c r="Q219" s="223">
        <v>0.00167</v>
      </c>
      <c r="R219" s="223">
        <f>Q219*H219</f>
        <v>0.061790000000000005</v>
      </c>
      <c r="S219" s="223">
        <v>0</v>
      </c>
      <c r="T219" s="22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157</v>
      </c>
      <c r="AT219" s="225" t="s">
        <v>153</v>
      </c>
      <c r="AU219" s="225" t="s">
        <v>81</v>
      </c>
      <c r="AY219" s="18" t="s">
        <v>151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79</v>
      </c>
      <c r="BK219" s="226">
        <f>ROUND(I219*H219,2)</f>
        <v>0</v>
      </c>
      <c r="BL219" s="18" t="s">
        <v>157</v>
      </c>
      <c r="BM219" s="225" t="s">
        <v>765</v>
      </c>
    </row>
    <row r="220" spans="1:65" s="2" customFormat="1" ht="24.15" customHeight="1">
      <c r="A220" s="39"/>
      <c r="B220" s="40"/>
      <c r="C220" s="266" t="s">
        <v>446</v>
      </c>
      <c r="D220" s="266" t="s">
        <v>251</v>
      </c>
      <c r="E220" s="267" t="s">
        <v>766</v>
      </c>
      <c r="F220" s="268" t="s">
        <v>767</v>
      </c>
      <c r="G220" s="269" t="s">
        <v>352</v>
      </c>
      <c r="H220" s="270">
        <v>15</v>
      </c>
      <c r="I220" s="271"/>
      <c r="J220" s="272">
        <f>ROUND(I220*H220,2)</f>
        <v>0</v>
      </c>
      <c r="K220" s="268" t="s">
        <v>19</v>
      </c>
      <c r="L220" s="273"/>
      <c r="M220" s="274" t="s">
        <v>19</v>
      </c>
      <c r="N220" s="275" t="s">
        <v>43</v>
      </c>
      <c r="O220" s="85"/>
      <c r="P220" s="223">
        <f>O220*H220</f>
        <v>0</v>
      </c>
      <c r="Q220" s="223">
        <v>0.00704</v>
      </c>
      <c r="R220" s="223">
        <f>Q220*H220</f>
        <v>0.1056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210</v>
      </c>
      <c r="AT220" s="225" t="s">
        <v>251</v>
      </c>
      <c r="AU220" s="225" t="s">
        <v>81</v>
      </c>
      <c r="AY220" s="18" t="s">
        <v>151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79</v>
      </c>
      <c r="BK220" s="226">
        <f>ROUND(I220*H220,2)</f>
        <v>0</v>
      </c>
      <c r="BL220" s="18" t="s">
        <v>157</v>
      </c>
      <c r="BM220" s="225" t="s">
        <v>768</v>
      </c>
    </row>
    <row r="221" spans="1:65" s="2" customFormat="1" ht="24.15" customHeight="1">
      <c r="A221" s="39"/>
      <c r="B221" s="40"/>
      <c r="C221" s="266" t="s">
        <v>452</v>
      </c>
      <c r="D221" s="266" t="s">
        <v>251</v>
      </c>
      <c r="E221" s="267" t="s">
        <v>769</v>
      </c>
      <c r="F221" s="268" t="s">
        <v>770</v>
      </c>
      <c r="G221" s="269" t="s">
        <v>352</v>
      </c>
      <c r="H221" s="270">
        <v>5</v>
      </c>
      <c r="I221" s="271"/>
      <c r="J221" s="272">
        <f>ROUND(I221*H221,2)</f>
        <v>0</v>
      </c>
      <c r="K221" s="268" t="s">
        <v>19</v>
      </c>
      <c r="L221" s="273"/>
      <c r="M221" s="274" t="s">
        <v>19</v>
      </c>
      <c r="N221" s="275" t="s">
        <v>43</v>
      </c>
      <c r="O221" s="85"/>
      <c r="P221" s="223">
        <f>O221*H221</f>
        <v>0</v>
      </c>
      <c r="Q221" s="223">
        <v>0.0164</v>
      </c>
      <c r="R221" s="223">
        <f>Q221*H221</f>
        <v>0.082</v>
      </c>
      <c r="S221" s="223">
        <v>0</v>
      </c>
      <c r="T221" s="22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5" t="s">
        <v>210</v>
      </c>
      <c r="AT221" s="225" t="s">
        <v>251</v>
      </c>
      <c r="AU221" s="225" t="s">
        <v>81</v>
      </c>
      <c r="AY221" s="18" t="s">
        <v>151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8" t="s">
        <v>79</v>
      </c>
      <c r="BK221" s="226">
        <f>ROUND(I221*H221,2)</f>
        <v>0</v>
      </c>
      <c r="BL221" s="18" t="s">
        <v>157</v>
      </c>
      <c r="BM221" s="225" t="s">
        <v>771</v>
      </c>
    </row>
    <row r="222" spans="1:65" s="2" customFormat="1" ht="24.15" customHeight="1">
      <c r="A222" s="39"/>
      <c r="B222" s="40"/>
      <c r="C222" s="266" t="s">
        <v>457</v>
      </c>
      <c r="D222" s="266" t="s">
        <v>251</v>
      </c>
      <c r="E222" s="267" t="s">
        <v>772</v>
      </c>
      <c r="F222" s="268" t="s">
        <v>773</v>
      </c>
      <c r="G222" s="269" t="s">
        <v>352</v>
      </c>
      <c r="H222" s="270">
        <v>5</v>
      </c>
      <c r="I222" s="271"/>
      <c r="J222" s="272">
        <f>ROUND(I222*H222,2)</f>
        <v>0</v>
      </c>
      <c r="K222" s="268" t="s">
        <v>19</v>
      </c>
      <c r="L222" s="273"/>
      <c r="M222" s="274" t="s">
        <v>19</v>
      </c>
      <c r="N222" s="275" t="s">
        <v>43</v>
      </c>
      <c r="O222" s="85"/>
      <c r="P222" s="223">
        <f>O222*H222</f>
        <v>0</v>
      </c>
      <c r="Q222" s="223">
        <v>0.0105</v>
      </c>
      <c r="R222" s="223">
        <f>Q222*H222</f>
        <v>0.052500000000000005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210</v>
      </c>
      <c r="AT222" s="225" t="s">
        <v>251</v>
      </c>
      <c r="AU222" s="225" t="s">
        <v>81</v>
      </c>
      <c r="AY222" s="18" t="s">
        <v>151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79</v>
      </c>
      <c r="BK222" s="226">
        <f>ROUND(I222*H222,2)</f>
        <v>0</v>
      </c>
      <c r="BL222" s="18" t="s">
        <v>157</v>
      </c>
      <c r="BM222" s="225" t="s">
        <v>774</v>
      </c>
    </row>
    <row r="223" spans="1:65" s="2" customFormat="1" ht="24.15" customHeight="1">
      <c r="A223" s="39"/>
      <c r="B223" s="40"/>
      <c r="C223" s="266" t="s">
        <v>464</v>
      </c>
      <c r="D223" s="266" t="s">
        <v>251</v>
      </c>
      <c r="E223" s="267" t="s">
        <v>775</v>
      </c>
      <c r="F223" s="268" t="s">
        <v>776</v>
      </c>
      <c r="G223" s="269" t="s">
        <v>352</v>
      </c>
      <c r="H223" s="270">
        <v>4</v>
      </c>
      <c r="I223" s="271"/>
      <c r="J223" s="272">
        <f>ROUND(I223*H223,2)</f>
        <v>0</v>
      </c>
      <c r="K223" s="268" t="s">
        <v>19</v>
      </c>
      <c r="L223" s="273"/>
      <c r="M223" s="274" t="s">
        <v>19</v>
      </c>
      <c r="N223" s="275" t="s">
        <v>43</v>
      </c>
      <c r="O223" s="85"/>
      <c r="P223" s="223">
        <f>O223*H223</f>
        <v>0</v>
      </c>
      <c r="Q223" s="223">
        <v>0.0108</v>
      </c>
      <c r="R223" s="223">
        <f>Q223*H223</f>
        <v>0.0432</v>
      </c>
      <c r="S223" s="223">
        <v>0</v>
      </c>
      <c r="T223" s="22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210</v>
      </c>
      <c r="AT223" s="225" t="s">
        <v>251</v>
      </c>
      <c r="AU223" s="225" t="s">
        <v>81</v>
      </c>
      <c r="AY223" s="18" t="s">
        <v>151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79</v>
      </c>
      <c r="BK223" s="226">
        <f>ROUND(I223*H223,2)</f>
        <v>0</v>
      </c>
      <c r="BL223" s="18" t="s">
        <v>157</v>
      </c>
      <c r="BM223" s="225" t="s">
        <v>777</v>
      </c>
    </row>
    <row r="224" spans="1:65" s="2" customFormat="1" ht="16.5" customHeight="1">
      <c r="A224" s="39"/>
      <c r="B224" s="40"/>
      <c r="C224" s="266" t="s">
        <v>470</v>
      </c>
      <c r="D224" s="266" t="s">
        <v>251</v>
      </c>
      <c r="E224" s="267" t="s">
        <v>778</v>
      </c>
      <c r="F224" s="268" t="s">
        <v>779</v>
      </c>
      <c r="G224" s="269" t="s">
        <v>352</v>
      </c>
      <c r="H224" s="270">
        <v>6</v>
      </c>
      <c r="I224" s="271"/>
      <c r="J224" s="272">
        <f>ROUND(I224*H224,2)</f>
        <v>0</v>
      </c>
      <c r="K224" s="268" t="s">
        <v>172</v>
      </c>
      <c r="L224" s="273"/>
      <c r="M224" s="274" t="s">
        <v>19</v>
      </c>
      <c r="N224" s="275" t="s">
        <v>43</v>
      </c>
      <c r="O224" s="85"/>
      <c r="P224" s="223">
        <f>O224*H224</f>
        <v>0</v>
      </c>
      <c r="Q224" s="223">
        <v>0.009</v>
      </c>
      <c r="R224" s="223">
        <f>Q224*H224</f>
        <v>0.05399999999999999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210</v>
      </c>
      <c r="AT224" s="225" t="s">
        <v>251</v>
      </c>
      <c r="AU224" s="225" t="s">
        <v>81</v>
      </c>
      <c r="AY224" s="18" t="s">
        <v>151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79</v>
      </c>
      <c r="BK224" s="226">
        <f>ROUND(I224*H224,2)</f>
        <v>0</v>
      </c>
      <c r="BL224" s="18" t="s">
        <v>157</v>
      </c>
      <c r="BM224" s="225" t="s">
        <v>780</v>
      </c>
    </row>
    <row r="225" spans="1:65" s="2" customFormat="1" ht="24.15" customHeight="1">
      <c r="A225" s="39"/>
      <c r="B225" s="40"/>
      <c r="C225" s="266" t="s">
        <v>475</v>
      </c>
      <c r="D225" s="266" t="s">
        <v>251</v>
      </c>
      <c r="E225" s="267" t="s">
        <v>781</v>
      </c>
      <c r="F225" s="268" t="s">
        <v>782</v>
      </c>
      <c r="G225" s="269" t="s">
        <v>352</v>
      </c>
      <c r="H225" s="270">
        <v>1</v>
      </c>
      <c r="I225" s="271"/>
      <c r="J225" s="272">
        <f>ROUND(I225*H225,2)</f>
        <v>0</v>
      </c>
      <c r="K225" s="268" t="s">
        <v>19</v>
      </c>
      <c r="L225" s="273"/>
      <c r="M225" s="274" t="s">
        <v>19</v>
      </c>
      <c r="N225" s="275" t="s">
        <v>43</v>
      </c>
      <c r="O225" s="85"/>
      <c r="P225" s="223">
        <f>O225*H225</f>
        <v>0</v>
      </c>
      <c r="Q225" s="223">
        <v>0.0041</v>
      </c>
      <c r="R225" s="223">
        <f>Q225*H225</f>
        <v>0.0041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210</v>
      </c>
      <c r="AT225" s="225" t="s">
        <v>251</v>
      </c>
      <c r="AU225" s="225" t="s">
        <v>81</v>
      </c>
      <c r="AY225" s="18" t="s">
        <v>151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79</v>
      </c>
      <c r="BK225" s="226">
        <f>ROUND(I225*H225,2)</f>
        <v>0</v>
      </c>
      <c r="BL225" s="18" t="s">
        <v>157</v>
      </c>
      <c r="BM225" s="225" t="s">
        <v>783</v>
      </c>
    </row>
    <row r="226" spans="1:65" s="2" customFormat="1" ht="24.15" customHeight="1">
      <c r="A226" s="39"/>
      <c r="B226" s="40"/>
      <c r="C226" s="266" t="s">
        <v>479</v>
      </c>
      <c r="D226" s="266" t="s">
        <v>251</v>
      </c>
      <c r="E226" s="267" t="s">
        <v>784</v>
      </c>
      <c r="F226" s="268" t="s">
        <v>785</v>
      </c>
      <c r="G226" s="269" t="s">
        <v>352</v>
      </c>
      <c r="H226" s="270">
        <v>1</v>
      </c>
      <c r="I226" s="271"/>
      <c r="J226" s="272">
        <f>ROUND(I226*H226,2)</f>
        <v>0</v>
      </c>
      <c r="K226" s="268" t="s">
        <v>19</v>
      </c>
      <c r="L226" s="273"/>
      <c r="M226" s="274" t="s">
        <v>19</v>
      </c>
      <c r="N226" s="275" t="s">
        <v>43</v>
      </c>
      <c r="O226" s="85"/>
      <c r="P226" s="223">
        <f>O226*H226</f>
        <v>0</v>
      </c>
      <c r="Q226" s="223">
        <v>0.0039</v>
      </c>
      <c r="R226" s="223">
        <f>Q226*H226</f>
        <v>0.0039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210</v>
      </c>
      <c r="AT226" s="225" t="s">
        <v>251</v>
      </c>
      <c r="AU226" s="225" t="s">
        <v>81</v>
      </c>
      <c r="AY226" s="18" t="s">
        <v>151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79</v>
      </c>
      <c r="BK226" s="226">
        <f>ROUND(I226*H226,2)</f>
        <v>0</v>
      </c>
      <c r="BL226" s="18" t="s">
        <v>157</v>
      </c>
      <c r="BM226" s="225" t="s">
        <v>786</v>
      </c>
    </row>
    <row r="227" spans="1:65" s="2" customFormat="1" ht="16.5" customHeight="1">
      <c r="A227" s="39"/>
      <c r="B227" s="40"/>
      <c r="C227" s="266" t="s">
        <v>484</v>
      </c>
      <c r="D227" s="266" t="s">
        <v>251</v>
      </c>
      <c r="E227" s="267" t="s">
        <v>787</v>
      </c>
      <c r="F227" s="268" t="s">
        <v>788</v>
      </c>
      <c r="G227" s="269" t="s">
        <v>352</v>
      </c>
      <c r="H227" s="270">
        <v>51</v>
      </c>
      <c r="I227" s="271"/>
      <c r="J227" s="272">
        <f>ROUND(I227*H227,2)</f>
        <v>0</v>
      </c>
      <c r="K227" s="268" t="s">
        <v>19</v>
      </c>
      <c r="L227" s="273"/>
      <c r="M227" s="274" t="s">
        <v>19</v>
      </c>
      <c r="N227" s="275" t="s">
        <v>43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210</v>
      </c>
      <c r="AT227" s="225" t="s">
        <v>251</v>
      </c>
      <c r="AU227" s="225" t="s">
        <v>81</v>
      </c>
      <c r="AY227" s="18" t="s">
        <v>151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79</v>
      </c>
      <c r="BK227" s="226">
        <f>ROUND(I227*H227,2)</f>
        <v>0</v>
      </c>
      <c r="BL227" s="18" t="s">
        <v>157</v>
      </c>
      <c r="BM227" s="225" t="s">
        <v>789</v>
      </c>
    </row>
    <row r="228" spans="1:65" s="2" customFormat="1" ht="24.15" customHeight="1">
      <c r="A228" s="39"/>
      <c r="B228" s="40"/>
      <c r="C228" s="214" t="s">
        <v>489</v>
      </c>
      <c r="D228" s="214" t="s">
        <v>153</v>
      </c>
      <c r="E228" s="215" t="s">
        <v>790</v>
      </c>
      <c r="F228" s="216" t="s">
        <v>791</v>
      </c>
      <c r="G228" s="217" t="s">
        <v>352</v>
      </c>
      <c r="H228" s="218">
        <v>1</v>
      </c>
      <c r="I228" s="219"/>
      <c r="J228" s="220">
        <f>ROUND(I228*H228,2)</f>
        <v>0</v>
      </c>
      <c r="K228" s="216" t="s">
        <v>172</v>
      </c>
      <c r="L228" s="45"/>
      <c r="M228" s="221" t="s">
        <v>19</v>
      </c>
      <c r="N228" s="222" t="s">
        <v>43</v>
      </c>
      <c r="O228" s="8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157</v>
      </c>
      <c r="AT228" s="225" t="s">
        <v>153</v>
      </c>
      <c r="AU228" s="225" t="s">
        <v>81</v>
      </c>
      <c r="AY228" s="18" t="s">
        <v>151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79</v>
      </c>
      <c r="BK228" s="226">
        <f>ROUND(I228*H228,2)</f>
        <v>0</v>
      </c>
      <c r="BL228" s="18" t="s">
        <v>157</v>
      </c>
      <c r="BM228" s="225" t="s">
        <v>792</v>
      </c>
    </row>
    <row r="229" spans="1:47" s="2" customFormat="1" ht="12">
      <c r="A229" s="39"/>
      <c r="B229" s="40"/>
      <c r="C229" s="41"/>
      <c r="D229" s="264" t="s">
        <v>174</v>
      </c>
      <c r="E229" s="41"/>
      <c r="F229" s="265" t="s">
        <v>793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174</v>
      </c>
      <c r="AU229" s="18" t="s">
        <v>81</v>
      </c>
    </row>
    <row r="230" spans="1:65" s="2" customFormat="1" ht="21.75" customHeight="1">
      <c r="A230" s="39"/>
      <c r="B230" s="40"/>
      <c r="C230" s="266" t="s">
        <v>497</v>
      </c>
      <c r="D230" s="266" t="s">
        <v>251</v>
      </c>
      <c r="E230" s="267" t="s">
        <v>794</v>
      </c>
      <c r="F230" s="268" t="s">
        <v>795</v>
      </c>
      <c r="G230" s="269" t="s">
        <v>352</v>
      </c>
      <c r="H230" s="270">
        <v>1</v>
      </c>
      <c r="I230" s="271"/>
      <c r="J230" s="272">
        <f>ROUND(I230*H230,2)</f>
        <v>0</v>
      </c>
      <c r="K230" s="268" t="s">
        <v>19</v>
      </c>
      <c r="L230" s="273"/>
      <c r="M230" s="274" t="s">
        <v>19</v>
      </c>
      <c r="N230" s="275" t="s">
        <v>43</v>
      </c>
      <c r="O230" s="85"/>
      <c r="P230" s="223">
        <f>O230*H230</f>
        <v>0</v>
      </c>
      <c r="Q230" s="223">
        <v>0.013</v>
      </c>
      <c r="R230" s="223">
        <f>Q230*H230</f>
        <v>0.013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210</v>
      </c>
      <c r="AT230" s="225" t="s">
        <v>251</v>
      </c>
      <c r="AU230" s="225" t="s">
        <v>81</v>
      </c>
      <c r="AY230" s="18" t="s">
        <v>151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79</v>
      </c>
      <c r="BK230" s="226">
        <f>ROUND(I230*H230,2)</f>
        <v>0</v>
      </c>
      <c r="BL230" s="18" t="s">
        <v>157</v>
      </c>
      <c r="BM230" s="225" t="s">
        <v>796</v>
      </c>
    </row>
    <row r="231" spans="1:65" s="2" customFormat="1" ht="24.15" customHeight="1">
      <c r="A231" s="39"/>
      <c r="B231" s="40"/>
      <c r="C231" s="214" t="s">
        <v>502</v>
      </c>
      <c r="D231" s="214" t="s">
        <v>153</v>
      </c>
      <c r="E231" s="215" t="s">
        <v>797</v>
      </c>
      <c r="F231" s="216" t="s">
        <v>798</v>
      </c>
      <c r="G231" s="217" t="s">
        <v>352</v>
      </c>
      <c r="H231" s="218">
        <v>6</v>
      </c>
      <c r="I231" s="219"/>
      <c r="J231" s="220">
        <f>ROUND(I231*H231,2)</f>
        <v>0</v>
      </c>
      <c r="K231" s="216" t="s">
        <v>172</v>
      </c>
      <c r="L231" s="45"/>
      <c r="M231" s="221" t="s">
        <v>19</v>
      </c>
      <c r="N231" s="222" t="s">
        <v>43</v>
      </c>
      <c r="O231" s="85"/>
      <c r="P231" s="223">
        <f>O231*H231</f>
        <v>0</v>
      </c>
      <c r="Q231" s="223">
        <v>0.00171</v>
      </c>
      <c r="R231" s="223">
        <f>Q231*H231</f>
        <v>0.01026</v>
      </c>
      <c r="S231" s="223">
        <v>0</v>
      </c>
      <c r="T231" s="22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5" t="s">
        <v>157</v>
      </c>
      <c r="AT231" s="225" t="s">
        <v>153</v>
      </c>
      <c r="AU231" s="225" t="s">
        <v>81</v>
      </c>
      <c r="AY231" s="18" t="s">
        <v>151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8" t="s">
        <v>79</v>
      </c>
      <c r="BK231" s="226">
        <f>ROUND(I231*H231,2)</f>
        <v>0</v>
      </c>
      <c r="BL231" s="18" t="s">
        <v>157</v>
      </c>
      <c r="BM231" s="225" t="s">
        <v>799</v>
      </c>
    </row>
    <row r="232" spans="1:47" s="2" customFormat="1" ht="12">
      <c r="A232" s="39"/>
      <c r="B232" s="40"/>
      <c r="C232" s="41"/>
      <c r="D232" s="264" t="s">
        <v>174</v>
      </c>
      <c r="E232" s="41"/>
      <c r="F232" s="265" t="s">
        <v>800</v>
      </c>
      <c r="G232" s="41"/>
      <c r="H232" s="41"/>
      <c r="I232" s="229"/>
      <c r="J232" s="41"/>
      <c r="K232" s="41"/>
      <c r="L232" s="45"/>
      <c r="M232" s="230"/>
      <c r="N232" s="23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174</v>
      </c>
      <c r="AU232" s="18" t="s">
        <v>81</v>
      </c>
    </row>
    <row r="233" spans="1:65" s="2" customFormat="1" ht="24.15" customHeight="1">
      <c r="A233" s="39"/>
      <c r="B233" s="40"/>
      <c r="C233" s="266" t="s">
        <v>506</v>
      </c>
      <c r="D233" s="266" t="s">
        <v>251</v>
      </c>
      <c r="E233" s="267" t="s">
        <v>801</v>
      </c>
      <c r="F233" s="268" t="s">
        <v>802</v>
      </c>
      <c r="G233" s="269" t="s">
        <v>352</v>
      </c>
      <c r="H233" s="270">
        <v>5</v>
      </c>
      <c r="I233" s="271"/>
      <c r="J233" s="272">
        <f>ROUND(I233*H233,2)</f>
        <v>0</v>
      </c>
      <c r="K233" s="268" t="s">
        <v>19</v>
      </c>
      <c r="L233" s="273"/>
      <c r="M233" s="274" t="s">
        <v>19</v>
      </c>
      <c r="N233" s="275" t="s">
        <v>43</v>
      </c>
      <c r="O233" s="85"/>
      <c r="P233" s="223">
        <f>O233*H233</f>
        <v>0</v>
      </c>
      <c r="Q233" s="223">
        <v>0.016</v>
      </c>
      <c r="R233" s="223">
        <f>Q233*H233</f>
        <v>0.08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210</v>
      </c>
      <c r="AT233" s="225" t="s">
        <v>251</v>
      </c>
      <c r="AU233" s="225" t="s">
        <v>81</v>
      </c>
      <c r="AY233" s="18" t="s">
        <v>151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79</v>
      </c>
      <c r="BK233" s="226">
        <f>ROUND(I233*H233,2)</f>
        <v>0</v>
      </c>
      <c r="BL233" s="18" t="s">
        <v>157</v>
      </c>
      <c r="BM233" s="225" t="s">
        <v>803</v>
      </c>
    </row>
    <row r="234" spans="1:65" s="2" customFormat="1" ht="24.15" customHeight="1">
      <c r="A234" s="39"/>
      <c r="B234" s="40"/>
      <c r="C234" s="266" t="s">
        <v>512</v>
      </c>
      <c r="D234" s="266" t="s">
        <v>251</v>
      </c>
      <c r="E234" s="267" t="s">
        <v>804</v>
      </c>
      <c r="F234" s="268" t="s">
        <v>805</v>
      </c>
      <c r="G234" s="269" t="s">
        <v>352</v>
      </c>
      <c r="H234" s="270">
        <v>1</v>
      </c>
      <c r="I234" s="271"/>
      <c r="J234" s="272">
        <f>ROUND(I234*H234,2)</f>
        <v>0</v>
      </c>
      <c r="K234" s="268" t="s">
        <v>19</v>
      </c>
      <c r="L234" s="273"/>
      <c r="M234" s="274" t="s">
        <v>19</v>
      </c>
      <c r="N234" s="275" t="s">
        <v>43</v>
      </c>
      <c r="O234" s="85"/>
      <c r="P234" s="223">
        <f>O234*H234</f>
        <v>0</v>
      </c>
      <c r="Q234" s="223">
        <v>0.027</v>
      </c>
      <c r="R234" s="223">
        <f>Q234*H234</f>
        <v>0.027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210</v>
      </c>
      <c r="AT234" s="225" t="s">
        <v>251</v>
      </c>
      <c r="AU234" s="225" t="s">
        <v>81</v>
      </c>
      <c r="AY234" s="18" t="s">
        <v>151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79</v>
      </c>
      <c r="BK234" s="226">
        <f>ROUND(I234*H234,2)</f>
        <v>0</v>
      </c>
      <c r="BL234" s="18" t="s">
        <v>157</v>
      </c>
      <c r="BM234" s="225" t="s">
        <v>806</v>
      </c>
    </row>
    <row r="235" spans="1:65" s="2" customFormat="1" ht="24.15" customHeight="1">
      <c r="A235" s="39"/>
      <c r="B235" s="40"/>
      <c r="C235" s="214" t="s">
        <v>520</v>
      </c>
      <c r="D235" s="214" t="s">
        <v>153</v>
      </c>
      <c r="E235" s="215" t="s">
        <v>807</v>
      </c>
      <c r="F235" s="216" t="s">
        <v>808</v>
      </c>
      <c r="G235" s="217" t="s">
        <v>352</v>
      </c>
      <c r="H235" s="218">
        <v>3</v>
      </c>
      <c r="I235" s="219"/>
      <c r="J235" s="220">
        <f>ROUND(I235*H235,2)</f>
        <v>0</v>
      </c>
      <c r="K235" s="216" t="s">
        <v>172</v>
      </c>
      <c r="L235" s="45"/>
      <c r="M235" s="221" t="s">
        <v>19</v>
      </c>
      <c r="N235" s="222" t="s">
        <v>43</v>
      </c>
      <c r="O235" s="85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157</v>
      </c>
      <c r="AT235" s="225" t="s">
        <v>153</v>
      </c>
      <c r="AU235" s="225" t="s">
        <v>81</v>
      </c>
      <c r="AY235" s="18" t="s">
        <v>151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79</v>
      </c>
      <c r="BK235" s="226">
        <f>ROUND(I235*H235,2)</f>
        <v>0</v>
      </c>
      <c r="BL235" s="18" t="s">
        <v>157</v>
      </c>
      <c r="BM235" s="225" t="s">
        <v>809</v>
      </c>
    </row>
    <row r="236" spans="1:47" s="2" customFormat="1" ht="12">
      <c r="A236" s="39"/>
      <c r="B236" s="40"/>
      <c r="C236" s="41"/>
      <c r="D236" s="264" t="s">
        <v>174</v>
      </c>
      <c r="E236" s="41"/>
      <c r="F236" s="265" t="s">
        <v>810</v>
      </c>
      <c r="G236" s="41"/>
      <c r="H236" s="41"/>
      <c r="I236" s="229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174</v>
      </c>
      <c r="AU236" s="18" t="s">
        <v>81</v>
      </c>
    </row>
    <row r="237" spans="1:65" s="2" customFormat="1" ht="16.5" customHeight="1">
      <c r="A237" s="39"/>
      <c r="B237" s="40"/>
      <c r="C237" s="266" t="s">
        <v>525</v>
      </c>
      <c r="D237" s="266" t="s">
        <v>251</v>
      </c>
      <c r="E237" s="267" t="s">
        <v>811</v>
      </c>
      <c r="F237" s="268" t="s">
        <v>812</v>
      </c>
      <c r="G237" s="269" t="s">
        <v>352</v>
      </c>
      <c r="H237" s="270">
        <v>1</v>
      </c>
      <c r="I237" s="271"/>
      <c r="J237" s="272">
        <f>ROUND(I237*H237,2)</f>
        <v>0</v>
      </c>
      <c r="K237" s="268" t="s">
        <v>172</v>
      </c>
      <c r="L237" s="273"/>
      <c r="M237" s="274" t="s">
        <v>19</v>
      </c>
      <c r="N237" s="275" t="s">
        <v>43</v>
      </c>
      <c r="O237" s="85"/>
      <c r="P237" s="223">
        <f>O237*H237</f>
        <v>0</v>
      </c>
      <c r="Q237" s="223">
        <v>0.0139</v>
      </c>
      <c r="R237" s="223">
        <f>Q237*H237</f>
        <v>0.0139</v>
      </c>
      <c r="S237" s="223">
        <v>0</v>
      </c>
      <c r="T237" s="22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210</v>
      </c>
      <c r="AT237" s="225" t="s">
        <v>251</v>
      </c>
      <c r="AU237" s="225" t="s">
        <v>81</v>
      </c>
      <c r="AY237" s="18" t="s">
        <v>151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8" t="s">
        <v>79</v>
      </c>
      <c r="BK237" s="226">
        <f>ROUND(I237*H237,2)</f>
        <v>0</v>
      </c>
      <c r="BL237" s="18" t="s">
        <v>157</v>
      </c>
      <c r="BM237" s="225" t="s">
        <v>813</v>
      </c>
    </row>
    <row r="238" spans="1:65" s="2" customFormat="1" ht="24.15" customHeight="1">
      <c r="A238" s="39"/>
      <c r="B238" s="40"/>
      <c r="C238" s="266" t="s">
        <v>534</v>
      </c>
      <c r="D238" s="266" t="s">
        <v>251</v>
      </c>
      <c r="E238" s="267" t="s">
        <v>814</v>
      </c>
      <c r="F238" s="268" t="s">
        <v>815</v>
      </c>
      <c r="G238" s="269" t="s">
        <v>352</v>
      </c>
      <c r="H238" s="270">
        <v>2</v>
      </c>
      <c r="I238" s="271"/>
      <c r="J238" s="272">
        <f>ROUND(I238*H238,2)</f>
        <v>0</v>
      </c>
      <c r="K238" s="268" t="s">
        <v>19</v>
      </c>
      <c r="L238" s="273"/>
      <c r="M238" s="274" t="s">
        <v>19</v>
      </c>
      <c r="N238" s="275" t="s">
        <v>43</v>
      </c>
      <c r="O238" s="85"/>
      <c r="P238" s="223">
        <f>O238*H238</f>
        <v>0</v>
      </c>
      <c r="Q238" s="223">
        <v>0.0149</v>
      </c>
      <c r="R238" s="223">
        <f>Q238*H238</f>
        <v>0.0298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210</v>
      </c>
      <c r="AT238" s="225" t="s">
        <v>251</v>
      </c>
      <c r="AU238" s="225" t="s">
        <v>81</v>
      </c>
      <c r="AY238" s="18" t="s">
        <v>151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79</v>
      </c>
      <c r="BK238" s="226">
        <f>ROUND(I238*H238,2)</f>
        <v>0</v>
      </c>
      <c r="BL238" s="18" t="s">
        <v>157</v>
      </c>
      <c r="BM238" s="225" t="s">
        <v>816</v>
      </c>
    </row>
    <row r="239" spans="1:65" s="2" customFormat="1" ht="24.15" customHeight="1">
      <c r="A239" s="39"/>
      <c r="B239" s="40"/>
      <c r="C239" s="214" t="s">
        <v>539</v>
      </c>
      <c r="D239" s="214" t="s">
        <v>153</v>
      </c>
      <c r="E239" s="215" t="s">
        <v>817</v>
      </c>
      <c r="F239" s="216" t="s">
        <v>818</v>
      </c>
      <c r="G239" s="217" t="s">
        <v>352</v>
      </c>
      <c r="H239" s="218">
        <v>5</v>
      </c>
      <c r="I239" s="219"/>
      <c r="J239" s="220">
        <f>ROUND(I239*H239,2)</f>
        <v>0</v>
      </c>
      <c r="K239" s="216" t="s">
        <v>172</v>
      </c>
      <c r="L239" s="45"/>
      <c r="M239" s="221" t="s">
        <v>19</v>
      </c>
      <c r="N239" s="222" t="s">
        <v>43</v>
      </c>
      <c r="O239" s="85"/>
      <c r="P239" s="223">
        <f>O239*H239</f>
        <v>0</v>
      </c>
      <c r="Q239" s="223">
        <v>0.00167</v>
      </c>
      <c r="R239" s="223">
        <f>Q239*H239</f>
        <v>0.00835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157</v>
      </c>
      <c r="AT239" s="225" t="s">
        <v>153</v>
      </c>
      <c r="AU239" s="225" t="s">
        <v>81</v>
      </c>
      <c r="AY239" s="18" t="s">
        <v>151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8" t="s">
        <v>79</v>
      </c>
      <c r="BK239" s="226">
        <f>ROUND(I239*H239,2)</f>
        <v>0</v>
      </c>
      <c r="BL239" s="18" t="s">
        <v>157</v>
      </c>
      <c r="BM239" s="225" t="s">
        <v>819</v>
      </c>
    </row>
    <row r="240" spans="1:47" s="2" customFormat="1" ht="12">
      <c r="A240" s="39"/>
      <c r="B240" s="40"/>
      <c r="C240" s="41"/>
      <c r="D240" s="264" t="s">
        <v>174</v>
      </c>
      <c r="E240" s="41"/>
      <c r="F240" s="265" t="s">
        <v>820</v>
      </c>
      <c r="G240" s="41"/>
      <c r="H240" s="41"/>
      <c r="I240" s="229"/>
      <c r="J240" s="41"/>
      <c r="K240" s="41"/>
      <c r="L240" s="45"/>
      <c r="M240" s="230"/>
      <c r="N240" s="231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174</v>
      </c>
      <c r="AU240" s="18" t="s">
        <v>81</v>
      </c>
    </row>
    <row r="241" spans="1:65" s="2" customFormat="1" ht="24.15" customHeight="1">
      <c r="A241" s="39"/>
      <c r="B241" s="40"/>
      <c r="C241" s="266" t="s">
        <v>209</v>
      </c>
      <c r="D241" s="266" t="s">
        <v>251</v>
      </c>
      <c r="E241" s="267" t="s">
        <v>821</v>
      </c>
      <c r="F241" s="268" t="s">
        <v>822</v>
      </c>
      <c r="G241" s="269" t="s">
        <v>352</v>
      </c>
      <c r="H241" s="270">
        <v>4</v>
      </c>
      <c r="I241" s="271"/>
      <c r="J241" s="272">
        <f>ROUND(I241*H241,2)</f>
        <v>0</v>
      </c>
      <c r="K241" s="268" t="s">
        <v>19</v>
      </c>
      <c r="L241" s="273"/>
      <c r="M241" s="274" t="s">
        <v>19</v>
      </c>
      <c r="N241" s="275" t="s">
        <v>43</v>
      </c>
      <c r="O241" s="85"/>
      <c r="P241" s="223">
        <f>O241*H241</f>
        <v>0</v>
      </c>
      <c r="Q241" s="223">
        <v>0.01328</v>
      </c>
      <c r="R241" s="223">
        <f>Q241*H241</f>
        <v>0.05312</v>
      </c>
      <c r="S241" s="223">
        <v>0</v>
      </c>
      <c r="T241" s="22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5" t="s">
        <v>210</v>
      </c>
      <c r="AT241" s="225" t="s">
        <v>251</v>
      </c>
      <c r="AU241" s="225" t="s">
        <v>81</v>
      </c>
      <c r="AY241" s="18" t="s">
        <v>151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8" t="s">
        <v>79</v>
      </c>
      <c r="BK241" s="226">
        <f>ROUND(I241*H241,2)</f>
        <v>0</v>
      </c>
      <c r="BL241" s="18" t="s">
        <v>157</v>
      </c>
      <c r="BM241" s="225" t="s">
        <v>823</v>
      </c>
    </row>
    <row r="242" spans="1:65" s="2" customFormat="1" ht="24.15" customHeight="1">
      <c r="A242" s="39"/>
      <c r="B242" s="40"/>
      <c r="C242" s="266" t="s">
        <v>548</v>
      </c>
      <c r="D242" s="266" t="s">
        <v>251</v>
      </c>
      <c r="E242" s="267" t="s">
        <v>824</v>
      </c>
      <c r="F242" s="268" t="s">
        <v>825</v>
      </c>
      <c r="G242" s="269" t="s">
        <v>352</v>
      </c>
      <c r="H242" s="270">
        <v>1</v>
      </c>
      <c r="I242" s="271"/>
      <c r="J242" s="272">
        <f>ROUND(I242*H242,2)</f>
        <v>0</v>
      </c>
      <c r="K242" s="268" t="s">
        <v>19</v>
      </c>
      <c r="L242" s="273"/>
      <c r="M242" s="274" t="s">
        <v>19</v>
      </c>
      <c r="N242" s="275" t="s">
        <v>43</v>
      </c>
      <c r="O242" s="85"/>
      <c r="P242" s="223">
        <f>O242*H242</f>
        <v>0</v>
      </c>
      <c r="Q242" s="223">
        <v>0.0159</v>
      </c>
      <c r="R242" s="223">
        <f>Q242*H242</f>
        <v>0.0159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210</v>
      </c>
      <c r="AT242" s="225" t="s">
        <v>251</v>
      </c>
      <c r="AU242" s="225" t="s">
        <v>81</v>
      </c>
      <c r="AY242" s="18" t="s">
        <v>151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79</v>
      </c>
      <c r="BK242" s="226">
        <f>ROUND(I242*H242,2)</f>
        <v>0</v>
      </c>
      <c r="BL242" s="18" t="s">
        <v>157</v>
      </c>
      <c r="BM242" s="225" t="s">
        <v>826</v>
      </c>
    </row>
    <row r="243" spans="1:65" s="2" customFormat="1" ht="16.5" customHeight="1">
      <c r="A243" s="39"/>
      <c r="B243" s="40"/>
      <c r="C243" s="266" t="s">
        <v>554</v>
      </c>
      <c r="D243" s="266" t="s">
        <v>251</v>
      </c>
      <c r="E243" s="267" t="s">
        <v>827</v>
      </c>
      <c r="F243" s="268" t="s">
        <v>828</v>
      </c>
      <c r="G243" s="269" t="s">
        <v>352</v>
      </c>
      <c r="H243" s="270">
        <v>10</v>
      </c>
      <c r="I243" s="271"/>
      <c r="J243" s="272">
        <f>ROUND(I243*H243,2)</f>
        <v>0</v>
      </c>
      <c r="K243" s="268" t="s">
        <v>19</v>
      </c>
      <c r="L243" s="273"/>
      <c r="M243" s="274" t="s">
        <v>19</v>
      </c>
      <c r="N243" s="275" t="s">
        <v>43</v>
      </c>
      <c r="O243" s="85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210</v>
      </c>
      <c r="AT243" s="225" t="s">
        <v>251</v>
      </c>
      <c r="AU243" s="225" t="s">
        <v>81</v>
      </c>
      <c r="AY243" s="18" t="s">
        <v>151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79</v>
      </c>
      <c r="BK243" s="226">
        <f>ROUND(I243*H243,2)</f>
        <v>0</v>
      </c>
      <c r="BL243" s="18" t="s">
        <v>157</v>
      </c>
      <c r="BM243" s="225" t="s">
        <v>829</v>
      </c>
    </row>
    <row r="244" spans="1:65" s="2" customFormat="1" ht="24.15" customHeight="1">
      <c r="A244" s="39"/>
      <c r="B244" s="40"/>
      <c r="C244" s="214" t="s">
        <v>557</v>
      </c>
      <c r="D244" s="214" t="s">
        <v>153</v>
      </c>
      <c r="E244" s="215" t="s">
        <v>830</v>
      </c>
      <c r="F244" s="216" t="s">
        <v>831</v>
      </c>
      <c r="G244" s="217" t="s">
        <v>352</v>
      </c>
      <c r="H244" s="218">
        <v>1</v>
      </c>
      <c r="I244" s="219"/>
      <c r="J244" s="220">
        <f>ROUND(I244*H244,2)</f>
        <v>0</v>
      </c>
      <c r="K244" s="216" t="s">
        <v>172</v>
      </c>
      <c r="L244" s="45"/>
      <c r="M244" s="221" t="s">
        <v>19</v>
      </c>
      <c r="N244" s="222" t="s">
        <v>43</v>
      </c>
      <c r="O244" s="85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157</v>
      </c>
      <c r="AT244" s="225" t="s">
        <v>153</v>
      </c>
      <c r="AU244" s="225" t="s">
        <v>81</v>
      </c>
      <c r="AY244" s="18" t="s">
        <v>151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79</v>
      </c>
      <c r="BK244" s="226">
        <f>ROUND(I244*H244,2)</f>
        <v>0</v>
      </c>
      <c r="BL244" s="18" t="s">
        <v>157</v>
      </c>
      <c r="BM244" s="225" t="s">
        <v>832</v>
      </c>
    </row>
    <row r="245" spans="1:47" s="2" customFormat="1" ht="12">
      <c r="A245" s="39"/>
      <c r="B245" s="40"/>
      <c r="C245" s="41"/>
      <c r="D245" s="264" t="s">
        <v>174</v>
      </c>
      <c r="E245" s="41"/>
      <c r="F245" s="265" t="s">
        <v>833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174</v>
      </c>
      <c r="AU245" s="18" t="s">
        <v>81</v>
      </c>
    </row>
    <row r="246" spans="1:65" s="2" customFormat="1" ht="21.75" customHeight="1">
      <c r="A246" s="39"/>
      <c r="B246" s="40"/>
      <c r="C246" s="266" t="s">
        <v>562</v>
      </c>
      <c r="D246" s="266" t="s">
        <v>251</v>
      </c>
      <c r="E246" s="267" t="s">
        <v>834</v>
      </c>
      <c r="F246" s="268" t="s">
        <v>835</v>
      </c>
      <c r="G246" s="269" t="s">
        <v>352</v>
      </c>
      <c r="H246" s="270">
        <v>1</v>
      </c>
      <c r="I246" s="271"/>
      <c r="J246" s="272">
        <f>ROUND(I246*H246,2)</f>
        <v>0</v>
      </c>
      <c r="K246" s="268" t="s">
        <v>172</v>
      </c>
      <c r="L246" s="273"/>
      <c r="M246" s="274" t="s">
        <v>19</v>
      </c>
      <c r="N246" s="275" t="s">
        <v>43</v>
      </c>
      <c r="O246" s="85"/>
      <c r="P246" s="223">
        <f>O246*H246</f>
        <v>0</v>
      </c>
      <c r="Q246" s="223">
        <v>0.0179</v>
      </c>
      <c r="R246" s="223">
        <f>Q246*H246</f>
        <v>0.0179</v>
      </c>
      <c r="S246" s="223">
        <v>0</v>
      </c>
      <c r="T246" s="22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5" t="s">
        <v>210</v>
      </c>
      <c r="AT246" s="225" t="s">
        <v>251</v>
      </c>
      <c r="AU246" s="225" t="s">
        <v>81</v>
      </c>
      <c r="AY246" s="18" t="s">
        <v>151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8" t="s">
        <v>79</v>
      </c>
      <c r="BK246" s="226">
        <f>ROUND(I246*H246,2)</f>
        <v>0</v>
      </c>
      <c r="BL246" s="18" t="s">
        <v>157</v>
      </c>
      <c r="BM246" s="225" t="s">
        <v>836</v>
      </c>
    </row>
    <row r="247" spans="1:65" s="2" customFormat="1" ht="24.15" customHeight="1">
      <c r="A247" s="39"/>
      <c r="B247" s="40"/>
      <c r="C247" s="214" t="s">
        <v>837</v>
      </c>
      <c r="D247" s="214" t="s">
        <v>153</v>
      </c>
      <c r="E247" s="215" t="s">
        <v>838</v>
      </c>
      <c r="F247" s="216" t="s">
        <v>839</v>
      </c>
      <c r="G247" s="217" t="s">
        <v>352</v>
      </c>
      <c r="H247" s="218">
        <v>1</v>
      </c>
      <c r="I247" s="219"/>
      <c r="J247" s="220">
        <f>ROUND(I247*H247,2)</f>
        <v>0</v>
      </c>
      <c r="K247" s="216" t="s">
        <v>172</v>
      </c>
      <c r="L247" s="45"/>
      <c r="M247" s="221" t="s">
        <v>19</v>
      </c>
      <c r="N247" s="222" t="s">
        <v>43</v>
      </c>
      <c r="O247" s="85"/>
      <c r="P247" s="223">
        <f>O247*H247</f>
        <v>0</v>
      </c>
      <c r="Q247" s="223">
        <v>0.00171</v>
      </c>
      <c r="R247" s="223">
        <f>Q247*H247</f>
        <v>0.00171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157</v>
      </c>
      <c r="AT247" s="225" t="s">
        <v>153</v>
      </c>
      <c r="AU247" s="225" t="s">
        <v>81</v>
      </c>
      <c r="AY247" s="18" t="s">
        <v>151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79</v>
      </c>
      <c r="BK247" s="226">
        <f>ROUND(I247*H247,2)</f>
        <v>0</v>
      </c>
      <c r="BL247" s="18" t="s">
        <v>157</v>
      </c>
      <c r="BM247" s="225" t="s">
        <v>840</v>
      </c>
    </row>
    <row r="248" spans="1:47" s="2" customFormat="1" ht="12">
      <c r="A248" s="39"/>
      <c r="B248" s="40"/>
      <c r="C248" s="41"/>
      <c r="D248" s="264" t="s">
        <v>174</v>
      </c>
      <c r="E248" s="41"/>
      <c r="F248" s="265" t="s">
        <v>841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174</v>
      </c>
      <c r="AU248" s="18" t="s">
        <v>81</v>
      </c>
    </row>
    <row r="249" spans="1:65" s="2" customFormat="1" ht="24.15" customHeight="1">
      <c r="A249" s="39"/>
      <c r="B249" s="40"/>
      <c r="C249" s="266" t="s">
        <v>842</v>
      </c>
      <c r="D249" s="266" t="s">
        <v>251</v>
      </c>
      <c r="E249" s="267" t="s">
        <v>843</v>
      </c>
      <c r="F249" s="268" t="s">
        <v>844</v>
      </c>
      <c r="G249" s="269" t="s">
        <v>352</v>
      </c>
      <c r="H249" s="270">
        <v>1</v>
      </c>
      <c r="I249" s="271"/>
      <c r="J249" s="272">
        <f>ROUND(I249*H249,2)</f>
        <v>0</v>
      </c>
      <c r="K249" s="268" t="s">
        <v>19</v>
      </c>
      <c r="L249" s="273"/>
      <c r="M249" s="274" t="s">
        <v>19</v>
      </c>
      <c r="N249" s="275" t="s">
        <v>43</v>
      </c>
      <c r="O249" s="85"/>
      <c r="P249" s="223">
        <f>O249*H249</f>
        <v>0</v>
      </c>
      <c r="Q249" s="223">
        <v>0.0255</v>
      </c>
      <c r="R249" s="223">
        <f>Q249*H249</f>
        <v>0.0255</v>
      </c>
      <c r="S249" s="223">
        <v>0</v>
      </c>
      <c r="T249" s="22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5" t="s">
        <v>210</v>
      </c>
      <c r="AT249" s="225" t="s">
        <v>251</v>
      </c>
      <c r="AU249" s="225" t="s">
        <v>81</v>
      </c>
      <c r="AY249" s="18" t="s">
        <v>151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8" t="s">
        <v>79</v>
      </c>
      <c r="BK249" s="226">
        <f>ROUND(I249*H249,2)</f>
        <v>0</v>
      </c>
      <c r="BL249" s="18" t="s">
        <v>157</v>
      </c>
      <c r="BM249" s="225" t="s">
        <v>845</v>
      </c>
    </row>
    <row r="250" spans="1:65" s="2" customFormat="1" ht="24.15" customHeight="1">
      <c r="A250" s="39"/>
      <c r="B250" s="40"/>
      <c r="C250" s="214" t="s">
        <v>846</v>
      </c>
      <c r="D250" s="214" t="s">
        <v>153</v>
      </c>
      <c r="E250" s="215" t="s">
        <v>847</v>
      </c>
      <c r="F250" s="216" t="s">
        <v>848</v>
      </c>
      <c r="G250" s="217" t="s">
        <v>352</v>
      </c>
      <c r="H250" s="218">
        <v>12</v>
      </c>
      <c r="I250" s="219"/>
      <c r="J250" s="220">
        <f>ROUND(I250*H250,2)</f>
        <v>0</v>
      </c>
      <c r="K250" s="216" t="s">
        <v>172</v>
      </c>
      <c r="L250" s="45"/>
      <c r="M250" s="221" t="s">
        <v>19</v>
      </c>
      <c r="N250" s="222" t="s">
        <v>43</v>
      </c>
      <c r="O250" s="85"/>
      <c r="P250" s="223">
        <f>O250*H250</f>
        <v>0</v>
      </c>
      <c r="Q250" s="223">
        <v>0.00282</v>
      </c>
      <c r="R250" s="223">
        <f>Q250*H250</f>
        <v>0.03384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157</v>
      </c>
      <c r="AT250" s="225" t="s">
        <v>153</v>
      </c>
      <c r="AU250" s="225" t="s">
        <v>81</v>
      </c>
      <c r="AY250" s="18" t="s">
        <v>151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79</v>
      </c>
      <c r="BK250" s="226">
        <f>ROUND(I250*H250,2)</f>
        <v>0</v>
      </c>
      <c r="BL250" s="18" t="s">
        <v>157</v>
      </c>
      <c r="BM250" s="225" t="s">
        <v>849</v>
      </c>
    </row>
    <row r="251" spans="1:47" s="2" customFormat="1" ht="12">
      <c r="A251" s="39"/>
      <c r="B251" s="40"/>
      <c r="C251" s="41"/>
      <c r="D251" s="264" t="s">
        <v>174</v>
      </c>
      <c r="E251" s="41"/>
      <c r="F251" s="265" t="s">
        <v>850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174</v>
      </c>
      <c r="AU251" s="18" t="s">
        <v>81</v>
      </c>
    </row>
    <row r="252" spans="1:65" s="2" customFormat="1" ht="24.15" customHeight="1">
      <c r="A252" s="39"/>
      <c r="B252" s="40"/>
      <c r="C252" s="266" t="s">
        <v>851</v>
      </c>
      <c r="D252" s="266" t="s">
        <v>251</v>
      </c>
      <c r="E252" s="267" t="s">
        <v>852</v>
      </c>
      <c r="F252" s="268" t="s">
        <v>853</v>
      </c>
      <c r="G252" s="269" t="s">
        <v>352</v>
      </c>
      <c r="H252" s="270">
        <v>4</v>
      </c>
      <c r="I252" s="271"/>
      <c r="J252" s="272">
        <f>ROUND(I252*H252,2)</f>
        <v>0</v>
      </c>
      <c r="K252" s="268" t="s">
        <v>19</v>
      </c>
      <c r="L252" s="273"/>
      <c r="M252" s="274" t="s">
        <v>19</v>
      </c>
      <c r="N252" s="275" t="s">
        <v>43</v>
      </c>
      <c r="O252" s="85"/>
      <c r="P252" s="223">
        <f>O252*H252</f>
        <v>0</v>
      </c>
      <c r="Q252" s="223">
        <v>0.01664</v>
      </c>
      <c r="R252" s="223">
        <f>Q252*H252</f>
        <v>0.06656</v>
      </c>
      <c r="S252" s="223">
        <v>0</v>
      </c>
      <c r="T252" s="22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5" t="s">
        <v>210</v>
      </c>
      <c r="AT252" s="225" t="s">
        <v>251</v>
      </c>
      <c r="AU252" s="225" t="s">
        <v>81</v>
      </c>
      <c r="AY252" s="18" t="s">
        <v>151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8" t="s">
        <v>79</v>
      </c>
      <c r="BK252" s="226">
        <f>ROUND(I252*H252,2)</f>
        <v>0</v>
      </c>
      <c r="BL252" s="18" t="s">
        <v>157</v>
      </c>
      <c r="BM252" s="225" t="s">
        <v>854</v>
      </c>
    </row>
    <row r="253" spans="1:65" s="2" customFormat="1" ht="24.15" customHeight="1">
      <c r="A253" s="39"/>
      <c r="B253" s="40"/>
      <c r="C253" s="266" t="s">
        <v>855</v>
      </c>
      <c r="D253" s="266" t="s">
        <v>251</v>
      </c>
      <c r="E253" s="267" t="s">
        <v>856</v>
      </c>
      <c r="F253" s="268" t="s">
        <v>857</v>
      </c>
      <c r="G253" s="269" t="s">
        <v>352</v>
      </c>
      <c r="H253" s="270">
        <v>7</v>
      </c>
      <c r="I253" s="271"/>
      <c r="J253" s="272">
        <f>ROUND(I253*H253,2)</f>
        <v>0</v>
      </c>
      <c r="K253" s="268" t="s">
        <v>19</v>
      </c>
      <c r="L253" s="273"/>
      <c r="M253" s="274" t="s">
        <v>19</v>
      </c>
      <c r="N253" s="275" t="s">
        <v>43</v>
      </c>
      <c r="O253" s="85"/>
      <c r="P253" s="223">
        <f>O253*H253</f>
        <v>0</v>
      </c>
      <c r="Q253" s="223">
        <v>0.0122</v>
      </c>
      <c r="R253" s="223">
        <f>Q253*H253</f>
        <v>0.0854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210</v>
      </c>
      <c r="AT253" s="225" t="s">
        <v>251</v>
      </c>
      <c r="AU253" s="225" t="s">
        <v>81</v>
      </c>
      <c r="AY253" s="18" t="s">
        <v>151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79</v>
      </c>
      <c r="BK253" s="226">
        <f>ROUND(I253*H253,2)</f>
        <v>0</v>
      </c>
      <c r="BL253" s="18" t="s">
        <v>157</v>
      </c>
      <c r="BM253" s="225" t="s">
        <v>858</v>
      </c>
    </row>
    <row r="254" spans="1:65" s="2" customFormat="1" ht="24.15" customHeight="1">
      <c r="A254" s="39"/>
      <c r="B254" s="40"/>
      <c r="C254" s="266" t="s">
        <v>216</v>
      </c>
      <c r="D254" s="266" t="s">
        <v>251</v>
      </c>
      <c r="E254" s="267" t="s">
        <v>859</v>
      </c>
      <c r="F254" s="268" t="s">
        <v>860</v>
      </c>
      <c r="G254" s="269" t="s">
        <v>352</v>
      </c>
      <c r="H254" s="270">
        <v>1</v>
      </c>
      <c r="I254" s="271"/>
      <c r="J254" s="272">
        <f>ROUND(I254*H254,2)</f>
        <v>0</v>
      </c>
      <c r="K254" s="268" t="s">
        <v>19</v>
      </c>
      <c r="L254" s="273"/>
      <c r="M254" s="274" t="s">
        <v>19</v>
      </c>
      <c r="N254" s="275" t="s">
        <v>43</v>
      </c>
      <c r="O254" s="85"/>
      <c r="P254" s="223">
        <f>O254*H254</f>
        <v>0</v>
      </c>
      <c r="Q254" s="223">
        <v>0.0141</v>
      </c>
      <c r="R254" s="223">
        <f>Q254*H254</f>
        <v>0.0141</v>
      </c>
      <c r="S254" s="223">
        <v>0</v>
      </c>
      <c r="T254" s="22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5" t="s">
        <v>210</v>
      </c>
      <c r="AT254" s="225" t="s">
        <v>251</v>
      </c>
      <c r="AU254" s="225" t="s">
        <v>81</v>
      </c>
      <c r="AY254" s="18" t="s">
        <v>151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8" t="s">
        <v>79</v>
      </c>
      <c r="BK254" s="226">
        <f>ROUND(I254*H254,2)</f>
        <v>0</v>
      </c>
      <c r="BL254" s="18" t="s">
        <v>157</v>
      </c>
      <c r="BM254" s="225" t="s">
        <v>861</v>
      </c>
    </row>
    <row r="255" spans="1:65" s="2" customFormat="1" ht="16.5" customHeight="1">
      <c r="A255" s="39"/>
      <c r="B255" s="40"/>
      <c r="C255" s="266" t="s">
        <v>862</v>
      </c>
      <c r="D255" s="266" t="s">
        <v>251</v>
      </c>
      <c r="E255" s="267" t="s">
        <v>863</v>
      </c>
      <c r="F255" s="268" t="s">
        <v>864</v>
      </c>
      <c r="G255" s="269" t="s">
        <v>352</v>
      </c>
      <c r="H255" s="270">
        <v>14</v>
      </c>
      <c r="I255" s="271"/>
      <c r="J255" s="272">
        <f>ROUND(I255*H255,2)</f>
        <v>0</v>
      </c>
      <c r="K255" s="268" t="s">
        <v>19</v>
      </c>
      <c r="L255" s="273"/>
      <c r="M255" s="274" t="s">
        <v>19</v>
      </c>
      <c r="N255" s="275" t="s">
        <v>43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210</v>
      </c>
      <c r="AT255" s="225" t="s">
        <v>251</v>
      </c>
      <c r="AU255" s="225" t="s">
        <v>81</v>
      </c>
      <c r="AY255" s="18" t="s">
        <v>151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79</v>
      </c>
      <c r="BK255" s="226">
        <f>ROUND(I255*H255,2)</f>
        <v>0</v>
      </c>
      <c r="BL255" s="18" t="s">
        <v>157</v>
      </c>
      <c r="BM255" s="225" t="s">
        <v>865</v>
      </c>
    </row>
    <row r="256" spans="1:65" s="2" customFormat="1" ht="24.15" customHeight="1">
      <c r="A256" s="39"/>
      <c r="B256" s="40"/>
      <c r="C256" s="214" t="s">
        <v>866</v>
      </c>
      <c r="D256" s="214" t="s">
        <v>153</v>
      </c>
      <c r="E256" s="215" t="s">
        <v>867</v>
      </c>
      <c r="F256" s="216" t="s">
        <v>868</v>
      </c>
      <c r="G256" s="217" t="s">
        <v>352</v>
      </c>
      <c r="H256" s="218">
        <v>1</v>
      </c>
      <c r="I256" s="219"/>
      <c r="J256" s="220">
        <f>ROUND(I256*H256,2)</f>
        <v>0</v>
      </c>
      <c r="K256" s="216" t="s">
        <v>172</v>
      </c>
      <c r="L256" s="45"/>
      <c r="M256" s="221" t="s">
        <v>19</v>
      </c>
      <c r="N256" s="222" t="s">
        <v>43</v>
      </c>
      <c r="O256" s="85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157</v>
      </c>
      <c r="AT256" s="225" t="s">
        <v>153</v>
      </c>
      <c r="AU256" s="225" t="s">
        <v>81</v>
      </c>
      <c r="AY256" s="18" t="s">
        <v>151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79</v>
      </c>
      <c r="BK256" s="226">
        <f>ROUND(I256*H256,2)</f>
        <v>0</v>
      </c>
      <c r="BL256" s="18" t="s">
        <v>157</v>
      </c>
      <c r="BM256" s="225" t="s">
        <v>869</v>
      </c>
    </row>
    <row r="257" spans="1:47" s="2" customFormat="1" ht="12">
      <c r="A257" s="39"/>
      <c r="B257" s="40"/>
      <c r="C257" s="41"/>
      <c r="D257" s="264" t="s">
        <v>174</v>
      </c>
      <c r="E257" s="41"/>
      <c r="F257" s="265" t="s">
        <v>870</v>
      </c>
      <c r="G257" s="41"/>
      <c r="H257" s="41"/>
      <c r="I257" s="229"/>
      <c r="J257" s="41"/>
      <c r="K257" s="41"/>
      <c r="L257" s="45"/>
      <c r="M257" s="230"/>
      <c r="N257" s="23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174</v>
      </c>
      <c r="AU257" s="18" t="s">
        <v>81</v>
      </c>
    </row>
    <row r="258" spans="1:65" s="2" customFormat="1" ht="21.75" customHeight="1">
      <c r="A258" s="39"/>
      <c r="B258" s="40"/>
      <c r="C258" s="266" t="s">
        <v>871</v>
      </c>
      <c r="D258" s="266" t="s">
        <v>251</v>
      </c>
      <c r="E258" s="267" t="s">
        <v>872</v>
      </c>
      <c r="F258" s="268" t="s">
        <v>873</v>
      </c>
      <c r="G258" s="269" t="s">
        <v>352</v>
      </c>
      <c r="H258" s="270">
        <v>1</v>
      </c>
      <c r="I258" s="271"/>
      <c r="J258" s="272">
        <f>ROUND(I258*H258,2)</f>
        <v>0</v>
      </c>
      <c r="K258" s="268" t="s">
        <v>172</v>
      </c>
      <c r="L258" s="273"/>
      <c r="M258" s="274" t="s">
        <v>19</v>
      </c>
      <c r="N258" s="275" t="s">
        <v>43</v>
      </c>
      <c r="O258" s="85"/>
      <c r="P258" s="223">
        <f>O258*H258</f>
        <v>0</v>
      </c>
      <c r="Q258" s="223">
        <v>0.0212</v>
      </c>
      <c r="R258" s="223">
        <f>Q258*H258</f>
        <v>0.0212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210</v>
      </c>
      <c r="AT258" s="225" t="s">
        <v>251</v>
      </c>
      <c r="AU258" s="225" t="s">
        <v>81</v>
      </c>
      <c r="AY258" s="18" t="s">
        <v>151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8" t="s">
        <v>79</v>
      </c>
      <c r="BK258" s="226">
        <f>ROUND(I258*H258,2)</f>
        <v>0</v>
      </c>
      <c r="BL258" s="18" t="s">
        <v>157</v>
      </c>
      <c r="BM258" s="225" t="s">
        <v>874</v>
      </c>
    </row>
    <row r="259" spans="1:65" s="2" customFormat="1" ht="24.15" customHeight="1">
      <c r="A259" s="39"/>
      <c r="B259" s="40"/>
      <c r="C259" s="214" t="s">
        <v>875</v>
      </c>
      <c r="D259" s="214" t="s">
        <v>153</v>
      </c>
      <c r="E259" s="215" t="s">
        <v>876</v>
      </c>
      <c r="F259" s="216" t="s">
        <v>877</v>
      </c>
      <c r="G259" s="217" t="s">
        <v>352</v>
      </c>
      <c r="H259" s="218">
        <v>3</v>
      </c>
      <c r="I259" s="219"/>
      <c r="J259" s="220">
        <f>ROUND(I259*H259,2)</f>
        <v>0</v>
      </c>
      <c r="K259" s="216" t="s">
        <v>172</v>
      </c>
      <c r="L259" s="45"/>
      <c r="M259" s="221" t="s">
        <v>19</v>
      </c>
      <c r="N259" s="222" t="s">
        <v>43</v>
      </c>
      <c r="O259" s="85"/>
      <c r="P259" s="223">
        <f>O259*H259</f>
        <v>0</v>
      </c>
      <c r="Q259" s="223">
        <v>0.00366</v>
      </c>
      <c r="R259" s="223">
        <f>Q259*H259</f>
        <v>0.01098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157</v>
      </c>
      <c r="AT259" s="225" t="s">
        <v>153</v>
      </c>
      <c r="AU259" s="225" t="s">
        <v>81</v>
      </c>
      <c r="AY259" s="18" t="s">
        <v>151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79</v>
      </c>
      <c r="BK259" s="226">
        <f>ROUND(I259*H259,2)</f>
        <v>0</v>
      </c>
      <c r="BL259" s="18" t="s">
        <v>157</v>
      </c>
      <c r="BM259" s="225" t="s">
        <v>878</v>
      </c>
    </row>
    <row r="260" spans="1:47" s="2" customFormat="1" ht="12">
      <c r="A260" s="39"/>
      <c r="B260" s="40"/>
      <c r="C260" s="41"/>
      <c r="D260" s="264" t="s">
        <v>174</v>
      </c>
      <c r="E260" s="41"/>
      <c r="F260" s="265" t="s">
        <v>879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174</v>
      </c>
      <c r="AU260" s="18" t="s">
        <v>81</v>
      </c>
    </row>
    <row r="261" spans="1:65" s="2" customFormat="1" ht="24.15" customHeight="1">
      <c r="A261" s="39"/>
      <c r="B261" s="40"/>
      <c r="C261" s="266" t="s">
        <v>880</v>
      </c>
      <c r="D261" s="266" t="s">
        <v>251</v>
      </c>
      <c r="E261" s="267" t="s">
        <v>881</v>
      </c>
      <c r="F261" s="268" t="s">
        <v>882</v>
      </c>
      <c r="G261" s="269" t="s">
        <v>352</v>
      </c>
      <c r="H261" s="270">
        <v>1</v>
      </c>
      <c r="I261" s="271"/>
      <c r="J261" s="272">
        <f>ROUND(I261*H261,2)</f>
        <v>0</v>
      </c>
      <c r="K261" s="268" t="s">
        <v>19</v>
      </c>
      <c r="L261" s="273"/>
      <c r="M261" s="274" t="s">
        <v>19</v>
      </c>
      <c r="N261" s="275" t="s">
        <v>43</v>
      </c>
      <c r="O261" s="85"/>
      <c r="P261" s="223">
        <f>O261*H261</f>
        <v>0</v>
      </c>
      <c r="Q261" s="223">
        <v>0.031</v>
      </c>
      <c r="R261" s="223">
        <f>Q261*H261</f>
        <v>0.031</v>
      </c>
      <c r="S261" s="223">
        <v>0</v>
      </c>
      <c r="T261" s="22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5" t="s">
        <v>210</v>
      </c>
      <c r="AT261" s="225" t="s">
        <v>251</v>
      </c>
      <c r="AU261" s="225" t="s">
        <v>81</v>
      </c>
      <c r="AY261" s="18" t="s">
        <v>151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8" t="s">
        <v>79</v>
      </c>
      <c r="BK261" s="226">
        <f>ROUND(I261*H261,2)</f>
        <v>0</v>
      </c>
      <c r="BL261" s="18" t="s">
        <v>157</v>
      </c>
      <c r="BM261" s="225" t="s">
        <v>883</v>
      </c>
    </row>
    <row r="262" spans="1:65" s="2" customFormat="1" ht="24.15" customHeight="1">
      <c r="A262" s="39"/>
      <c r="B262" s="40"/>
      <c r="C262" s="266" t="s">
        <v>884</v>
      </c>
      <c r="D262" s="266" t="s">
        <v>251</v>
      </c>
      <c r="E262" s="267" t="s">
        <v>885</v>
      </c>
      <c r="F262" s="268" t="s">
        <v>886</v>
      </c>
      <c r="G262" s="269" t="s">
        <v>352</v>
      </c>
      <c r="H262" s="270">
        <v>2</v>
      </c>
      <c r="I262" s="271"/>
      <c r="J262" s="272">
        <f>ROUND(I262*H262,2)</f>
        <v>0</v>
      </c>
      <c r="K262" s="268" t="s">
        <v>19</v>
      </c>
      <c r="L262" s="273"/>
      <c r="M262" s="274" t="s">
        <v>19</v>
      </c>
      <c r="N262" s="275" t="s">
        <v>43</v>
      </c>
      <c r="O262" s="85"/>
      <c r="P262" s="223">
        <f>O262*H262</f>
        <v>0</v>
      </c>
      <c r="Q262" s="223">
        <v>0.06</v>
      </c>
      <c r="R262" s="223">
        <f>Q262*H262</f>
        <v>0.12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210</v>
      </c>
      <c r="AT262" s="225" t="s">
        <v>251</v>
      </c>
      <c r="AU262" s="225" t="s">
        <v>81</v>
      </c>
      <c r="AY262" s="18" t="s">
        <v>151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79</v>
      </c>
      <c r="BK262" s="226">
        <f>ROUND(I262*H262,2)</f>
        <v>0</v>
      </c>
      <c r="BL262" s="18" t="s">
        <v>157</v>
      </c>
      <c r="BM262" s="225" t="s">
        <v>887</v>
      </c>
    </row>
    <row r="263" spans="1:65" s="2" customFormat="1" ht="24.15" customHeight="1">
      <c r="A263" s="39"/>
      <c r="B263" s="40"/>
      <c r="C263" s="214" t="s">
        <v>888</v>
      </c>
      <c r="D263" s="214" t="s">
        <v>153</v>
      </c>
      <c r="E263" s="215" t="s">
        <v>889</v>
      </c>
      <c r="F263" s="216" t="s">
        <v>890</v>
      </c>
      <c r="G263" s="217" t="s">
        <v>194</v>
      </c>
      <c r="H263" s="218">
        <v>21.5</v>
      </c>
      <c r="I263" s="219"/>
      <c r="J263" s="220">
        <f>ROUND(I263*H263,2)</f>
        <v>0</v>
      </c>
      <c r="K263" s="216" t="s">
        <v>19</v>
      </c>
      <c r="L263" s="45"/>
      <c r="M263" s="221" t="s">
        <v>19</v>
      </c>
      <c r="N263" s="222" t="s">
        <v>43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157</v>
      </c>
      <c r="AT263" s="225" t="s">
        <v>153</v>
      </c>
      <c r="AU263" s="225" t="s">
        <v>81</v>
      </c>
      <c r="AY263" s="18" t="s">
        <v>151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79</v>
      </c>
      <c r="BK263" s="226">
        <f>ROUND(I263*H263,2)</f>
        <v>0</v>
      </c>
      <c r="BL263" s="18" t="s">
        <v>157</v>
      </c>
      <c r="BM263" s="225" t="s">
        <v>891</v>
      </c>
    </row>
    <row r="264" spans="1:65" s="2" customFormat="1" ht="16.5" customHeight="1">
      <c r="A264" s="39"/>
      <c r="B264" s="40"/>
      <c r="C264" s="266" t="s">
        <v>892</v>
      </c>
      <c r="D264" s="266" t="s">
        <v>251</v>
      </c>
      <c r="E264" s="267" t="s">
        <v>893</v>
      </c>
      <c r="F264" s="268" t="s">
        <v>894</v>
      </c>
      <c r="G264" s="269" t="s">
        <v>194</v>
      </c>
      <c r="H264" s="270">
        <v>21.823</v>
      </c>
      <c r="I264" s="271"/>
      <c r="J264" s="272">
        <f>ROUND(I264*H264,2)</f>
        <v>0</v>
      </c>
      <c r="K264" s="268" t="s">
        <v>19</v>
      </c>
      <c r="L264" s="273"/>
      <c r="M264" s="274" t="s">
        <v>19</v>
      </c>
      <c r="N264" s="275" t="s">
        <v>43</v>
      </c>
      <c r="O264" s="85"/>
      <c r="P264" s="223">
        <f>O264*H264</f>
        <v>0</v>
      </c>
      <c r="Q264" s="223">
        <v>0.00028</v>
      </c>
      <c r="R264" s="223">
        <f>Q264*H264</f>
        <v>0.00611044</v>
      </c>
      <c r="S264" s="223">
        <v>0</v>
      </c>
      <c r="T264" s="22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210</v>
      </c>
      <c r="AT264" s="225" t="s">
        <v>251</v>
      </c>
      <c r="AU264" s="225" t="s">
        <v>81</v>
      </c>
      <c r="AY264" s="18" t="s">
        <v>151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79</v>
      </c>
      <c r="BK264" s="226">
        <f>ROUND(I264*H264,2)</f>
        <v>0</v>
      </c>
      <c r="BL264" s="18" t="s">
        <v>157</v>
      </c>
      <c r="BM264" s="225" t="s">
        <v>895</v>
      </c>
    </row>
    <row r="265" spans="1:51" s="14" customFormat="1" ht="12">
      <c r="A265" s="14"/>
      <c r="B265" s="242"/>
      <c r="C265" s="243"/>
      <c r="D265" s="227" t="s">
        <v>165</v>
      </c>
      <c r="E265" s="244" t="s">
        <v>19</v>
      </c>
      <c r="F265" s="245" t="s">
        <v>896</v>
      </c>
      <c r="G265" s="243"/>
      <c r="H265" s="246">
        <v>21.823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165</v>
      </c>
      <c r="AU265" s="252" t="s">
        <v>81</v>
      </c>
      <c r="AV265" s="14" t="s">
        <v>81</v>
      </c>
      <c r="AW265" s="14" t="s">
        <v>34</v>
      </c>
      <c r="AX265" s="14" t="s">
        <v>79</v>
      </c>
      <c r="AY265" s="252" t="s">
        <v>151</v>
      </c>
    </row>
    <row r="266" spans="1:65" s="2" customFormat="1" ht="24.15" customHeight="1">
      <c r="A266" s="39"/>
      <c r="B266" s="40"/>
      <c r="C266" s="214" t="s">
        <v>897</v>
      </c>
      <c r="D266" s="214" t="s">
        <v>153</v>
      </c>
      <c r="E266" s="215" t="s">
        <v>898</v>
      </c>
      <c r="F266" s="216" t="s">
        <v>899</v>
      </c>
      <c r="G266" s="217" t="s">
        <v>194</v>
      </c>
      <c r="H266" s="218">
        <v>4</v>
      </c>
      <c r="I266" s="219"/>
      <c r="J266" s="220">
        <f>ROUND(I266*H266,2)</f>
        <v>0</v>
      </c>
      <c r="K266" s="216" t="s">
        <v>172</v>
      </c>
      <c r="L266" s="45"/>
      <c r="M266" s="221" t="s">
        <v>19</v>
      </c>
      <c r="N266" s="222" t="s">
        <v>43</v>
      </c>
      <c r="O266" s="85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157</v>
      </c>
      <c r="AT266" s="225" t="s">
        <v>153</v>
      </c>
      <c r="AU266" s="225" t="s">
        <v>81</v>
      </c>
      <c r="AY266" s="18" t="s">
        <v>151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79</v>
      </c>
      <c r="BK266" s="226">
        <f>ROUND(I266*H266,2)</f>
        <v>0</v>
      </c>
      <c r="BL266" s="18" t="s">
        <v>157</v>
      </c>
      <c r="BM266" s="225" t="s">
        <v>900</v>
      </c>
    </row>
    <row r="267" spans="1:47" s="2" customFormat="1" ht="12">
      <c r="A267" s="39"/>
      <c r="B267" s="40"/>
      <c r="C267" s="41"/>
      <c r="D267" s="264" t="s">
        <v>174</v>
      </c>
      <c r="E267" s="41"/>
      <c r="F267" s="265" t="s">
        <v>901</v>
      </c>
      <c r="G267" s="41"/>
      <c r="H267" s="41"/>
      <c r="I267" s="229"/>
      <c r="J267" s="41"/>
      <c r="K267" s="41"/>
      <c r="L267" s="45"/>
      <c r="M267" s="230"/>
      <c r="N267" s="231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174</v>
      </c>
      <c r="AU267" s="18" t="s">
        <v>81</v>
      </c>
    </row>
    <row r="268" spans="1:65" s="2" customFormat="1" ht="16.5" customHeight="1">
      <c r="A268" s="39"/>
      <c r="B268" s="40"/>
      <c r="C268" s="266" t="s">
        <v>902</v>
      </c>
      <c r="D268" s="266" t="s">
        <v>251</v>
      </c>
      <c r="E268" s="267" t="s">
        <v>903</v>
      </c>
      <c r="F268" s="268" t="s">
        <v>904</v>
      </c>
      <c r="G268" s="269" t="s">
        <v>194</v>
      </c>
      <c r="H268" s="270">
        <v>4.06</v>
      </c>
      <c r="I268" s="271"/>
      <c r="J268" s="272">
        <f>ROUND(I268*H268,2)</f>
        <v>0</v>
      </c>
      <c r="K268" s="268" t="s">
        <v>172</v>
      </c>
      <c r="L268" s="273"/>
      <c r="M268" s="274" t="s">
        <v>19</v>
      </c>
      <c r="N268" s="275" t="s">
        <v>43</v>
      </c>
      <c r="O268" s="85"/>
      <c r="P268" s="223">
        <f>O268*H268</f>
        <v>0</v>
      </c>
      <c r="Q268" s="223">
        <v>0.00043</v>
      </c>
      <c r="R268" s="223">
        <f>Q268*H268</f>
        <v>0.0017457999999999998</v>
      </c>
      <c r="S268" s="223">
        <v>0</v>
      </c>
      <c r="T268" s="22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5" t="s">
        <v>210</v>
      </c>
      <c r="AT268" s="225" t="s">
        <v>251</v>
      </c>
      <c r="AU268" s="225" t="s">
        <v>81</v>
      </c>
      <c r="AY268" s="18" t="s">
        <v>151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8" t="s">
        <v>79</v>
      </c>
      <c r="BK268" s="226">
        <f>ROUND(I268*H268,2)</f>
        <v>0</v>
      </c>
      <c r="BL268" s="18" t="s">
        <v>157</v>
      </c>
      <c r="BM268" s="225" t="s">
        <v>905</v>
      </c>
    </row>
    <row r="269" spans="1:51" s="14" customFormat="1" ht="12">
      <c r="A269" s="14"/>
      <c r="B269" s="242"/>
      <c r="C269" s="243"/>
      <c r="D269" s="227" t="s">
        <v>165</v>
      </c>
      <c r="E269" s="244" t="s">
        <v>19</v>
      </c>
      <c r="F269" s="245" t="s">
        <v>906</v>
      </c>
      <c r="G269" s="243"/>
      <c r="H269" s="246">
        <v>4.06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165</v>
      </c>
      <c r="AU269" s="252" t="s">
        <v>81</v>
      </c>
      <c r="AV269" s="14" t="s">
        <v>81</v>
      </c>
      <c r="AW269" s="14" t="s">
        <v>34</v>
      </c>
      <c r="AX269" s="14" t="s">
        <v>79</v>
      </c>
      <c r="AY269" s="252" t="s">
        <v>151</v>
      </c>
    </row>
    <row r="270" spans="1:65" s="2" customFormat="1" ht="16.5" customHeight="1">
      <c r="A270" s="39"/>
      <c r="B270" s="40"/>
      <c r="C270" s="214" t="s">
        <v>907</v>
      </c>
      <c r="D270" s="214" t="s">
        <v>153</v>
      </c>
      <c r="E270" s="215" t="s">
        <v>908</v>
      </c>
      <c r="F270" s="216" t="s">
        <v>909</v>
      </c>
      <c r="G270" s="217" t="s">
        <v>352</v>
      </c>
      <c r="H270" s="218">
        <v>12</v>
      </c>
      <c r="I270" s="219"/>
      <c r="J270" s="220">
        <f>ROUND(I270*H270,2)</f>
        <v>0</v>
      </c>
      <c r="K270" s="216" t="s">
        <v>19</v>
      </c>
      <c r="L270" s="45"/>
      <c r="M270" s="221" t="s">
        <v>19</v>
      </c>
      <c r="N270" s="222" t="s">
        <v>43</v>
      </c>
      <c r="O270" s="85"/>
      <c r="P270" s="223">
        <f>O270*H270</f>
        <v>0</v>
      </c>
      <c r="Q270" s="223">
        <v>0.00024</v>
      </c>
      <c r="R270" s="223">
        <f>Q270*H270</f>
        <v>0.00288</v>
      </c>
      <c r="S270" s="223">
        <v>0</v>
      </c>
      <c r="T270" s="22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5" t="s">
        <v>157</v>
      </c>
      <c r="AT270" s="225" t="s">
        <v>153</v>
      </c>
      <c r="AU270" s="225" t="s">
        <v>81</v>
      </c>
      <c r="AY270" s="18" t="s">
        <v>151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8" t="s">
        <v>79</v>
      </c>
      <c r="BK270" s="226">
        <f>ROUND(I270*H270,2)</f>
        <v>0</v>
      </c>
      <c r="BL270" s="18" t="s">
        <v>157</v>
      </c>
      <c r="BM270" s="225" t="s">
        <v>910</v>
      </c>
    </row>
    <row r="271" spans="1:65" s="2" customFormat="1" ht="16.5" customHeight="1">
      <c r="A271" s="39"/>
      <c r="B271" s="40"/>
      <c r="C271" s="266" t="s">
        <v>911</v>
      </c>
      <c r="D271" s="266" t="s">
        <v>251</v>
      </c>
      <c r="E271" s="267" t="s">
        <v>912</v>
      </c>
      <c r="F271" s="268" t="s">
        <v>913</v>
      </c>
      <c r="G271" s="269" t="s">
        <v>352</v>
      </c>
      <c r="H271" s="270">
        <v>12</v>
      </c>
      <c r="I271" s="271"/>
      <c r="J271" s="272">
        <f>ROUND(I271*H271,2)</f>
        <v>0</v>
      </c>
      <c r="K271" s="268" t="s">
        <v>19</v>
      </c>
      <c r="L271" s="273"/>
      <c r="M271" s="274" t="s">
        <v>19</v>
      </c>
      <c r="N271" s="275" t="s">
        <v>43</v>
      </c>
      <c r="O271" s="85"/>
      <c r="P271" s="223">
        <f>O271*H271</f>
        <v>0</v>
      </c>
      <c r="Q271" s="223">
        <v>0.00043</v>
      </c>
      <c r="R271" s="223">
        <f>Q271*H271</f>
        <v>0.00516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210</v>
      </c>
      <c r="AT271" s="225" t="s">
        <v>251</v>
      </c>
      <c r="AU271" s="225" t="s">
        <v>81</v>
      </c>
      <c r="AY271" s="18" t="s">
        <v>151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79</v>
      </c>
      <c r="BK271" s="226">
        <f>ROUND(I271*H271,2)</f>
        <v>0</v>
      </c>
      <c r="BL271" s="18" t="s">
        <v>157</v>
      </c>
      <c r="BM271" s="225" t="s">
        <v>914</v>
      </c>
    </row>
    <row r="272" spans="1:65" s="2" customFormat="1" ht="16.5" customHeight="1">
      <c r="A272" s="39"/>
      <c r="B272" s="40"/>
      <c r="C272" s="266" t="s">
        <v>915</v>
      </c>
      <c r="D272" s="266" t="s">
        <v>251</v>
      </c>
      <c r="E272" s="267" t="s">
        <v>916</v>
      </c>
      <c r="F272" s="268" t="s">
        <v>917</v>
      </c>
      <c r="G272" s="269" t="s">
        <v>352</v>
      </c>
      <c r="H272" s="270">
        <v>6</v>
      </c>
      <c r="I272" s="271"/>
      <c r="J272" s="272">
        <f>ROUND(I272*H272,2)</f>
        <v>0</v>
      </c>
      <c r="K272" s="268" t="s">
        <v>172</v>
      </c>
      <c r="L272" s="273"/>
      <c r="M272" s="274" t="s">
        <v>19</v>
      </c>
      <c r="N272" s="275" t="s">
        <v>43</v>
      </c>
      <c r="O272" s="85"/>
      <c r="P272" s="223">
        <f>O272*H272</f>
        <v>0</v>
      </c>
      <c r="Q272" s="223">
        <v>0.00032</v>
      </c>
      <c r="R272" s="223">
        <f>Q272*H272</f>
        <v>0.0019200000000000003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210</v>
      </c>
      <c r="AT272" s="225" t="s">
        <v>251</v>
      </c>
      <c r="AU272" s="225" t="s">
        <v>81</v>
      </c>
      <c r="AY272" s="18" t="s">
        <v>151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79</v>
      </c>
      <c r="BK272" s="226">
        <f>ROUND(I272*H272,2)</f>
        <v>0</v>
      </c>
      <c r="BL272" s="18" t="s">
        <v>157</v>
      </c>
      <c r="BM272" s="225" t="s">
        <v>918</v>
      </c>
    </row>
    <row r="273" spans="1:65" s="2" customFormat="1" ht="16.5" customHeight="1">
      <c r="A273" s="39"/>
      <c r="B273" s="40"/>
      <c r="C273" s="214" t="s">
        <v>919</v>
      </c>
      <c r="D273" s="214" t="s">
        <v>153</v>
      </c>
      <c r="E273" s="215" t="s">
        <v>920</v>
      </c>
      <c r="F273" s="216" t="s">
        <v>921</v>
      </c>
      <c r="G273" s="217" t="s">
        <v>352</v>
      </c>
      <c r="H273" s="218">
        <v>1</v>
      </c>
      <c r="I273" s="219"/>
      <c r="J273" s="220">
        <f>ROUND(I273*H273,2)</f>
        <v>0</v>
      </c>
      <c r="K273" s="216" t="s">
        <v>172</v>
      </c>
      <c r="L273" s="45"/>
      <c r="M273" s="221" t="s">
        <v>19</v>
      </c>
      <c r="N273" s="222" t="s">
        <v>43</v>
      </c>
      <c r="O273" s="85"/>
      <c r="P273" s="223">
        <f>O273*H273</f>
        <v>0</v>
      </c>
      <c r="Q273" s="223">
        <v>0.00038</v>
      </c>
      <c r="R273" s="223">
        <f>Q273*H273</f>
        <v>0.00038</v>
      </c>
      <c r="S273" s="223">
        <v>0</v>
      </c>
      <c r="T273" s="22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5" t="s">
        <v>157</v>
      </c>
      <c r="AT273" s="225" t="s">
        <v>153</v>
      </c>
      <c r="AU273" s="225" t="s">
        <v>81</v>
      </c>
      <c r="AY273" s="18" t="s">
        <v>151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8" t="s">
        <v>79</v>
      </c>
      <c r="BK273" s="226">
        <f>ROUND(I273*H273,2)</f>
        <v>0</v>
      </c>
      <c r="BL273" s="18" t="s">
        <v>157</v>
      </c>
      <c r="BM273" s="225" t="s">
        <v>922</v>
      </c>
    </row>
    <row r="274" spans="1:47" s="2" customFormat="1" ht="12">
      <c r="A274" s="39"/>
      <c r="B274" s="40"/>
      <c r="C274" s="41"/>
      <c r="D274" s="264" t="s">
        <v>174</v>
      </c>
      <c r="E274" s="41"/>
      <c r="F274" s="265" t="s">
        <v>923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174</v>
      </c>
      <c r="AU274" s="18" t="s">
        <v>81</v>
      </c>
    </row>
    <row r="275" spans="1:65" s="2" customFormat="1" ht="16.5" customHeight="1">
      <c r="A275" s="39"/>
      <c r="B275" s="40"/>
      <c r="C275" s="266" t="s">
        <v>924</v>
      </c>
      <c r="D275" s="266" t="s">
        <v>251</v>
      </c>
      <c r="E275" s="267" t="s">
        <v>925</v>
      </c>
      <c r="F275" s="268" t="s">
        <v>926</v>
      </c>
      <c r="G275" s="269" t="s">
        <v>352</v>
      </c>
      <c r="H275" s="270">
        <v>1</v>
      </c>
      <c r="I275" s="271"/>
      <c r="J275" s="272">
        <f>ROUND(I275*H275,2)</f>
        <v>0</v>
      </c>
      <c r="K275" s="268" t="s">
        <v>19</v>
      </c>
      <c r="L275" s="273"/>
      <c r="M275" s="274" t="s">
        <v>19</v>
      </c>
      <c r="N275" s="275" t="s">
        <v>43</v>
      </c>
      <c r="O275" s="85"/>
      <c r="P275" s="223">
        <f>O275*H275</f>
        <v>0</v>
      </c>
      <c r="Q275" s="223">
        <v>0.00084</v>
      </c>
      <c r="R275" s="223">
        <f>Q275*H275</f>
        <v>0.00084</v>
      </c>
      <c r="S275" s="223">
        <v>0</v>
      </c>
      <c r="T275" s="22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5" t="s">
        <v>210</v>
      </c>
      <c r="AT275" s="225" t="s">
        <v>251</v>
      </c>
      <c r="AU275" s="225" t="s">
        <v>81</v>
      </c>
      <c r="AY275" s="18" t="s">
        <v>151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8" t="s">
        <v>79</v>
      </c>
      <c r="BK275" s="226">
        <f>ROUND(I275*H275,2)</f>
        <v>0</v>
      </c>
      <c r="BL275" s="18" t="s">
        <v>157</v>
      </c>
      <c r="BM275" s="225" t="s">
        <v>927</v>
      </c>
    </row>
    <row r="276" spans="1:65" s="2" customFormat="1" ht="24.15" customHeight="1">
      <c r="A276" s="39"/>
      <c r="B276" s="40"/>
      <c r="C276" s="214" t="s">
        <v>928</v>
      </c>
      <c r="D276" s="214" t="s">
        <v>153</v>
      </c>
      <c r="E276" s="215" t="s">
        <v>929</v>
      </c>
      <c r="F276" s="216" t="s">
        <v>930</v>
      </c>
      <c r="G276" s="217" t="s">
        <v>156</v>
      </c>
      <c r="H276" s="218">
        <v>6</v>
      </c>
      <c r="I276" s="219"/>
      <c r="J276" s="220">
        <f>ROUND(I276*H276,2)</f>
        <v>0</v>
      </c>
      <c r="K276" s="216" t="s">
        <v>19</v>
      </c>
      <c r="L276" s="45"/>
      <c r="M276" s="221" t="s">
        <v>19</v>
      </c>
      <c r="N276" s="222" t="s">
        <v>43</v>
      </c>
      <c r="O276" s="85"/>
      <c r="P276" s="223">
        <f>O276*H276</f>
        <v>0</v>
      </c>
      <c r="Q276" s="223">
        <v>0</v>
      </c>
      <c r="R276" s="223">
        <f>Q276*H276</f>
        <v>0</v>
      </c>
      <c r="S276" s="223">
        <v>1.92</v>
      </c>
      <c r="T276" s="224">
        <f>S276*H276</f>
        <v>11.52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5" t="s">
        <v>157</v>
      </c>
      <c r="AT276" s="225" t="s">
        <v>153</v>
      </c>
      <c r="AU276" s="225" t="s">
        <v>81</v>
      </c>
      <c r="AY276" s="18" t="s">
        <v>151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8" t="s">
        <v>79</v>
      </c>
      <c r="BK276" s="226">
        <f>ROUND(I276*H276,2)</f>
        <v>0</v>
      </c>
      <c r="BL276" s="18" t="s">
        <v>157</v>
      </c>
      <c r="BM276" s="225" t="s">
        <v>931</v>
      </c>
    </row>
    <row r="277" spans="1:65" s="2" customFormat="1" ht="21.75" customHeight="1">
      <c r="A277" s="39"/>
      <c r="B277" s="40"/>
      <c r="C277" s="214" t="s">
        <v>932</v>
      </c>
      <c r="D277" s="214" t="s">
        <v>153</v>
      </c>
      <c r="E277" s="215" t="s">
        <v>933</v>
      </c>
      <c r="F277" s="216" t="s">
        <v>934</v>
      </c>
      <c r="G277" s="217" t="s">
        <v>352</v>
      </c>
      <c r="H277" s="218">
        <v>12</v>
      </c>
      <c r="I277" s="219"/>
      <c r="J277" s="220">
        <f>ROUND(I277*H277,2)</f>
        <v>0</v>
      </c>
      <c r="K277" s="216" t="s">
        <v>19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157</v>
      </c>
      <c r="AT277" s="225" t="s">
        <v>153</v>
      </c>
      <c r="AU277" s="225" t="s">
        <v>81</v>
      </c>
      <c r="AY277" s="18" t="s">
        <v>151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79</v>
      </c>
      <c r="BK277" s="226">
        <f>ROUND(I277*H277,2)</f>
        <v>0</v>
      </c>
      <c r="BL277" s="18" t="s">
        <v>157</v>
      </c>
      <c r="BM277" s="225" t="s">
        <v>935</v>
      </c>
    </row>
    <row r="278" spans="1:65" s="2" customFormat="1" ht="24.15" customHeight="1">
      <c r="A278" s="39"/>
      <c r="B278" s="40"/>
      <c r="C278" s="266" t="s">
        <v>936</v>
      </c>
      <c r="D278" s="266" t="s">
        <v>251</v>
      </c>
      <c r="E278" s="267" t="s">
        <v>937</v>
      </c>
      <c r="F278" s="268" t="s">
        <v>938</v>
      </c>
      <c r="G278" s="269" t="s">
        <v>352</v>
      </c>
      <c r="H278" s="270">
        <v>12</v>
      </c>
      <c r="I278" s="271"/>
      <c r="J278" s="272">
        <f>ROUND(I278*H278,2)</f>
        <v>0</v>
      </c>
      <c r="K278" s="268" t="s">
        <v>19</v>
      </c>
      <c r="L278" s="273"/>
      <c r="M278" s="274" t="s">
        <v>19</v>
      </c>
      <c r="N278" s="275" t="s">
        <v>43</v>
      </c>
      <c r="O278" s="85"/>
      <c r="P278" s="223">
        <f>O278*H278</f>
        <v>0</v>
      </c>
      <c r="Q278" s="223">
        <v>0.00268</v>
      </c>
      <c r="R278" s="223">
        <f>Q278*H278</f>
        <v>0.03216</v>
      </c>
      <c r="S278" s="223">
        <v>0</v>
      </c>
      <c r="T278" s="22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5" t="s">
        <v>210</v>
      </c>
      <c r="AT278" s="225" t="s">
        <v>251</v>
      </c>
      <c r="AU278" s="225" t="s">
        <v>81</v>
      </c>
      <c r="AY278" s="18" t="s">
        <v>151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8" t="s">
        <v>79</v>
      </c>
      <c r="BK278" s="226">
        <f>ROUND(I278*H278,2)</f>
        <v>0</v>
      </c>
      <c r="BL278" s="18" t="s">
        <v>157</v>
      </c>
      <c r="BM278" s="225" t="s">
        <v>939</v>
      </c>
    </row>
    <row r="279" spans="1:65" s="2" customFormat="1" ht="21.75" customHeight="1">
      <c r="A279" s="39"/>
      <c r="B279" s="40"/>
      <c r="C279" s="214" t="s">
        <v>940</v>
      </c>
      <c r="D279" s="214" t="s">
        <v>153</v>
      </c>
      <c r="E279" s="215" t="s">
        <v>941</v>
      </c>
      <c r="F279" s="216" t="s">
        <v>942</v>
      </c>
      <c r="G279" s="217" t="s">
        <v>352</v>
      </c>
      <c r="H279" s="218">
        <v>1</v>
      </c>
      <c r="I279" s="219"/>
      <c r="J279" s="220">
        <f>ROUND(I279*H279,2)</f>
        <v>0</v>
      </c>
      <c r="K279" s="216" t="s">
        <v>172</v>
      </c>
      <c r="L279" s="45"/>
      <c r="M279" s="221" t="s">
        <v>19</v>
      </c>
      <c r="N279" s="222" t="s">
        <v>43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5" t="s">
        <v>157</v>
      </c>
      <c r="AT279" s="225" t="s">
        <v>153</v>
      </c>
      <c r="AU279" s="225" t="s">
        <v>81</v>
      </c>
      <c r="AY279" s="18" t="s">
        <v>151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8" t="s">
        <v>79</v>
      </c>
      <c r="BK279" s="226">
        <f>ROUND(I279*H279,2)</f>
        <v>0</v>
      </c>
      <c r="BL279" s="18" t="s">
        <v>157</v>
      </c>
      <c r="BM279" s="225" t="s">
        <v>943</v>
      </c>
    </row>
    <row r="280" spans="1:47" s="2" customFormat="1" ht="12">
      <c r="A280" s="39"/>
      <c r="B280" s="40"/>
      <c r="C280" s="41"/>
      <c r="D280" s="264" t="s">
        <v>174</v>
      </c>
      <c r="E280" s="41"/>
      <c r="F280" s="265" t="s">
        <v>944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174</v>
      </c>
      <c r="AU280" s="18" t="s">
        <v>81</v>
      </c>
    </row>
    <row r="281" spans="1:65" s="2" customFormat="1" ht="24.15" customHeight="1">
      <c r="A281" s="39"/>
      <c r="B281" s="40"/>
      <c r="C281" s="266" t="s">
        <v>945</v>
      </c>
      <c r="D281" s="266" t="s">
        <v>251</v>
      </c>
      <c r="E281" s="267" t="s">
        <v>946</v>
      </c>
      <c r="F281" s="268" t="s">
        <v>947</v>
      </c>
      <c r="G281" s="269" t="s">
        <v>352</v>
      </c>
      <c r="H281" s="270">
        <v>1</v>
      </c>
      <c r="I281" s="271"/>
      <c r="J281" s="272">
        <f>ROUND(I281*H281,2)</f>
        <v>0</v>
      </c>
      <c r="K281" s="268" t="s">
        <v>19</v>
      </c>
      <c r="L281" s="273"/>
      <c r="M281" s="274" t="s">
        <v>19</v>
      </c>
      <c r="N281" s="275" t="s">
        <v>43</v>
      </c>
      <c r="O281" s="85"/>
      <c r="P281" s="223">
        <f>O281*H281</f>
        <v>0</v>
      </c>
      <c r="Q281" s="223">
        <v>0.0049</v>
      </c>
      <c r="R281" s="223">
        <f>Q281*H281</f>
        <v>0.0049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210</v>
      </c>
      <c r="AT281" s="225" t="s">
        <v>251</v>
      </c>
      <c r="AU281" s="225" t="s">
        <v>81</v>
      </c>
      <c r="AY281" s="18" t="s">
        <v>151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79</v>
      </c>
      <c r="BK281" s="226">
        <f>ROUND(I281*H281,2)</f>
        <v>0</v>
      </c>
      <c r="BL281" s="18" t="s">
        <v>157</v>
      </c>
      <c r="BM281" s="225" t="s">
        <v>948</v>
      </c>
    </row>
    <row r="282" spans="1:65" s="2" customFormat="1" ht="24.15" customHeight="1">
      <c r="A282" s="39"/>
      <c r="B282" s="40"/>
      <c r="C282" s="266" t="s">
        <v>949</v>
      </c>
      <c r="D282" s="266" t="s">
        <v>251</v>
      </c>
      <c r="E282" s="267" t="s">
        <v>950</v>
      </c>
      <c r="F282" s="268" t="s">
        <v>951</v>
      </c>
      <c r="G282" s="269" t="s">
        <v>352</v>
      </c>
      <c r="H282" s="270">
        <v>13</v>
      </c>
      <c r="I282" s="271"/>
      <c r="J282" s="272">
        <f>ROUND(I282*H282,2)</f>
        <v>0</v>
      </c>
      <c r="K282" s="268" t="s">
        <v>19</v>
      </c>
      <c r="L282" s="273"/>
      <c r="M282" s="274" t="s">
        <v>19</v>
      </c>
      <c r="N282" s="275" t="s">
        <v>43</v>
      </c>
      <c r="O282" s="85"/>
      <c r="P282" s="223">
        <f>O282*H282</f>
        <v>0</v>
      </c>
      <c r="Q282" s="223">
        <v>0.0034</v>
      </c>
      <c r="R282" s="223">
        <f>Q282*H282</f>
        <v>0.044199999999999996</v>
      </c>
      <c r="S282" s="223">
        <v>0</v>
      </c>
      <c r="T282" s="22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5" t="s">
        <v>210</v>
      </c>
      <c r="AT282" s="225" t="s">
        <v>251</v>
      </c>
      <c r="AU282" s="225" t="s">
        <v>81</v>
      </c>
      <c r="AY282" s="18" t="s">
        <v>151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8" t="s">
        <v>79</v>
      </c>
      <c r="BK282" s="226">
        <f>ROUND(I282*H282,2)</f>
        <v>0</v>
      </c>
      <c r="BL282" s="18" t="s">
        <v>157</v>
      </c>
      <c r="BM282" s="225" t="s">
        <v>952</v>
      </c>
    </row>
    <row r="283" spans="1:65" s="2" customFormat="1" ht="24.15" customHeight="1">
      <c r="A283" s="39"/>
      <c r="B283" s="40"/>
      <c r="C283" s="214" t="s">
        <v>953</v>
      </c>
      <c r="D283" s="214" t="s">
        <v>153</v>
      </c>
      <c r="E283" s="215" t="s">
        <v>954</v>
      </c>
      <c r="F283" s="216" t="s">
        <v>955</v>
      </c>
      <c r="G283" s="217" t="s">
        <v>352</v>
      </c>
      <c r="H283" s="218">
        <v>11</v>
      </c>
      <c r="I283" s="219"/>
      <c r="J283" s="220">
        <f>ROUND(I283*H283,2)</f>
        <v>0</v>
      </c>
      <c r="K283" s="216" t="s">
        <v>172</v>
      </c>
      <c r="L283" s="45"/>
      <c r="M283" s="221" t="s">
        <v>19</v>
      </c>
      <c r="N283" s="222" t="s">
        <v>43</v>
      </c>
      <c r="O283" s="85"/>
      <c r="P283" s="223">
        <f>O283*H283</f>
        <v>0</v>
      </c>
      <c r="Q283" s="223">
        <v>0.00162</v>
      </c>
      <c r="R283" s="223">
        <f>Q283*H283</f>
        <v>0.01782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157</v>
      </c>
      <c r="AT283" s="225" t="s">
        <v>153</v>
      </c>
      <c r="AU283" s="225" t="s">
        <v>81</v>
      </c>
      <c r="AY283" s="18" t="s">
        <v>151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79</v>
      </c>
      <c r="BK283" s="226">
        <f>ROUND(I283*H283,2)</f>
        <v>0</v>
      </c>
      <c r="BL283" s="18" t="s">
        <v>157</v>
      </c>
      <c r="BM283" s="225" t="s">
        <v>956</v>
      </c>
    </row>
    <row r="284" spans="1:47" s="2" customFormat="1" ht="12">
      <c r="A284" s="39"/>
      <c r="B284" s="40"/>
      <c r="C284" s="41"/>
      <c r="D284" s="264" t="s">
        <v>174</v>
      </c>
      <c r="E284" s="41"/>
      <c r="F284" s="265" t="s">
        <v>957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174</v>
      </c>
      <c r="AU284" s="18" t="s">
        <v>81</v>
      </c>
    </row>
    <row r="285" spans="1:65" s="2" customFormat="1" ht="24.15" customHeight="1">
      <c r="A285" s="39"/>
      <c r="B285" s="40"/>
      <c r="C285" s="266" t="s">
        <v>958</v>
      </c>
      <c r="D285" s="266" t="s">
        <v>251</v>
      </c>
      <c r="E285" s="267" t="s">
        <v>959</v>
      </c>
      <c r="F285" s="268" t="s">
        <v>960</v>
      </c>
      <c r="G285" s="269" t="s">
        <v>352</v>
      </c>
      <c r="H285" s="270">
        <v>11</v>
      </c>
      <c r="I285" s="271"/>
      <c r="J285" s="272">
        <f>ROUND(I285*H285,2)</f>
        <v>0</v>
      </c>
      <c r="K285" s="268" t="s">
        <v>19</v>
      </c>
      <c r="L285" s="273"/>
      <c r="M285" s="274" t="s">
        <v>19</v>
      </c>
      <c r="N285" s="275" t="s">
        <v>43</v>
      </c>
      <c r="O285" s="85"/>
      <c r="P285" s="223">
        <f>O285*H285</f>
        <v>0</v>
      </c>
      <c r="Q285" s="223">
        <v>0.01847</v>
      </c>
      <c r="R285" s="223">
        <f>Q285*H285</f>
        <v>0.20317000000000002</v>
      </c>
      <c r="S285" s="223">
        <v>0</v>
      </c>
      <c r="T285" s="22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5" t="s">
        <v>210</v>
      </c>
      <c r="AT285" s="225" t="s">
        <v>251</v>
      </c>
      <c r="AU285" s="225" t="s">
        <v>81</v>
      </c>
      <c r="AY285" s="18" t="s">
        <v>151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8" t="s">
        <v>79</v>
      </c>
      <c r="BK285" s="226">
        <f>ROUND(I285*H285,2)</f>
        <v>0</v>
      </c>
      <c r="BL285" s="18" t="s">
        <v>157</v>
      </c>
      <c r="BM285" s="225" t="s">
        <v>961</v>
      </c>
    </row>
    <row r="286" spans="1:65" s="2" customFormat="1" ht="24.15" customHeight="1">
      <c r="A286" s="39"/>
      <c r="B286" s="40"/>
      <c r="C286" s="266" t="s">
        <v>962</v>
      </c>
      <c r="D286" s="266" t="s">
        <v>251</v>
      </c>
      <c r="E286" s="267" t="s">
        <v>963</v>
      </c>
      <c r="F286" s="268" t="s">
        <v>964</v>
      </c>
      <c r="G286" s="269" t="s">
        <v>352</v>
      </c>
      <c r="H286" s="270">
        <v>11</v>
      </c>
      <c r="I286" s="271"/>
      <c r="J286" s="272">
        <f>ROUND(I286*H286,2)</f>
        <v>0</v>
      </c>
      <c r="K286" s="268" t="s">
        <v>19</v>
      </c>
      <c r="L286" s="273"/>
      <c r="M286" s="274" t="s">
        <v>19</v>
      </c>
      <c r="N286" s="275" t="s">
        <v>43</v>
      </c>
      <c r="O286" s="85"/>
      <c r="P286" s="223">
        <f>O286*H286</f>
        <v>0</v>
      </c>
      <c r="Q286" s="223">
        <v>0.00631</v>
      </c>
      <c r="R286" s="223">
        <f>Q286*H286</f>
        <v>0.06941</v>
      </c>
      <c r="S286" s="223">
        <v>0</v>
      </c>
      <c r="T286" s="22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5" t="s">
        <v>210</v>
      </c>
      <c r="AT286" s="225" t="s">
        <v>251</v>
      </c>
      <c r="AU286" s="225" t="s">
        <v>81</v>
      </c>
      <c r="AY286" s="18" t="s">
        <v>151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8" t="s">
        <v>79</v>
      </c>
      <c r="BK286" s="226">
        <f>ROUND(I286*H286,2)</f>
        <v>0</v>
      </c>
      <c r="BL286" s="18" t="s">
        <v>157</v>
      </c>
      <c r="BM286" s="225" t="s">
        <v>965</v>
      </c>
    </row>
    <row r="287" spans="1:65" s="2" customFormat="1" ht="16.5" customHeight="1">
      <c r="A287" s="39"/>
      <c r="B287" s="40"/>
      <c r="C287" s="214" t="s">
        <v>966</v>
      </c>
      <c r="D287" s="214" t="s">
        <v>153</v>
      </c>
      <c r="E287" s="215" t="s">
        <v>967</v>
      </c>
      <c r="F287" s="216" t="s">
        <v>968</v>
      </c>
      <c r="G287" s="217" t="s">
        <v>352</v>
      </c>
      <c r="H287" s="218">
        <v>5</v>
      </c>
      <c r="I287" s="219"/>
      <c r="J287" s="220">
        <f>ROUND(I287*H287,2)</f>
        <v>0</v>
      </c>
      <c r="K287" s="216" t="s">
        <v>19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0.00136</v>
      </c>
      <c r="R287" s="223">
        <f>Q287*H287</f>
        <v>0.0068000000000000005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157</v>
      </c>
      <c r="AT287" s="225" t="s">
        <v>153</v>
      </c>
      <c r="AU287" s="225" t="s">
        <v>81</v>
      </c>
      <c r="AY287" s="18" t="s">
        <v>151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79</v>
      </c>
      <c r="BK287" s="226">
        <f>ROUND(I287*H287,2)</f>
        <v>0</v>
      </c>
      <c r="BL287" s="18" t="s">
        <v>157</v>
      </c>
      <c r="BM287" s="225" t="s">
        <v>969</v>
      </c>
    </row>
    <row r="288" spans="1:65" s="2" customFormat="1" ht="24.15" customHeight="1">
      <c r="A288" s="39"/>
      <c r="B288" s="40"/>
      <c r="C288" s="266" t="s">
        <v>970</v>
      </c>
      <c r="D288" s="266" t="s">
        <v>251</v>
      </c>
      <c r="E288" s="267" t="s">
        <v>971</v>
      </c>
      <c r="F288" s="268" t="s">
        <v>972</v>
      </c>
      <c r="G288" s="269" t="s">
        <v>352</v>
      </c>
      <c r="H288" s="270">
        <v>5</v>
      </c>
      <c r="I288" s="271"/>
      <c r="J288" s="272">
        <f>ROUND(I288*H288,2)</f>
        <v>0</v>
      </c>
      <c r="K288" s="268" t="s">
        <v>19</v>
      </c>
      <c r="L288" s="273"/>
      <c r="M288" s="274" t="s">
        <v>19</v>
      </c>
      <c r="N288" s="275" t="s">
        <v>43</v>
      </c>
      <c r="O288" s="85"/>
      <c r="P288" s="223">
        <f>O288*H288</f>
        <v>0</v>
      </c>
      <c r="Q288" s="223">
        <v>0.034</v>
      </c>
      <c r="R288" s="223">
        <f>Q288*H288</f>
        <v>0.17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210</v>
      </c>
      <c r="AT288" s="225" t="s">
        <v>251</v>
      </c>
      <c r="AU288" s="225" t="s">
        <v>81</v>
      </c>
      <c r="AY288" s="18" t="s">
        <v>151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79</v>
      </c>
      <c r="BK288" s="226">
        <f>ROUND(I288*H288,2)</f>
        <v>0</v>
      </c>
      <c r="BL288" s="18" t="s">
        <v>157</v>
      </c>
      <c r="BM288" s="225" t="s">
        <v>973</v>
      </c>
    </row>
    <row r="289" spans="1:65" s="2" customFormat="1" ht="24.15" customHeight="1">
      <c r="A289" s="39"/>
      <c r="B289" s="40"/>
      <c r="C289" s="214" t="s">
        <v>177</v>
      </c>
      <c r="D289" s="214" t="s">
        <v>153</v>
      </c>
      <c r="E289" s="215" t="s">
        <v>974</v>
      </c>
      <c r="F289" s="216" t="s">
        <v>975</v>
      </c>
      <c r="G289" s="217" t="s">
        <v>352</v>
      </c>
      <c r="H289" s="218">
        <v>4</v>
      </c>
      <c r="I289" s="219"/>
      <c r="J289" s="220">
        <f>ROUND(I289*H289,2)</f>
        <v>0</v>
      </c>
      <c r="K289" s="216" t="s">
        <v>172</v>
      </c>
      <c r="L289" s="45"/>
      <c r="M289" s="221" t="s">
        <v>19</v>
      </c>
      <c r="N289" s="222" t="s">
        <v>43</v>
      </c>
      <c r="O289" s="85"/>
      <c r="P289" s="223">
        <f>O289*H289</f>
        <v>0</v>
      </c>
      <c r="Q289" s="223">
        <v>0.0017</v>
      </c>
      <c r="R289" s="223">
        <f>Q289*H289</f>
        <v>0.0068</v>
      </c>
      <c r="S289" s="223">
        <v>0</v>
      </c>
      <c r="T289" s="22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5" t="s">
        <v>157</v>
      </c>
      <c r="AT289" s="225" t="s">
        <v>153</v>
      </c>
      <c r="AU289" s="225" t="s">
        <v>81</v>
      </c>
      <c r="AY289" s="18" t="s">
        <v>151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8" t="s">
        <v>79</v>
      </c>
      <c r="BK289" s="226">
        <f>ROUND(I289*H289,2)</f>
        <v>0</v>
      </c>
      <c r="BL289" s="18" t="s">
        <v>157</v>
      </c>
      <c r="BM289" s="225" t="s">
        <v>976</v>
      </c>
    </row>
    <row r="290" spans="1:47" s="2" customFormat="1" ht="12">
      <c r="A290" s="39"/>
      <c r="B290" s="40"/>
      <c r="C290" s="41"/>
      <c r="D290" s="264" t="s">
        <v>174</v>
      </c>
      <c r="E290" s="41"/>
      <c r="F290" s="265" t="s">
        <v>977</v>
      </c>
      <c r="G290" s="41"/>
      <c r="H290" s="41"/>
      <c r="I290" s="229"/>
      <c r="J290" s="41"/>
      <c r="K290" s="41"/>
      <c r="L290" s="45"/>
      <c r="M290" s="230"/>
      <c r="N290" s="231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174</v>
      </c>
      <c r="AU290" s="18" t="s">
        <v>81</v>
      </c>
    </row>
    <row r="291" spans="1:65" s="2" customFormat="1" ht="24.15" customHeight="1">
      <c r="A291" s="39"/>
      <c r="B291" s="40"/>
      <c r="C291" s="266" t="s">
        <v>978</v>
      </c>
      <c r="D291" s="266" t="s">
        <v>251</v>
      </c>
      <c r="E291" s="267" t="s">
        <v>979</v>
      </c>
      <c r="F291" s="268" t="s">
        <v>980</v>
      </c>
      <c r="G291" s="269" t="s">
        <v>352</v>
      </c>
      <c r="H291" s="270">
        <v>4</v>
      </c>
      <c r="I291" s="271"/>
      <c r="J291" s="272">
        <f>ROUND(I291*H291,2)</f>
        <v>0</v>
      </c>
      <c r="K291" s="268" t="s">
        <v>19</v>
      </c>
      <c r="L291" s="273"/>
      <c r="M291" s="274" t="s">
        <v>19</v>
      </c>
      <c r="N291" s="275" t="s">
        <v>43</v>
      </c>
      <c r="O291" s="85"/>
      <c r="P291" s="223">
        <f>O291*H291</f>
        <v>0</v>
      </c>
      <c r="Q291" s="223">
        <v>0.03528</v>
      </c>
      <c r="R291" s="223">
        <f>Q291*H291</f>
        <v>0.14112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210</v>
      </c>
      <c r="AT291" s="225" t="s">
        <v>251</v>
      </c>
      <c r="AU291" s="225" t="s">
        <v>81</v>
      </c>
      <c r="AY291" s="18" t="s">
        <v>151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79</v>
      </c>
      <c r="BK291" s="226">
        <f>ROUND(I291*H291,2)</f>
        <v>0</v>
      </c>
      <c r="BL291" s="18" t="s">
        <v>157</v>
      </c>
      <c r="BM291" s="225" t="s">
        <v>981</v>
      </c>
    </row>
    <row r="292" spans="1:65" s="2" customFormat="1" ht="24.15" customHeight="1">
      <c r="A292" s="39"/>
      <c r="B292" s="40"/>
      <c r="C292" s="214" t="s">
        <v>982</v>
      </c>
      <c r="D292" s="214" t="s">
        <v>153</v>
      </c>
      <c r="E292" s="215" t="s">
        <v>983</v>
      </c>
      <c r="F292" s="216" t="s">
        <v>984</v>
      </c>
      <c r="G292" s="217" t="s">
        <v>352</v>
      </c>
      <c r="H292" s="218">
        <v>6</v>
      </c>
      <c r="I292" s="219"/>
      <c r="J292" s="220">
        <f>ROUND(I292*H292,2)</f>
        <v>0</v>
      </c>
      <c r="K292" s="216" t="s">
        <v>172</v>
      </c>
      <c r="L292" s="45"/>
      <c r="M292" s="221" t="s">
        <v>19</v>
      </c>
      <c r="N292" s="222" t="s">
        <v>43</v>
      </c>
      <c r="O292" s="85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157</v>
      </c>
      <c r="AT292" s="225" t="s">
        <v>153</v>
      </c>
      <c r="AU292" s="225" t="s">
        <v>81</v>
      </c>
      <c r="AY292" s="18" t="s">
        <v>151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79</v>
      </c>
      <c r="BK292" s="226">
        <f>ROUND(I292*H292,2)</f>
        <v>0</v>
      </c>
      <c r="BL292" s="18" t="s">
        <v>157</v>
      </c>
      <c r="BM292" s="225" t="s">
        <v>985</v>
      </c>
    </row>
    <row r="293" spans="1:47" s="2" customFormat="1" ht="12">
      <c r="A293" s="39"/>
      <c r="B293" s="40"/>
      <c r="C293" s="41"/>
      <c r="D293" s="264" t="s">
        <v>174</v>
      </c>
      <c r="E293" s="41"/>
      <c r="F293" s="265" t="s">
        <v>986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174</v>
      </c>
      <c r="AU293" s="18" t="s">
        <v>81</v>
      </c>
    </row>
    <row r="294" spans="1:65" s="2" customFormat="1" ht="24.15" customHeight="1">
      <c r="A294" s="39"/>
      <c r="B294" s="40"/>
      <c r="C294" s="266" t="s">
        <v>987</v>
      </c>
      <c r="D294" s="266" t="s">
        <v>251</v>
      </c>
      <c r="E294" s="267" t="s">
        <v>988</v>
      </c>
      <c r="F294" s="268" t="s">
        <v>989</v>
      </c>
      <c r="G294" s="269" t="s">
        <v>352</v>
      </c>
      <c r="H294" s="270">
        <v>6</v>
      </c>
      <c r="I294" s="271"/>
      <c r="J294" s="272">
        <f>ROUND(I294*H294,2)</f>
        <v>0</v>
      </c>
      <c r="K294" s="268" t="s">
        <v>19</v>
      </c>
      <c r="L294" s="273"/>
      <c r="M294" s="274" t="s">
        <v>19</v>
      </c>
      <c r="N294" s="275" t="s">
        <v>43</v>
      </c>
      <c r="O294" s="85"/>
      <c r="P294" s="223">
        <f>O294*H294</f>
        <v>0</v>
      </c>
      <c r="Q294" s="223">
        <v>0.0029</v>
      </c>
      <c r="R294" s="223">
        <f>Q294*H294</f>
        <v>0.0174</v>
      </c>
      <c r="S294" s="223">
        <v>0</v>
      </c>
      <c r="T294" s="22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5" t="s">
        <v>210</v>
      </c>
      <c r="AT294" s="225" t="s">
        <v>251</v>
      </c>
      <c r="AU294" s="225" t="s">
        <v>81</v>
      </c>
      <c r="AY294" s="18" t="s">
        <v>151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8" t="s">
        <v>79</v>
      </c>
      <c r="BK294" s="226">
        <f>ROUND(I294*H294,2)</f>
        <v>0</v>
      </c>
      <c r="BL294" s="18" t="s">
        <v>157</v>
      </c>
      <c r="BM294" s="225" t="s">
        <v>990</v>
      </c>
    </row>
    <row r="295" spans="1:65" s="2" customFormat="1" ht="24.15" customHeight="1">
      <c r="A295" s="39"/>
      <c r="B295" s="40"/>
      <c r="C295" s="214" t="s">
        <v>991</v>
      </c>
      <c r="D295" s="214" t="s">
        <v>153</v>
      </c>
      <c r="E295" s="215" t="s">
        <v>992</v>
      </c>
      <c r="F295" s="216" t="s">
        <v>993</v>
      </c>
      <c r="G295" s="217" t="s">
        <v>352</v>
      </c>
      <c r="H295" s="218">
        <v>3</v>
      </c>
      <c r="I295" s="219"/>
      <c r="J295" s="220">
        <f>ROUND(I295*H295,2)</f>
        <v>0</v>
      </c>
      <c r="K295" s="216" t="s">
        <v>172</v>
      </c>
      <c r="L295" s="45"/>
      <c r="M295" s="221" t="s">
        <v>19</v>
      </c>
      <c r="N295" s="222" t="s">
        <v>43</v>
      </c>
      <c r="O295" s="85"/>
      <c r="P295" s="223">
        <f>O295*H295</f>
        <v>0</v>
      </c>
      <c r="Q295" s="223">
        <v>0.00281</v>
      </c>
      <c r="R295" s="223">
        <f>Q295*H295</f>
        <v>0.00843</v>
      </c>
      <c r="S295" s="223">
        <v>0</v>
      </c>
      <c r="T295" s="224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5" t="s">
        <v>157</v>
      </c>
      <c r="AT295" s="225" t="s">
        <v>153</v>
      </c>
      <c r="AU295" s="225" t="s">
        <v>81</v>
      </c>
      <c r="AY295" s="18" t="s">
        <v>151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8" t="s">
        <v>79</v>
      </c>
      <c r="BK295" s="226">
        <f>ROUND(I295*H295,2)</f>
        <v>0</v>
      </c>
      <c r="BL295" s="18" t="s">
        <v>157</v>
      </c>
      <c r="BM295" s="225" t="s">
        <v>994</v>
      </c>
    </row>
    <row r="296" spans="1:47" s="2" customFormat="1" ht="12">
      <c r="A296" s="39"/>
      <c r="B296" s="40"/>
      <c r="C296" s="41"/>
      <c r="D296" s="264" t="s">
        <v>174</v>
      </c>
      <c r="E296" s="41"/>
      <c r="F296" s="265" t="s">
        <v>995</v>
      </c>
      <c r="G296" s="41"/>
      <c r="H296" s="41"/>
      <c r="I296" s="229"/>
      <c r="J296" s="41"/>
      <c r="K296" s="41"/>
      <c r="L296" s="45"/>
      <c r="M296" s="230"/>
      <c r="N296" s="231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174</v>
      </c>
      <c r="AU296" s="18" t="s">
        <v>81</v>
      </c>
    </row>
    <row r="297" spans="1:65" s="2" customFormat="1" ht="24.15" customHeight="1">
      <c r="A297" s="39"/>
      <c r="B297" s="40"/>
      <c r="C297" s="266" t="s">
        <v>996</v>
      </c>
      <c r="D297" s="266" t="s">
        <v>251</v>
      </c>
      <c r="E297" s="267" t="s">
        <v>997</v>
      </c>
      <c r="F297" s="268" t="s">
        <v>998</v>
      </c>
      <c r="G297" s="269" t="s">
        <v>352</v>
      </c>
      <c r="H297" s="270">
        <v>3</v>
      </c>
      <c r="I297" s="271"/>
      <c r="J297" s="272">
        <f>ROUND(I297*H297,2)</f>
        <v>0</v>
      </c>
      <c r="K297" s="268" t="s">
        <v>19</v>
      </c>
      <c r="L297" s="273"/>
      <c r="M297" s="274" t="s">
        <v>19</v>
      </c>
      <c r="N297" s="275" t="s">
        <v>43</v>
      </c>
      <c r="O297" s="85"/>
      <c r="P297" s="223">
        <f>O297*H297</f>
        <v>0</v>
      </c>
      <c r="Q297" s="223">
        <v>0.04025</v>
      </c>
      <c r="R297" s="223">
        <f>Q297*H297</f>
        <v>0.12075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210</v>
      </c>
      <c r="AT297" s="225" t="s">
        <v>251</v>
      </c>
      <c r="AU297" s="225" t="s">
        <v>81</v>
      </c>
      <c r="AY297" s="18" t="s">
        <v>151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79</v>
      </c>
      <c r="BK297" s="226">
        <f>ROUND(I297*H297,2)</f>
        <v>0</v>
      </c>
      <c r="BL297" s="18" t="s">
        <v>157</v>
      </c>
      <c r="BM297" s="225" t="s">
        <v>999</v>
      </c>
    </row>
    <row r="298" spans="1:65" s="2" customFormat="1" ht="24.15" customHeight="1">
      <c r="A298" s="39"/>
      <c r="B298" s="40"/>
      <c r="C298" s="266" t="s">
        <v>1000</v>
      </c>
      <c r="D298" s="266" t="s">
        <v>251</v>
      </c>
      <c r="E298" s="267" t="s">
        <v>1001</v>
      </c>
      <c r="F298" s="268" t="s">
        <v>1002</v>
      </c>
      <c r="G298" s="269" t="s">
        <v>352</v>
      </c>
      <c r="H298" s="270">
        <v>7</v>
      </c>
      <c r="I298" s="271"/>
      <c r="J298" s="272">
        <f>ROUND(I298*H298,2)</f>
        <v>0</v>
      </c>
      <c r="K298" s="268" t="s">
        <v>19</v>
      </c>
      <c r="L298" s="273"/>
      <c r="M298" s="274" t="s">
        <v>19</v>
      </c>
      <c r="N298" s="275" t="s">
        <v>43</v>
      </c>
      <c r="O298" s="85"/>
      <c r="P298" s="223">
        <f>O298*H298</f>
        <v>0</v>
      </c>
      <c r="Q298" s="223">
        <v>0.0073</v>
      </c>
      <c r="R298" s="223">
        <f>Q298*H298</f>
        <v>0.0511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210</v>
      </c>
      <c r="AT298" s="225" t="s">
        <v>251</v>
      </c>
      <c r="AU298" s="225" t="s">
        <v>81</v>
      </c>
      <c r="AY298" s="18" t="s">
        <v>151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8" t="s">
        <v>79</v>
      </c>
      <c r="BK298" s="226">
        <f>ROUND(I298*H298,2)</f>
        <v>0</v>
      </c>
      <c r="BL298" s="18" t="s">
        <v>157</v>
      </c>
      <c r="BM298" s="225" t="s">
        <v>1003</v>
      </c>
    </row>
    <row r="299" spans="1:65" s="2" customFormat="1" ht="24.15" customHeight="1">
      <c r="A299" s="39"/>
      <c r="B299" s="40"/>
      <c r="C299" s="214" t="s">
        <v>1004</v>
      </c>
      <c r="D299" s="214" t="s">
        <v>153</v>
      </c>
      <c r="E299" s="215" t="s">
        <v>1005</v>
      </c>
      <c r="F299" s="216" t="s">
        <v>1006</v>
      </c>
      <c r="G299" s="217" t="s">
        <v>352</v>
      </c>
      <c r="H299" s="218">
        <v>6</v>
      </c>
      <c r="I299" s="219"/>
      <c r="J299" s="220">
        <f>ROUND(I299*H299,2)</f>
        <v>0</v>
      </c>
      <c r="K299" s="216" t="s">
        <v>172</v>
      </c>
      <c r="L299" s="45"/>
      <c r="M299" s="221" t="s">
        <v>19</v>
      </c>
      <c r="N299" s="222" t="s">
        <v>43</v>
      </c>
      <c r="O299" s="85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5" t="s">
        <v>157</v>
      </c>
      <c r="AT299" s="225" t="s">
        <v>153</v>
      </c>
      <c r="AU299" s="225" t="s">
        <v>81</v>
      </c>
      <c r="AY299" s="18" t="s">
        <v>151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8" t="s">
        <v>79</v>
      </c>
      <c r="BK299" s="226">
        <f>ROUND(I299*H299,2)</f>
        <v>0</v>
      </c>
      <c r="BL299" s="18" t="s">
        <v>157</v>
      </c>
      <c r="BM299" s="225" t="s">
        <v>1007</v>
      </c>
    </row>
    <row r="300" spans="1:47" s="2" customFormat="1" ht="12">
      <c r="A300" s="39"/>
      <c r="B300" s="40"/>
      <c r="C300" s="41"/>
      <c r="D300" s="264" t="s">
        <v>174</v>
      </c>
      <c r="E300" s="41"/>
      <c r="F300" s="265" t="s">
        <v>1008</v>
      </c>
      <c r="G300" s="41"/>
      <c r="H300" s="41"/>
      <c r="I300" s="229"/>
      <c r="J300" s="41"/>
      <c r="K300" s="41"/>
      <c r="L300" s="45"/>
      <c r="M300" s="230"/>
      <c r="N300" s="231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174</v>
      </c>
      <c r="AU300" s="18" t="s">
        <v>81</v>
      </c>
    </row>
    <row r="301" spans="1:65" s="2" customFormat="1" ht="24.15" customHeight="1">
      <c r="A301" s="39"/>
      <c r="B301" s="40"/>
      <c r="C301" s="266" t="s">
        <v>1009</v>
      </c>
      <c r="D301" s="266" t="s">
        <v>251</v>
      </c>
      <c r="E301" s="267" t="s">
        <v>1010</v>
      </c>
      <c r="F301" s="268" t="s">
        <v>1011</v>
      </c>
      <c r="G301" s="269" t="s">
        <v>352</v>
      </c>
      <c r="H301" s="270">
        <v>5</v>
      </c>
      <c r="I301" s="271"/>
      <c r="J301" s="272">
        <f>ROUND(I301*H301,2)</f>
        <v>0</v>
      </c>
      <c r="K301" s="268" t="s">
        <v>19</v>
      </c>
      <c r="L301" s="273"/>
      <c r="M301" s="274" t="s">
        <v>19</v>
      </c>
      <c r="N301" s="275" t="s">
        <v>43</v>
      </c>
      <c r="O301" s="85"/>
      <c r="P301" s="223">
        <f>O301*H301</f>
        <v>0</v>
      </c>
      <c r="Q301" s="223">
        <v>0.0021</v>
      </c>
      <c r="R301" s="223">
        <f>Q301*H301</f>
        <v>0.010499999999999999</v>
      </c>
      <c r="S301" s="223">
        <v>0</v>
      </c>
      <c r="T301" s="22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5" t="s">
        <v>210</v>
      </c>
      <c r="AT301" s="225" t="s">
        <v>251</v>
      </c>
      <c r="AU301" s="225" t="s">
        <v>81</v>
      </c>
      <c r="AY301" s="18" t="s">
        <v>151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8" t="s">
        <v>79</v>
      </c>
      <c r="BK301" s="226">
        <f>ROUND(I301*H301,2)</f>
        <v>0</v>
      </c>
      <c r="BL301" s="18" t="s">
        <v>157</v>
      </c>
      <c r="BM301" s="225" t="s">
        <v>1012</v>
      </c>
    </row>
    <row r="302" spans="1:65" s="2" customFormat="1" ht="24.15" customHeight="1">
      <c r="A302" s="39"/>
      <c r="B302" s="40"/>
      <c r="C302" s="266" t="s">
        <v>1013</v>
      </c>
      <c r="D302" s="266" t="s">
        <v>251</v>
      </c>
      <c r="E302" s="267" t="s">
        <v>1014</v>
      </c>
      <c r="F302" s="268" t="s">
        <v>1015</v>
      </c>
      <c r="G302" s="269" t="s">
        <v>352</v>
      </c>
      <c r="H302" s="270">
        <v>1</v>
      </c>
      <c r="I302" s="271"/>
      <c r="J302" s="272">
        <f>ROUND(I302*H302,2)</f>
        <v>0</v>
      </c>
      <c r="K302" s="268" t="s">
        <v>19</v>
      </c>
      <c r="L302" s="273"/>
      <c r="M302" s="274" t="s">
        <v>19</v>
      </c>
      <c r="N302" s="275" t="s">
        <v>43</v>
      </c>
      <c r="O302" s="85"/>
      <c r="P302" s="223">
        <f>O302*H302</f>
        <v>0</v>
      </c>
      <c r="Q302" s="223">
        <v>0.0021</v>
      </c>
      <c r="R302" s="223">
        <f>Q302*H302</f>
        <v>0.0021</v>
      </c>
      <c r="S302" s="223">
        <v>0</v>
      </c>
      <c r="T302" s="22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210</v>
      </c>
      <c r="AT302" s="225" t="s">
        <v>251</v>
      </c>
      <c r="AU302" s="225" t="s">
        <v>81</v>
      </c>
      <c r="AY302" s="18" t="s">
        <v>151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79</v>
      </c>
      <c r="BK302" s="226">
        <f>ROUND(I302*H302,2)</f>
        <v>0</v>
      </c>
      <c r="BL302" s="18" t="s">
        <v>157</v>
      </c>
      <c r="BM302" s="225" t="s">
        <v>1016</v>
      </c>
    </row>
    <row r="303" spans="1:65" s="2" customFormat="1" ht="16.5" customHeight="1">
      <c r="A303" s="39"/>
      <c r="B303" s="40"/>
      <c r="C303" s="214" t="s">
        <v>1017</v>
      </c>
      <c r="D303" s="214" t="s">
        <v>153</v>
      </c>
      <c r="E303" s="215" t="s">
        <v>1018</v>
      </c>
      <c r="F303" s="216" t="s">
        <v>1019</v>
      </c>
      <c r="G303" s="217" t="s">
        <v>194</v>
      </c>
      <c r="H303" s="218">
        <v>216.4</v>
      </c>
      <c r="I303" s="219"/>
      <c r="J303" s="220">
        <f>ROUND(I303*H303,2)</f>
        <v>0</v>
      </c>
      <c r="K303" s="216" t="s">
        <v>19</v>
      </c>
      <c r="L303" s="45"/>
      <c r="M303" s="221" t="s">
        <v>19</v>
      </c>
      <c r="N303" s="222" t="s">
        <v>43</v>
      </c>
      <c r="O303" s="85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5" t="s">
        <v>157</v>
      </c>
      <c r="AT303" s="225" t="s">
        <v>153</v>
      </c>
      <c r="AU303" s="225" t="s">
        <v>81</v>
      </c>
      <c r="AY303" s="18" t="s">
        <v>151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8" t="s">
        <v>79</v>
      </c>
      <c r="BK303" s="226">
        <f>ROUND(I303*H303,2)</f>
        <v>0</v>
      </c>
      <c r="BL303" s="18" t="s">
        <v>157</v>
      </c>
      <c r="BM303" s="225" t="s">
        <v>1020</v>
      </c>
    </row>
    <row r="304" spans="1:65" s="2" customFormat="1" ht="16.5" customHeight="1">
      <c r="A304" s="39"/>
      <c r="B304" s="40"/>
      <c r="C304" s="214" t="s">
        <v>1021</v>
      </c>
      <c r="D304" s="214" t="s">
        <v>153</v>
      </c>
      <c r="E304" s="215" t="s">
        <v>1022</v>
      </c>
      <c r="F304" s="216" t="s">
        <v>1023</v>
      </c>
      <c r="G304" s="217" t="s">
        <v>194</v>
      </c>
      <c r="H304" s="218">
        <v>101</v>
      </c>
      <c r="I304" s="219"/>
      <c r="J304" s="220">
        <f>ROUND(I304*H304,2)</f>
        <v>0</v>
      </c>
      <c r="K304" s="216" t="s">
        <v>172</v>
      </c>
      <c r="L304" s="45"/>
      <c r="M304" s="221" t="s">
        <v>19</v>
      </c>
      <c r="N304" s="222" t="s">
        <v>43</v>
      </c>
      <c r="O304" s="85"/>
      <c r="P304" s="223">
        <f>O304*H304</f>
        <v>0</v>
      </c>
      <c r="Q304" s="223">
        <v>0</v>
      </c>
      <c r="R304" s="223">
        <f>Q304*H304</f>
        <v>0</v>
      </c>
      <c r="S304" s="223">
        <v>0</v>
      </c>
      <c r="T304" s="22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5" t="s">
        <v>157</v>
      </c>
      <c r="AT304" s="225" t="s">
        <v>153</v>
      </c>
      <c r="AU304" s="225" t="s">
        <v>81</v>
      </c>
      <c r="AY304" s="18" t="s">
        <v>151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8" t="s">
        <v>79</v>
      </c>
      <c r="BK304" s="226">
        <f>ROUND(I304*H304,2)</f>
        <v>0</v>
      </c>
      <c r="BL304" s="18" t="s">
        <v>157</v>
      </c>
      <c r="BM304" s="225" t="s">
        <v>1024</v>
      </c>
    </row>
    <row r="305" spans="1:47" s="2" customFormat="1" ht="12">
      <c r="A305" s="39"/>
      <c r="B305" s="40"/>
      <c r="C305" s="41"/>
      <c r="D305" s="264" t="s">
        <v>174</v>
      </c>
      <c r="E305" s="41"/>
      <c r="F305" s="265" t="s">
        <v>1025</v>
      </c>
      <c r="G305" s="41"/>
      <c r="H305" s="41"/>
      <c r="I305" s="229"/>
      <c r="J305" s="41"/>
      <c r="K305" s="41"/>
      <c r="L305" s="45"/>
      <c r="M305" s="230"/>
      <c r="N305" s="231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174</v>
      </c>
      <c r="AU305" s="18" t="s">
        <v>81</v>
      </c>
    </row>
    <row r="306" spans="1:65" s="2" customFormat="1" ht="16.5" customHeight="1">
      <c r="A306" s="39"/>
      <c r="B306" s="40"/>
      <c r="C306" s="214" t="s">
        <v>1026</v>
      </c>
      <c r="D306" s="214" t="s">
        <v>153</v>
      </c>
      <c r="E306" s="215" t="s">
        <v>1027</v>
      </c>
      <c r="F306" s="216" t="s">
        <v>1028</v>
      </c>
      <c r="G306" s="217" t="s">
        <v>194</v>
      </c>
      <c r="H306" s="218">
        <v>317.4</v>
      </c>
      <c r="I306" s="219"/>
      <c r="J306" s="220">
        <f>ROUND(I306*H306,2)</f>
        <v>0</v>
      </c>
      <c r="K306" s="216" t="s">
        <v>172</v>
      </c>
      <c r="L306" s="45"/>
      <c r="M306" s="221" t="s">
        <v>19</v>
      </c>
      <c r="N306" s="222" t="s">
        <v>43</v>
      </c>
      <c r="O306" s="85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5" t="s">
        <v>157</v>
      </c>
      <c r="AT306" s="225" t="s">
        <v>153</v>
      </c>
      <c r="AU306" s="225" t="s">
        <v>81</v>
      </c>
      <c r="AY306" s="18" t="s">
        <v>151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8" t="s">
        <v>79</v>
      </c>
      <c r="BK306" s="226">
        <f>ROUND(I306*H306,2)</f>
        <v>0</v>
      </c>
      <c r="BL306" s="18" t="s">
        <v>157</v>
      </c>
      <c r="BM306" s="225" t="s">
        <v>1029</v>
      </c>
    </row>
    <row r="307" spans="1:47" s="2" customFormat="1" ht="12">
      <c r="A307" s="39"/>
      <c r="B307" s="40"/>
      <c r="C307" s="41"/>
      <c r="D307" s="264" t="s">
        <v>174</v>
      </c>
      <c r="E307" s="41"/>
      <c r="F307" s="265" t="s">
        <v>1030</v>
      </c>
      <c r="G307" s="41"/>
      <c r="H307" s="41"/>
      <c r="I307" s="229"/>
      <c r="J307" s="41"/>
      <c r="K307" s="41"/>
      <c r="L307" s="45"/>
      <c r="M307" s="230"/>
      <c r="N307" s="231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174</v>
      </c>
      <c r="AU307" s="18" t="s">
        <v>81</v>
      </c>
    </row>
    <row r="308" spans="1:51" s="14" customFormat="1" ht="12">
      <c r="A308" s="14"/>
      <c r="B308" s="242"/>
      <c r="C308" s="243"/>
      <c r="D308" s="227" t="s">
        <v>165</v>
      </c>
      <c r="E308" s="244" t="s">
        <v>19</v>
      </c>
      <c r="F308" s="245" t="s">
        <v>1031</v>
      </c>
      <c r="G308" s="243"/>
      <c r="H308" s="246">
        <v>317.4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165</v>
      </c>
      <c r="AU308" s="252" t="s">
        <v>81</v>
      </c>
      <c r="AV308" s="14" t="s">
        <v>81</v>
      </c>
      <c r="AW308" s="14" t="s">
        <v>34</v>
      </c>
      <c r="AX308" s="14" t="s">
        <v>79</v>
      </c>
      <c r="AY308" s="252" t="s">
        <v>151</v>
      </c>
    </row>
    <row r="309" spans="1:65" s="2" customFormat="1" ht="16.5" customHeight="1">
      <c r="A309" s="39"/>
      <c r="B309" s="40"/>
      <c r="C309" s="214" t="s">
        <v>1032</v>
      </c>
      <c r="D309" s="214" t="s">
        <v>153</v>
      </c>
      <c r="E309" s="215" t="s">
        <v>1033</v>
      </c>
      <c r="F309" s="216" t="s">
        <v>1034</v>
      </c>
      <c r="G309" s="217" t="s">
        <v>194</v>
      </c>
      <c r="H309" s="218">
        <v>97</v>
      </c>
      <c r="I309" s="219"/>
      <c r="J309" s="220">
        <f>ROUND(I309*H309,2)</f>
        <v>0</v>
      </c>
      <c r="K309" s="216" t="s">
        <v>172</v>
      </c>
      <c r="L309" s="45"/>
      <c r="M309" s="221" t="s">
        <v>19</v>
      </c>
      <c r="N309" s="222" t="s">
        <v>43</v>
      </c>
      <c r="O309" s="85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5" t="s">
        <v>157</v>
      </c>
      <c r="AT309" s="225" t="s">
        <v>153</v>
      </c>
      <c r="AU309" s="225" t="s">
        <v>81</v>
      </c>
      <c r="AY309" s="18" t="s">
        <v>151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8" t="s">
        <v>79</v>
      </c>
      <c r="BK309" s="226">
        <f>ROUND(I309*H309,2)</f>
        <v>0</v>
      </c>
      <c r="BL309" s="18" t="s">
        <v>157</v>
      </c>
      <c r="BM309" s="225" t="s">
        <v>1035</v>
      </c>
    </row>
    <row r="310" spans="1:47" s="2" customFormat="1" ht="12">
      <c r="A310" s="39"/>
      <c r="B310" s="40"/>
      <c r="C310" s="41"/>
      <c r="D310" s="264" t="s">
        <v>174</v>
      </c>
      <c r="E310" s="41"/>
      <c r="F310" s="265" t="s">
        <v>1036</v>
      </c>
      <c r="G310" s="41"/>
      <c r="H310" s="41"/>
      <c r="I310" s="229"/>
      <c r="J310" s="41"/>
      <c r="K310" s="41"/>
      <c r="L310" s="45"/>
      <c r="M310" s="230"/>
      <c r="N310" s="231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174</v>
      </c>
      <c r="AU310" s="18" t="s">
        <v>81</v>
      </c>
    </row>
    <row r="311" spans="1:65" s="2" customFormat="1" ht="16.5" customHeight="1">
      <c r="A311" s="39"/>
      <c r="B311" s="40"/>
      <c r="C311" s="214" t="s">
        <v>1037</v>
      </c>
      <c r="D311" s="214" t="s">
        <v>153</v>
      </c>
      <c r="E311" s="215" t="s">
        <v>1038</v>
      </c>
      <c r="F311" s="216" t="s">
        <v>1039</v>
      </c>
      <c r="G311" s="217" t="s">
        <v>194</v>
      </c>
      <c r="H311" s="218">
        <v>97</v>
      </c>
      <c r="I311" s="219"/>
      <c r="J311" s="220">
        <f>ROUND(I311*H311,2)</f>
        <v>0</v>
      </c>
      <c r="K311" s="216" t="s">
        <v>172</v>
      </c>
      <c r="L311" s="45"/>
      <c r="M311" s="221" t="s">
        <v>19</v>
      </c>
      <c r="N311" s="222" t="s">
        <v>43</v>
      </c>
      <c r="O311" s="85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5" t="s">
        <v>157</v>
      </c>
      <c r="AT311" s="225" t="s">
        <v>153</v>
      </c>
      <c r="AU311" s="225" t="s">
        <v>81</v>
      </c>
      <c r="AY311" s="18" t="s">
        <v>151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8" t="s">
        <v>79</v>
      </c>
      <c r="BK311" s="226">
        <f>ROUND(I311*H311,2)</f>
        <v>0</v>
      </c>
      <c r="BL311" s="18" t="s">
        <v>157</v>
      </c>
      <c r="BM311" s="225" t="s">
        <v>1040</v>
      </c>
    </row>
    <row r="312" spans="1:47" s="2" customFormat="1" ht="12">
      <c r="A312" s="39"/>
      <c r="B312" s="40"/>
      <c r="C312" s="41"/>
      <c r="D312" s="264" t="s">
        <v>174</v>
      </c>
      <c r="E312" s="41"/>
      <c r="F312" s="265" t="s">
        <v>1041</v>
      </c>
      <c r="G312" s="41"/>
      <c r="H312" s="41"/>
      <c r="I312" s="229"/>
      <c r="J312" s="41"/>
      <c r="K312" s="41"/>
      <c r="L312" s="45"/>
      <c r="M312" s="230"/>
      <c r="N312" s="231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174</v>
      </c>
      <c r="AU312" s="18" t="s">
        <v>81</v>
      </c>
    </row>
    <row r="313" spans="1:65" s="2" customFormat="1" ht="16.5" customHeight="1">
      <c r="A313" s="39"/>
      <c r="B313" s="40"/>
      <c r="C313" s="214" t="s">
        <v>1042</v>
      </c>
      <c r="D313" s="214" t="s">
        <v>153</v>
      </c>
      <c r="E313" s="215" t="s">
        <v>1043</v>
      </c>
      <c r="F313" s="216" t="s">
        <v>1044</v>
      </c>
      <c r="G313" s="217" t="s">
        <v>352</v>
      </c>
      <c r="H313" s="218">
        <v>6</v>
      </c>
      <c r="I313" s="219"/>
      <c r="J313" s="220">
        <f>ROUND(I313*H313,2)</f>
        <v>0</v>
      </c>
      <c r="K313" s="216" t="s">
        <v>19</v>
      </c>
      <c r="L313" s="45"/>
      <c r="M313" s="221" t="s">
        <v>19</v>
      </c>
      <c r="N313" s="222" t="s">
        <v>43</v>
      </c>
      <c r="O313" s="85"/>
      <c r="P313" s="223">
        <f>O313*H313</f>
        <v>0</v>
      </c>
      <c r="Q313" s="223">
        <v>0.45937</v>
      </c>
      <c r="R313" s="223">
        <f>Q313*H313</f>
        <v>2.75622</v>
      </c>
      <c r="S313" s="223">
        <v>0</v>
      </c>
      <c r="T313" s="224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5" t="s">
        <v>157</v>
      </c>
      <c r="AT313" s="225" t="s">
        <v>153</v>
      </c>
      <c r="AU313" s="225" t="s">
        <v>81</v>
      </c>
      <c r="AY313" s="18" t="s">
        <v>151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8" t="s">
        <v>79</v>
      </c>
      <c r="BK313" s="226">
        <f>ROUND(I313*H313,2)</f>
        <v>0</v>
      </c>
      <c r="BL313" s="18" t="s">
        <v>157</v>
      </c>
      <c r="BM313" s="225" t="s">
        <v>1045</v>
      </c>
    </row>
    <row r="314" spans="1:65" s="2" customFormat="1" ht="16.5" customHeight="1">
      <c r="A314" s="39"/>
      <c r="B314" s="40"/>
      <c r="C314" s="214" t="s">
        <v>1046</v>
      </c>
      <c r="D314" s="214" t="s">
        <v>153</v>
      </c>
      <c r="E314" s="215" t="s">
        <v>1047</v>
      </c>
      <c r="F314" s="216" t="s">
        <v>1048</v>
      </c>
      <c r="G314" s="217" t="s">
        <v>352</v>
      </c>
      <c r="H314" s="218">
        <v>6</v>
      </c>
      <c r="I314" s="219"/>
      <c r="J314" s="220">
        <f>ROUND(I314*H314,2)</f>
        <v>0</v>
      </c>
      <c r="K314" s="216" t="s">
        <v>172</v>
      </c>
      <c r="L314" s="45"/>
      <c r="M314" s="221" t="s">
        <v>19</v>
      </c>
      <c r="N314" s="222" t="s">
        <v>43</v>
      </c>
      <c r="O314" s="85"/>
      <c r="P314" s="223">
        <f>O314*H314</f>
        <v>0</v>
      </c>
      <c r="Q314" s="223">
        <v>0</v>
      </c>
      <c r="R314" s="223">
        <f>Q314*H314</f>
        <v>0</v>
      </c>
      <c r="S314" s="223">
        <v>0.1</v>
      </c>
      <c r="T314" s="224">
        <f>S314*H314</f>
        <v>0.6000000000000001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5" t="s">
        <v>157</v>
      </c>
      <c r="AT314" s="225" t="s">
        <v>153</v>
      </c>
      <c r="AU314" s="225" t="s">
        <v>81</v>
      </c>
      <c r="AY314" s="18" t="s">
        <v>151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8" t="s">
        <v>79</v>
      </c>
      <c r="BK314" s="226">
        <f>ROUND(I314*H314,2)</f>
        <v>0</v>
      </c>
      <c r="BL314" s="18" t="s">
        <v>157</v>
      </c>
      <c r="BM314" s="225" t="s">
        <v>1049</v>
      </c>
    </row>
    <row r="315" spans="1:47" s="2" customFormat="1" ht="12">
      <c r="A315" s="39"/>
      <c r="B315" s="40"/>
      <c r="C315" s="41"/>
      <c r="D315" s="264" t="s">
        <v>174</v>
      </c>
      <c r="E315" s="41"/>
      <c r="F315" s="265" t="s">
        <v>1050</v>
      </c>
      <c r="G315" s="41"/>
      <c r="H315" s="41"/>
      <c r="I315" s="229"/>
      <c r="J315" s="41"/>
      <c r="K315" s="41"/>
      <c r="L315" s="45"/>
      <c r="M315" s="230"/>
      <c r="N315" s="231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174</v>
      </c>
      <c r="AU315" s="18" t="s">
        <v>81</v>
      </c>
    </row>
    <row r="316" spans="1:65" s="2" customFormat="1" ht="16.5" customHeight="1">
      <c r="A316" s="39"/>
      <c r="B316" s="40"/>
      <c r="C316" s="214" t="s">
        <v>1051</v>
      </c>
      <c r="D316" s="214" t="s">
        <v>153</v>
      </c>
      <c r="E316" s="215" t="s">
        <v>1052</v>
      </c>
      <c r="F316" s="216" t="s">
        <v>1053</v>
      </c>
      <c r="G316" s="217" t="s">
        <v>352</v>
      </c>
      <c r="H316" s="218">
        <v>6</v>
      </c>
      <c r="I316" s="219"/>
      <c r="J316" s="220">
        <f>ROUND(I316*H316,2)</f>
        <v>0</v>
      </c>
      <c r="K316" s="216" t="s">
        <v>19</v>
      </c>
      <c r="L316" s="45"/>
      <c r="M316" s="221" t="s">
        <v>19</v>
      </c>
      <c r="N316" s="222" t="s">
        <v>43</v>
      </c>
      <c r="O316" s="85"/>
      <c r="P316" s="223">
        <f>O316*H316</f>
        <v>0</v>
      </c>
      <c r="Q316" s="223">
        <v>0.00702</v>
      </c>
      <c r="R316" s="223">
        <f>Q316*H316</f>
        <v>0.042120000000000005</v>
      </c>
      <c r="S316" s="223">
        <v>0</v>
      </c>
      <c r="T316" s="22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157</v>
      </c>
      <c r="AT316" s="225" t="s">
        <v>153</v>
      </c>
      <c r="AU316" s="225" t="s">
        <v>81</v>
      </c>
      <c r="AY316" s="18" t="s">
        <v>151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79</v>
      </c>
      <c r="BK316" s="226">
        <f>ROUND(I316*H316,2)</f>
        <v>0</v>
      </c>
      <c r="BL316" s="18" t="s">
        <v>157</v>
      </c>
      <c r="BM316" s="225" t="s">
        <v>1054</v>
      </c>
    </row>
    <row r="317" spans="1:65" s="2" customFormat="1" ht="24.15" customHeight="1">
      <c r="A317" s="39"/>
      <c r="B317" s="40"/>
      <c r="C317" s="266" t="s">
        <v>1055</v>
      </c>
      <c r="D317" s="266" t="s">
        <v>251</v>
      </c>
      <c r="E317" s="267" t="s">
        <v>1056</v>
      </c>
      <c r="F317" s="268" t="s">
        <v>1057</v>
      </c>
      <c r="G317" s="269" t="s">
        <v>352</v>
      </c>
      <c r="H317" s="270">
        <v>6</v>
      </c>
      <c r="I317" s="271"/>
      <c r="J317" s="272">
        <f>ROUND(I317*H317,2)</f>
        <v>0</v>
      </c>
      <c r="K317" s="268" t="s">
        <v>19</v>
      </c>
      <c r="L317" s="273"/>
      <c r="M317" s="274" t="s">
        <v>19</v>
      </c>
      <c r="N317" s="275" t="s">
        <v>43</v>
      </c>
      <c r="O317" s="85"/>
      <c r="P317" s="223">
        <f>O317*H317</f>
        <v>0</v>
      </c>
      <c r="Q317" s="223">
        <v>0.113</v>
      </c>
      <c r="R317" s="223">
        <f>Q317*H317</f>
        <v>0.678</v>
      </c>
      <c r="S317" s="223">
        <v>0</v>
      </c>
      <c r="T317" s="224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5" t="s">
        <v>210</v>
      </c>
      <c r="AT317" s="225" t="s">
        <v>251</v>
      </c>
      <c r="AU317" s="225" t="s">
        <v>81</v>
      </c>
      <c r="AY317" s="18" t="s">
        <v>151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8" t="s">
        <v>79</v>
      </c>
      <c r="BK317" s="226">
        <f>ROUND(I317*H317,2)</f>
        <v>0</v>
      </c>
      <c r="BL317" s="18" t="s">
        <v>157</v>
      </c>
      <c r="BM317" s="225" t="s">
        <v>1058</v>
      </c>
    </row>
    <row r="318" spans="1:65" s="2" customFormat="1" ht="16.5" customHeight="1">
      <c r="A318" s="39"/>
      <c r="B318" s="40"/>
      <c r="C318" s="214" t="s">
        <v>1059</v>
      </c>
      <c r="D318" s="214" t="s">
        <v>153</v>
      </c>
      <c r="E318" s="215" t="s">
        <v>1060</v>
      </c>
      <c r="F318" s="216" t="s">
        <v>1061</v>
      </c>
      <c r="G318" s="217" t="s">
        <v>352</v>
      </c>
      <c r="H318" s="218">
        <v>13</v>
      </c>
      <c r="I318" s="219"/>
      <c r="J318" s="220">
        <f>ROUND(I318*H318,2)</f>
        <v>0</v>
      </c>
      <c r="K318" s="216" t="s">
        <v>19</v>
      </c>
      <c r="L318" s="45"/>
      <c r="M318" s="221" t="s">
        <v>19</v>
      </c>
      <c r="N318" s="222" t="s">
        <v>43</v>
      </c>
      <c r="O318" s="85"/>
      <c r="P318" s="223">
        <f>O318*H318</f>
        <v>0</v>
      </c>
      <c r="Q318" s="223">
        <v>0.06383</v>
      </c>
      <c r="R318" s="223">
        <f>Q318*H318</f>
        <v>0.82979</v>
      </c>
      <c r="S318" s="223">
        <v>0</v>
      </c>
      <c r="T318" s="22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157</v>
      </c>
      <c r="AT318" s="225" t="s">
        <v>153</v>
      </c>
      <c r="AU318" s="225" t="s">
        <v>81</v>
      </c>
      <c r="AY318" s="18" t="s">
        <v>151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79</v>
      </c>
      <c r="BK318" s="226">
        <f>ROUND(I318*H318,2)</f>
        <v>0</v>
      </c>
      <c r="BL318" s="18" t="s">
        <v>157</v>
      </c>
      <c r="BM318" s="225" t="s">
        <v>1062</v>
      </c>
    </row>
    <row r="319" spans="1:65" s="2" customFormat="1" ht="24.15" customHeight="1">
      <c r="A319" s="39"/>
      <c r="B319" s="40"/>
      <c r="C319" s="266" t="s">
        <v>1063</v>
      </c>
      <c r="D319" s="266" t="s">
        <v>251</v>
      </c>
      <c r="E319" s="267" t="s">
        <v>1064</v>
      </c>
      <c r="F319" s="268" t="s">
        <v>1065</v>
      </c>
      <c r="G319" s="269" t="s">
        <v>352</v>
      </c>
      <c r="H319" s="270">
        <v>13</v>
      </c>
      <c r="I319" s="271"/>
      <c r="J319" s="272">
        <f>ROUND(I319*H319,2)</f>
        <v>0</v>
      </c>
      <c r="K319" s="268" t="s">
        <v>19</v>
      </c>
      <c r="L319" s="273"/>
      <c r="M319" s="274" t="s">
        <v>19</v>
      </c>
      <c r="N319" s="275" t="s">
        <v>43</v>
      </c>
      <c r="O319" s="85"/>
      <c r="P319" s="223">
        <f>O319*H319</f>
        <v>0</v>
      </c>
      <c r="Q319" s="223">
        <v>0.00897</v>
      </c>
      <c r="R319" s="223">
        <f>Q319*H319</f>
        <v>0.11661</v>
      </c>
      <c r="S319" s="223">
        <v>0</v>
      </c>
      <c r="T319" s="224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5" t="s">
        <v>210</v>
      </c>
      <c r="AT319" s="225" t="s">
        <v>251</v>
      </c>
      <c r="AU319" s="225" t="s">
        <v>81</v>
      </c>
      <c r="AY319" s="18" t="s">
        <v>151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8" t="s">
        <v>79</v>
      </c>
      <c r="BK319" s="226">
        <f>ROUND(I319*H319,2)</f>
        <v>0</v>
      </c>
      <c r="BL319" s="18" t="s">
        <v>157</v>
      </c>
      <c r="BM319" s="225" t="s">
        <v>1066</v>
      </c>
    </row>
    <row r="320" spans="1:65" s="2" customFormat="1" ht="16.5" customHeight="1">
      <c r="A320" s="39"/>
      <c r="B320" s="40"/>
      <c r="C320" s="214" t="s">
        <v>1067</v>
      </c>
      <c r="D320" s="214" t="s">
        <v>153</v>
      </c>
      <c r="E320" s="215" t="s">
        <v>1068</v>
      </c>
      <c r="F320" s="216" t="s">
        <v>1069</v>
      </c>
      <c r="G320" s="217" t="s">
        <v>352</v>
      </c>
      <c r="H320" s="218">
        <v>18</v>
      </c>
      <c r="I320" s="219"/>
      <c r="J320" s="220">
        <f>ROUND(I320*H320,2)</f>
        <v>0</v>
      </c>
      <c r="K320" s="216" t="s">
        <v>19</v>
      </c>
      <c r="L320" s="45"/>
      <c r="M320" s="221" t="s">
        <v>19</v>
      </c>
      <c r="N320" s="222" t="s">
        <v>43</v>
      </c>
      <c r="O320" s="85"/>
      <c r="P320" s="223">
        <f>O320*H320</f>
        <v>0</v>
      </c>
      <c r="Q320" s="223">
        <v>0.12303</v>
      </c>
      <c r="R320" s="223">
        <f>Q320*H320</f>
        <v>2.21454</v>
      </c>
      <c r="S320" s="223">
        <v>0</v>
      </c>
      <c r="T320" s="22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157</v>
      </c>
      <c r="AT320" s="225" t="s">
        <v>153</v>
      </c>
      <c r="AU320" s="225" t="s">
        <v>81</v>
      </c>
      <c r="AY320" s="18" t="s">
        <v>151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79</v>
      </c>
      <c r="BK320" s="226">
        <f>ROUND(I320*H320,2)</f>
        <v>0</v>
      </c>
      <c r="BL320" s="18" t="s">
        <v>157</v>
      </c>
      <c r="BM320" s="225" t="s">
        <v>1070</v>
      </c>
    </row>
    <row r="321" spans="1:65" s="2" customFormat="1" ht="24.15" customHeight="1">
      <c r="A321" s="39"/>
      <c r="B321" s="40"/>
      <c r="C321" s="266" t="s">
        <v>1071</v>
      </c>
      <c r="D321" s="266" t="s">
        <v>251</v>
      </c>
      <c r="E321" s="267" t="s">
        <v>1072</v>
      </c>
      <c r="F321" s="268" t="s">
        <v>1073</v>
      </c>
      <c r="G321" s="269" t="s">
        <v>352</v>
      </c>
      <c r="H321" s="270">
        <v>18</v>
      </c>
      <c r="I321" s="271"/>
      <c r="J321" s="272">
        <f>ROUND(I321*H321,2)</f>
        <v>0</v>
      </c>
      <c r="K321" s="268" t="s">
        <v>19</v>
      </c>
      <c r="L321" s="273"/>
      <c r="M321" s="274" t="s">
        <v>19</v>
      </c>
      <c r="N321" s="275" t="s">
        <v>43</v>
      </c>
      <c r="O321" s="85"/>
      <c r="P321" s="223">
        <f>O321*H321</f>
        <v>0</v>
      </c>
      <c r="Q321" s="223">
        <v>0.013</v>
      </c>
      <c r="R321" s="223">
        <f>Q321*H321</f>
        <v>0.23399999999999999</v>
      </c>
      <c r="S321" s="223">
        <v>0</v>
      </c>
      <c r="T321" s="22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5" t="s">
        <v>210</v>
      </c>
      <c r="AT321" s="225" t="s">
        <v>251</v>
      </c>
      <c r="AU321" s="225" t="s">
        <v>81</v>
      </c>
      <c r="AY321" s="18" t="s">
        <v>151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8" t="s">
        <v>79</v>
      </c>
      <c r="BK321" s="226">
        <f>ROUND(I321*H321,2)</f>
        <v>0</v>
      </c>
      <c r="BL321" s="18" t="s">
        <v>157</v>
      </c>
      <c r="BM321" s="225" t="s">
        <v>1074</v>
      </c>
    </row>
    <row r="322" spans="1:65" s="2" customFormat="1" ht="16.5" customHeight="1">
      <c r="A322" s="39"/>
      <c r="B322" s="40"/>
      <c r="C322" s="214" t="s">
        <v>1075</v>
      </c>
      <c r="D322" s="214" t="s">
        <v>153</v>
      </c>
      <c r="E322" s="215" t="s">
        <v>1076</v>
      </c>
      <c r="F322" s="216" t="s">
        <v>1077</v>
      </c>
      <c r="G322" s="217" t="s">
        <v>352</v>
      </c>
      <c r="H322" s="218">
        <v>5</v>
      </c>
      <c r="I322" s="219"/>
      <c r="J322" s="220">
        <f>ROUND(I322*H322,2)</f>
        <v>0</v>
      </c>
      <c r="K322" s="216" t="s">
        <v>19</v>
      </c>
      <c r="L322" s="45"/>
      <c r="M322" s="221" t="s">
        <v>19</v>
      </c>
      <c r="N322" s="222" t="s">
        <v>43</v>
      </c>
      <c r="O322" s="85"/>
      <c r="P322" s="223">
        <f>O322*H322</f>
        <v>0</v>
      </c>
      <c r="Q322" s="223">
        <v>0.32906</v>
      </c>
      <c r="R322" s="223">
        <f>Q322*H322</f>
        <v>1.6453000000000002</v>
      </c>
      <c r="S322" s="223">
        <v>0</v>
      </c>
      <c r="T322" s="22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5" t="s">
        <v>157</v>
      </c>
      <c r="AT322" s="225" t="s">
        <v>153</v>
      </c>
      <c r="AU322" s="225" t="s">
        <v>81</v>
      </c>
      <c r="AY322" s="18" t="s">
        <v>151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8" t="s">
        <v>79</v>
      </c>
      <c r="BK322" s="226">
        <f>ROUND(I322*H322,2)</f>
        <v>0</v>
      </c>
      <c r="BL322" s="18" t="s">
        <v>157</v>
      </c>
      <c r="BM322" s="225" t="s">
        <v>1078</v>
      </c>
    </row>
    <row r="323" spans="1:65" s="2" customFormat="1" ht="24.15" customHeight="1">
      <c r="A323" s="39"/>
      <c r="B323" s="40"/>
      <c r="C323" s="266" t="s">
        <v>1079</v>
      </c>
      <c r="D323" s="266" t="s">
        <v>251</v>
      </c>
      <c r="E323" s="267" t="s">
        <v>1080</v>
      </c>
      <c r="F323" s="268" t="s">
        <v>1081</v>
      </c>
      <c r="G323" s="269" t="s">
        <v>352</v>
      </c>
      <c r="H323" s="270">
        <v>5</v>
      </c>
      <c r="I323" s="271"/>
      <c r="J323" s="272">
        <f>ROUND(I323*H323,2)</f>
        <v>0</v>
      </c>
      <c r="K323" s="268" t="s">
        <v>19</v>
      </c>
      <c r="L323" s="273"/>
      <c r="M323" s="274" t="s">
        <v>19</v>
      </c>
      <c r="N323" s="275" t="s">
        <v>43</v>
      </c>
      <c r="O323" s="85"/>
      <c r="P323" s="223">
        <f>O323*H323</f>
        <v>0</v>
      </c>
      <c r="Q323" s="223">
        <v>0.024</v>
      </c>
      <c r="R323" s="223">
        <f>Q323*H323</f>
        <v>0.12</v>
      </c>
      <c r="S323" s="223">
        <v>0</v>
      </c>
      <c r="T323" s="22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5" t="s">
        <v>210</v>
      </c>
      <c r="AT323" s="225" t="s">
        <v>251</v>
      </c>
      <c r="AU323" s="225" t="s">
        <v>81</v>
      </c>
      <c r="AY323" s="18" t="s">
        <v>151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8" t="s">
        <v>79</v>
      </c>
      <c r="BK323" s="226">
        <f>ROUND(I323*H323,2)</f>
        <v>0</v>
      </c>
      <c r="BL323" s="18" t="s">
        <v>157</v>
      </c>
      <c r="BM323" s="225" t="s">
        <v>1082</v>
      </c>
    </row>
    <row r="324" spans="1:65" s="2" customFormat="1" ht="16.5" customHeight="1">
      <c r="A324" s="39"/>
      <c r="B324" s="40"/>
      <c r="C324" s="214" t="s">
        <v>1083</v>
      </c>
      <c r="D324" s="214" t="s">
        <v>153</v>
      </c>
      <c r="E324" s="215" t="s">
        <v>1084</v>
      </c>
      <c r="F324" s="216" t="s">
        <v>1085</v>
      </c>
      <c r="G324" s="217" t="s">
        <v>194</v>
      </c>
      <c r="H324" s="218">
        <v>448.4</v>
      </c>
      <c r="I324" s="219"/>
      <c r="J324" s="220">
        <f>ROUND(I324*H324,2)</f>
        <v>0</v>
      </c>
      <c r="K324" s="216" t="s">
        <v>19</v>
      </c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0.00019</v>
      </c>
      <c r="R324" s="223">
        <f>Q324*H324</f>
        <v>0.085196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157</v>
      </c>
      <c r="AT324" s="225" t="s">
        <v>153</v>
      </c>
      <c r="AU324" s="225" t="s">
        <v>81</v>
      </c>
      <c r="AY324" s="18" t="s">
        <v>151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79</v>
      </c>
      <c r="BK324" s="226">
        <f>ROUND(I324*H324,2)</f>
        <v>0</v>
      </c>
      <c r="BL324" s="18" t="s">
        <v>157</v>
      </c>
      <c r="BM324" s="225" t="s">
        <v>1086</v>
      </c>
    </row>
    <row r="325" spans="1:65" s="2" customFormat="1" ht="16.5" customHeight="1">
      <c r="A325" s="39"/>
      <c r="B325" s="40"/>
      <c r="C325" s="214" t="s">
        <v>1087</v>
      </c>
      <c r="D325" s="214" t="s">
        <v>153</v>
      </c>
      <c r="E325" s="215" t="s">
        <v>1088</v>
      </c>
      <c r="F325" s="216" t="s">
        <v>1089</v>
      </c>
      <c r="G325" s="217" t="s">
        <v>194</v>
      </c>
      <c r="H325" s="218">
        <v>448.4</v>
      </c>
      <c r="I325" s="219"/>
      <c r="J325" s="220">
        <f>ROUND(I325*H325,2)</f>
        <v>0</v>
      </c>
      <c r="K325" s="216" t="s">
        <v>19</v>
      </c>
      <c r="L325" s="45"/>
      <c r="M325" s="221" t="s">
        <v>19</v>
      </c>
      <c r="N325" s="222" t="s">
        <v>43</v>
      </c>
      <c r="O325" s="85"/>
      <c r="P325" s="223">
        <f>O325*H325</f>
        <v>0</v>
      </c>
      <c r="Q325" s="223">
        <v>9E-05</v>
      </c>
      <c r="R325" s="223">
        <f>Q325*H325</f>
        <v>0.040356</v>
      </c>
      <c r="S325" s="223">
        <v>0</v>
      </c>
      <c r="T325" s="22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5" t="s">
        <v>157</v>
      </c>
      <c r="AT325" s="225" t="s">
        <v>153</v>
      </c>
      <c r="AU325" s="225" t="s">
        <v>81</v>
      </c>
      <c r="AY325" s="18" t="s">
        <v>151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8" t="s">
        <v>79</v>
      </c>
      <c r="BK325" s="226">
        <f>ROUND(I325*H325,2)</f>
        <v>0</v>
      </c>
      <c r="BL325" s="18" t="s">
        <v>157</v>
      </c>
      <c r="BM325" s="225" t="s">
        <v>1090</v>
      </c>
    </row>
    <row r="326" spans="1:65" s="2" customFormat="1" ht="16.5" customHeight="1">
      <c r="A326" s="39"/>
      <c r="B326" s="40"/>
      <c r="C326" s="214" t="s">
        <v>1091</v>
      </c>
      <c r="D326" s="214" t="s">
        <v>153</v>
      </c>
      <c r="E326" s="215" t="s">
        <v>1092</v>
      </c>
      <c r="F326" s="216" t="s">
        <v>1093</v>
      </c>
      <c r="G326" s="217" t="s">
        <v>1094</v>
      </c>
      <c r="H326" s="218">
        <v>1</v>
      </c>
      <c r="I326" s="219"/>
      <c r="J326" s="220">
        <f>ROUND(I326*H326,2)</f>
        <v>0</v>
      </c>
      <c r="K326" s="216" t="s">
        <v>19</v>
      </c>
      <c r="L326" s="45"/>
      <c r="M326" s="221" t="s">
        <v>19</v>
      </c>
      <c r="N326" s="222" t="s">
        <v>43</v>
      </c>
      <c r="O326" s="85"/>
      <c r="P326" s="223">
        <f>O326*H326</f>
        <v>0</v>
      </c>
      <c r="Q326" s="223">
        <v>0</v>
      </c>
      <c r="R326" s="223">
        <f>Q326*H326</f>
        <v>0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157</v>
      </c>
      <c r="AT326" s="225" t="s">
        <v>153</v>
      </c>
      <c r="AU326" s="225" t="s">
        <v>81</v>
      </c>
      <c r="AY326" s="18" t="s">
        <v>151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79</v>
      </c>
      <c r="BK326" s="226">
        <f>ROUND(I326*H326,2)</f>
        <v>0</v>
      </c>
      <c r="BL326" s="18" t="s">
        <v>157</v>
      </c>
      <c r="BM326" s="225" t="s">
        <v>1095</v>
      </c>
    </row>
    <row r="327" spans="1:65" s="2" customFormat="1" ht="37.8" customHeight="1">
      <c r="A327" s="39"/>
      <c r="B327" s="40"/>
      <c r="C327" s="214" t="s">
        <v>1096</v>
      </c>
      <c r="D327" s="214" t="s">
        <v>153</v>
      </c>
      <c r="E327" s="215" t="s">
        <v>1097</v>
      </c>
      <c r="F327" s="216" t="s">
        <v>1098</v>
      </c>
      <c r="G327" s="217" t="s">
        <v>1094</v>
      </c>
      <c r="H327" s="218">
        <v>2</v>
      </c>
      <c r="I327" s="219"/>
      <c r="J327" s="220">
        <f>ROUND(I327*H327,2)</f>
        <v>0</v>
      </c>
      <c r="K327" s="216" t="s">
        <v>19</v>
      </c>
      <c r="L327" s="45"/>
      <c r="M327" s="221" t="s">
        <v>19</v>
      </c>
      <c r="N327" s="222" t="s">
        <v>43</v>
      </c>
      <c r="O327" s="85"/>
      <c r="P327" s="223">
        <f>O327*H327</f>
        <v>0</v>
      </c>
      <c r="Q327" s="223">
        <v>0</v>
      </c>
      <c r="R327" s="223">
        <f>Q327*H327</f>
        <v>0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157</v>
      </c>
      <c r="AT327" s="225" t="s">
        <v>153</v>
      </c>
      <c r="AU327" s="225" t="s">
        <v>81</v>
      </c>
      <c r="AY327" s="18" t="s">
        <v>151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79</v>
      </c>
      <c r="BK327" s="226">
        <f>ROUND(I327*H327,2)</f>
        <v>0</v>
      </c>
      <c r="BL327" s="18" t="s">
        <v>157</v>
      </c>
      <c r="BM327" s="225" t="s">
        <v>1099</v>
      </c>
    </row>
    <row r="328" spans="1:63" s="12" customFormat="1" ht="22.8" customHeight="1">
      <c r="A328" s="12"/>
      <c r="B328" s="198"/>
      <c r="C328" s="199"/>
      <c r="D328" s="200" t="s">
        <v>71</v>
      </c>
      <c r="E328" s="212" t="s">
        <v>217</v>
      </c>
      <c r="F328" s="212" t="s">
        <v>445</v>
      </c>
      <c r="G328" s="199"/>
      <c r="H328" s="199"/>
      <c r="I328" s="202"/>
      <c r="J328" s="213">
        <f>BK328</f>
        <v>0</v>
      </c>
      <c r="K328" s="199"/>
      <c r="L328" s="204"/>
      <c r="M328" s="205"/>
      <c r="N328" s="206"/>
      <c r="O328" s="206"/>
      <c r="P328" s="207">
        <f>P329</f>
        <v>0</v>
      </c>
      <c r="Q328" s="206"/>
      <c r="R328" s="207">
        <f>R329</f>
        <v>0.042699999999999995</v>
      </c>
      <c r="S328" s="206"/>
      <c r="T328" s="208">
        <f>T329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9" t="s">
        <v>79</v>
      </c>
      <c r="AT328" s="210" t="s">
        <v>71</v>
      </c>
      <c r="AU328" s="210" t="s">
        <v>79</v>
      </c>
      <c r="AY328" s="209" t="s">
        <v>151</v>
      </c>
      <c r="BK328" s="211">
        <f>BK329</f>
        <v>0</v>
      </c>
    </row>
    <row r="329" spans="1:63" s="12" customFormat="1" ht="20.85" customHeight="1">
      <c r="A329" s="12"/>
      <c r="B329" s="198"/>
      <c r="C329" s="199"/>
      <c r="D329" s="200" t="s">
        <v>71</v>
      </c>
      <c r="E329" s="212" t="s">
        <v>915</v>
      </c>
      <c r="F329" s="212" t="s">
        <v>1100</v>
      </c>
      <c r="G329" s="199"/>
      <c r="H329" s="199"/>
      <c r="I329" s="202"/>
      <c r="J329" s="213">
        <f>BK329</f>
        <v>0</v>
      </c>
      <c r="K329" s="199"/>
      <c r="L329" s="204"/>
      <c r="M329" s="205"/>
      <c r="N329" s="206"/>
      <c r="O329" s="206"/>
      <c r="P329" s="207">
        <f>SUM(P330:P331)</f>
        <v>0</v>
      </c>
      <c r="Q329" s="206"/>
      <c r="R329" s="207">
        <f>SUM(R330:R331)</f>
        <v>0.042699999999999995</v>
      </c>
      <c r="S329" s="206"/>
      <c r="T329" s="208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9" t="s">
        <v>79</v>
      </c>
      <c r="AT329" s="210" t="s">
        <v>71</v>
      </c>
      <c r="AU329" s="210" t="s">
        <v>81</v>
      </c>
      <c r="AY329" s="209" t="s">
        <v>151</v>
      </c>
      <c r="BK329" s="211">
        <f>SUM(BK330:BK331)</f>
        <v>0</v>
      </c>
    </row>
    <row r="330" spans="1:65" s="2" customFormat="1" ht="33" customHeight="1">
      <c r="A330" s="39"/>
      <c r="B330" s="40"/>
      <c r="C330" s="214" t="s">
        <v>1101</v>
      </c>
      <c r="D330" s="214" t="s">
        <v>153</v>
      </c>
      <c r="E330" s="215" t="s">
        <v>471</v>
      </c>
      <c r="F330" s="216" t="s">
        <v>472</v>
      </c>
      <c r="G330" s="217" t="s">
        <v>194</v>
      </c>
      <c r="H330" s="218">
        <v>70</v>
      </c>
      <c r="I330" s="219"/>
      <c r="J330" s="220">
        <f>ROUND(I330*H330,2)</f>
        <v>0</v>
      </c>
      <c r="K330" s="216" t="s">
        <v>19</v>
      </c>
      <c r="L330" s="45"/>
      <c r="M330" s="221" t="s">
        <v>19</v>
      </c>
      <c r="N330" s="222" t="s">
        <v>43</v>
      </c>
      <c r="O330" s="85"/>
      <c r="P330" s="223">
        <f>O330*H330</f>
        <v>0</v>
      </c>
      <c r="Q330" s="223">
        <v>0.00061</v>
      </c>
      <c r="R330" s="223">
        <f>Q330*H330</f>
        <v>0.042699999999999995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157</v>
      </c>
      <c r="AT330" s="225" t="s">
        <v>153</v>
      </c>
      <c r="AU330" s="225" t="s">
        <v>169</v>
      </c>
      <c r="AY330" s="18" t="s">
        <v>151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79</v>
      </c>
      <c r="BK330" s="226">
        <f>ROUND(I330*H330,2)</f>
        <v>0</v>
      </c>
      <c r="BL330" s="18" t="s">
        <v>157</v>
      </c>
      <c r="BM330" s="225" t="s">
        <v>1102</v>
      </c>
    </row>
    <row r="331" spans="1:65" s="2" customFormat="1" ht="16.5" customHeight="1">
      <c r="A331" s="39"/>
      <c r="B331" s="40"/>
      <c r="C331" s="214" t="s">
        <v>1103</v>
      </c>
      <c r="D331" s="214" t="s">
        <v>153</v>
      </c>
      <c r="E331" s="215" t="s">
        <v>476</v>
      </c>
      <c r="F331" s="216" t="s">
        <v>477</v>
      </c>
      <c r="G331" s="217" t="s">
        <v>194</v>
      </c>
      <c r="H331" s="218">
        <v>70</v>
      </c>
      <c r="I331" s="219"/>
      <c r="J331" s="220">
        <f>ROUND(I331*H331,2)</f>
        <v>0</v>
      </c>
      <c r="K331" s="216" t="s">
        <v>19</v>
      </c>
      <c r="L331" s="45"/>
      <c r="M331" s="221" t="s">
        <v>19</v>
      </c>
      <c r="N331" s="222" t="s">
        <v>43</v>
      </c>
      <c r="O331" s="85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5" t="s">
        <v>157</v>
      </c>
      <c r="AT331" s="225" t="s">
        <v>153</v>
      </c>
      <c r="AU331" s="225" t="s">
        <v>169</v>
      </c>
      <c r="AY331" s="18" t="s">
        <v>151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8" t="s">
        <v>79</v>
      </c>
      <c r="BK331" s="226">
        <f>ROUND(I331*H331,2)</f>
        <v>0</v>
      </c>
      <c r="BL331" s="18" t="s">
        <v>157</v>
      </c>
      <c r="BM331" s="225" t="s">
        <v>1104</v>
      </c>
    </row>
    <row r="332" spans="1:63" s="12" customFormat="1" ht="22.8" customHeight="1">
      <c r="A332" s="12"/>
      <c r="B332" s="198"/>
      <c r="C332" s="199"/>
      <c r="D332" s="200" t="s">
        <v>71</v>
      </c>
      <c r="E332" s="212" t="s">
        <v>495</v>
      </c>
      <c r="F332" s="212" t="s">
        <v>496</v>
      </c>
      <c r="G332" s="199"/>
      <c r="H332" s="199"/>
      <c r="I332" s="202"/>
      <c r="J332" s="213">
        <f>BK332</f>
        <v>0</v>
      </c>
      <c r="K332" s="199"/>
      <c r="L332" s="204"/>
      <c r="M332" s="205"/>
      <c r="N332" s="206"/>
      <c r="O332" s="206"/>
      <c r="P332" s="207">
        <f>SUM(P333:P338)</f>
        <v>0</v>
      </c>
      <c r="Q332" s="206"/>
      <c r="R332" s="207">
        <f>SUM(R333:R338)</f>
        <v>0</v>
      </c>
      <c r="S332" s="206"/>
      <c r="T332" s="208">
        <f>SUM(T333:T338)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9" t="s">
        <v>79</v>
      </c>
      <c r="AT332" s="210" t="s">
        <v>71</v>
      </c>
      <c r="AU332" s="210" t="s">
        <v>79</v>
      </c>
      <c r="AY332" s="209" t="s">
        <v>151</v>
      </c>
      <c r="BK332" s="211">
        <f>SUM(BK333:BK338)</f>
        <v>0</v>
      </c>
    </row>
    <row r="333" spans="1:65" s="2" customFormat="1" ht="24.15" customHeight="1">
      <c r="A333" s="39"/>
      <c r="B333" s="40"/>
      <c r="C333" s="214" t="s">
        <v>1105</v>
      </c>
      <c r="D333" s="214" t="s">
        <v>153</v>
      </c>
      <c r="E333" s="215" t="s">
        <v>1106</v>
      </c>
      <c r="F333" s="216" t="s">
        <v>1107</v>
      </c>
      <c r="G333" s="217" t="s">
        <v>254</v>
      </c>
      <c r="H333" s="218">
        <v>19.184</v>
      </c>
      <c r="I333" s="219"/>
      <c r="J333" s="220">
        <f>ROUND(I333*H333,2)</f>
        <v>0</v>
      </c>
      <c r="K333" s="216" t="s">
        <v>19</v>
      </c>
      <c r="L333" s="45"/>
      <c r="M333" s="221" t="s">
        <v>19</v>
      </c>
      <c r="N333" s="222" t="s">
        <v>43</v>
      </c>
      <c r="O333" s="85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157</v>
      </c>
      <c r="AT333" s="225" t="s">
        <v>153</v>
      </c>
      <c r="AU333" s="225" t="s">
        <v>81</v>
      </c>
      <c r="AY333" s="18" t="s">
        <v>151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79</v>
      </c>
      <c r="BK333" s="226">
        <f>ROUND(I333*H333,2)</f>
        <v>0</v>
      </c>
      <c r="BL333" s="18" t="s">
        <v>157</v>
      </c>
      <c r="BM333" s="225" t="s">
        <v>1108</v>
      </c>
    </row>
    <row r="334" spans="1:51" s="14" customFormat="1" ht="12">
      <c r="A334" s="14"/>
      <c r="B334" s="242"/>
      <c r="C334" s="243"/>
      <c r="D334" s="227" t="s">
        <v>165</v>
      </c>
      <c r="E334" s="244" t="s">
        <v>19</v>
      </c>
      <c r="F334" s="245" t="s">
        <v>1109</v>
      </c>
      <c r="G334" s="243"/>
      <c r="H334" s="246">
        <v>19.184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165</v>
      </c>
      <c r="AU334" s="252" t="s">
        <v>81</v>
      </c>
      <c r="AV334" s="14" t="s">
        <v>81</v>
      </c>
      <c r="AW334" s="14" t="s">
        <v>34</v>
      </c>
      <c r="AX334" s="14" t="s">
        <v>79</v>
      </c>
      <c r="AY334" s="252" t="s">
        <v>151</v>
      </c>
    </row>
    <row r="335" spans="1:65" s="2" customFormat="1" ht="24.15" customHeight="1">
      <c r="A335" s="39"/>
      <c r="B335" s="40"/>
      <c r="C335" s="214" t="s">
        <v>1110</v>
      </c>
      <c r="D335" s="214" t="s">
        <v>153</v>
      </c>
      <c r="E335" s="215" t="s">
        <v>1111</v>
      </c>
      <c r="F335" s="216" t="s">
        <v>1112</v>
      </c>
      <c r="G335" s="217" t="s">
        <v>254</v>
      </c>
      <c r="H335" s="218">
        <v>364.496</v>
      </c>
      <c r="I335" s="219"/>
      <c r="J335" s="220">
        <f>ROUND(I335*H335,2)</f>
        <v>0</v>
      </c>
      <c r="K335" s="216" t="s">
        <v>19</v>
      </c>
      <c r="L335" s="45"/>
      <c r="M335" s="221" t="s">
        <v>19</v>
      </c>
      <c r="N335" s="222" t="s">
        <v>43</v>
      </c>
      <c r="O335" s="85"/>
      <c r="P335" s="223">
        <f>O335*H335</f>
        <v>0</v>
      </c>
      <c r="Q335" s="223">
        <v>0</v>
      </c>
      <c r="R335" s="223">
        <f>Q335*H335</f>
        <v>0</v>
      </c>
      <c r="S335" s="223">
        <v>0</v>
      </c>
      <c r="T335" s="224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5" t="s">
        <v>157</v>
      </c>
      <c r="AT335" s="225" t="s">
        <v>153</v>
      </c>
      <c r="AU335" s="225" t="s">
        <v>81</v>
      </c>
      <c r="AY335" s="18" t="s">
        <v>151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8" t="s">
        <v>79</v>
      </c>
      <c r="BK335" s="226">
        <f>ROUND(I335*H335,2)</f>
        <v>0</v>
      </c>
      <c r="BL335" s="18" t="s">
        <v>157</v>
      </c>
      <c r="BM335" s="225" t="s">
        <v>1113</v>
      </c>
    </row>
    <row r="336" spans="1:51" s="14" customFormat="1" ht="12">
      <c r="A336" s="14"/>
      <c r="B336" s="242"/>
      <c r="C336" s="243"/>
      <c r="D336" s="227" t="s">
        <v>165</v>
      </c>
      <c r="E336" s="244" t="s">
        <v>19</v>
      </c>
      <c r="F336" s="245" t="s">
        <v>1114</v>
      </c>
      <c r="G336" s="243"/>
      <c r="H336" s="246">
        <v>364.496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2" t="s">
        <v>165</v>
      </c>
      <c r="AU336" s="252" t="s">
        <v>81</v>
      </c>
      <c r="AV336" s="14" t="s">
        <v>81</v>
      </c>
      <c r="AW336" s="14" t="s">
        <v>34</v>
      </c>
      <c r="AX336" s="14" t="s">
        <v>79</v>
      </c>
      <c r="AY336" s="252" t="s">
        <v>151</v>
      </c>
    </row>
    <row r="337" spans="1:65" s="2" customFormat="1" ht="16.5" customHeight="1">
      <c r="A337" s="39"/>
      <c r="B337" s="40"/>
      <c r="C337" s="214" t="s">
        <v>1115</v>
      </c>
      <c r="D337" s="214" t="s">
        <v>153</v>
      </c>
      <c r="E337" s="215" t="s">
        <v>1116</v>
      </c>
      <c r="F337" s="216" t="s">
        <v>1117</v>
      </c>
      <c r="G337" s="217" t="s">
        <v>254</v>
      </c>
      <c r="H337" s="218">
        <v>19.184</v>
      </c>
      <c r="I337" s="219"/>
      <c r="J337" s="220">
        <f>ROUND(I337*H337,2)</f>
        <v>0</v>
      </c>
      <c r="K337" s="216" t="s">
        <v>19</v>
      </c>
      <c r="L337" s="45"/>
      <c r="M337" s="221" t="s">
        <v>19</v>
      </c>
      <c r="N337" s="222" t="s">
        <v>43</v>
      </c>
      <c r="O337" s="85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157</v>
      </c>
      <c r="AT337" s="225" t="s">
        <v>153</v>
      </c>
      <c r="AU337" s="225" t="s">
        <v>81</v>
      </c>
      <c r="AY337" s="18" t="s">
        <v>151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8" t="s">
        <v>79</v>
      </c>
      <c r="BK337" s="226">
        <f>ROUND(I337*H337,2)</f>
        <v>0</v>
      </c>
      <c r="BL337" s="18" t="s">
        <v>157</v>
      </c>
      <c r="BM337" s="225" t="s">
        <v>1118</v>
      </c>
    </row>
    <row r="338" spans="1:65" s="2" customFormat="1" ht="24.15" customHeight="1">
      <c r="A338" s="39"/>
      <c r="B338" s="40"/>
      <c r="C338" s="214" t="s">
        <v>1119</v>
      </c>
      <c r="D338" s="214" t="s">
        <v>153</v>
      </c>
      <c r="E338" s="215" t="s">
        <v>1120</v>
      </c>
      <c r="F338" s="216" t="s">
        <v>1121</v>
      </c>
      <c r="G338" s="217" t="s">
        <v>254</v>
      </c>
      <c r="H338" s="218">
        <v>19.184</v>
      </c>
      <c r="I338" s="219"/>
      <c r="J338" s="220">
        <f>ROUND(I338*H338,2)</f>
        <v>0</v>
      </c>
      <c r="K338" s="216" t="s">
        <v>19</v>
      </c>
      <c r="L338" s="45"/>
      <c r="M338" s="221" t="s">
        <v>19</v>
      </c>
      <c r="N338" s="222" t="s">
        <v>43</v>
      </c>
      <c r="O338" s="85"/>
      <c r="P338" s="223">
        <f>O338*H338</f>
        <v>0</v>
      </c>
      <c r="Q338" s="223">
        <v>0</v>
      </c>
      <c r="R338" s="223">
        <f>Q338*H338</f>
        <v>0</v>
      </c>
      <c r="S338" s="223">
        <v>0</v>
      </c>
      <c r="T338" s="22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5" t="s">
        <v>157</v>
      </c>
      <c r="AT338" s="225" t="s">
        <v>153</v>
      </c>
      <c r="AU338" s="225" t="s">
        <v>81</v>
      </c>
      <c r="AY338" s="18" t="s">
        <v>151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8" t="s">
        <v>79</v>
      </c>
      <c r="BK338" s="226">
        <f>ROUND(I338*H338,2)</f>
        <v>0</v>
      </c>
      <c r="BL338" s="18" t="s">
        <v>157</v>
      </c>
      <c r="BM338" s="225" t="s">
        <v>1122</v>
      </c>
    </row>
    <row r="339" spans="1:63" s="12" customFormat="1" ht="22.8" customHeight="1">
      <c r="A339" s="12"/>
      <c r="B339" s="198"/>
      <c r="C339" s="199"/>
      <c r="D339" s="200" t="s">
        <v>71</v>
      </c>
      <c r="E339" s="212" t="s">
        <v>510</v>
      </c>
      <c r="F339" s="212" t="s">
        <v>511</v>
      </c>
      <c r="G339" s="199"/>
      <c r="H339" s="199"/>
      <c r="I339" s="202"/>
      <c r="J339" s="213">
        <f>BK339</f>
        <v>0</v>
      </c>
      <c r="K339" s="199"/>
      <c r="L339" s="204"/>
      <c r="M339" s="205"/>
      <c r="N339" s="206"/>
      <c r="O339" s="206"/>
      <c r="P339" s="207">
        <f>SUM(P340:P341)</f>
        <v>0</v>
      </c>
      <c r="Q339" s="206"/>
      <c r="R339" s="207">
        <f>SUM(R340:R341)</f>
        <v>0</v>
      </c>
      <c r="S339" s="206"/>
      <c r="T339" s="208">
        <f>SUM(T340:T341)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9" t="s">
        <v>79</v>
      </c>
      <c r="AT339" s="210" t="s">
        <v>71</v>
      </c>
      <c r="AU339" s="210" t="s">
        <v>79</v>
      </c>
      <c r="AY339" s="209" t="s">
        <v>151</v>
      </c>
      <c r="BK339" s="211">
        <f>SUM(BK340:BK341)</f>
        <v>0</v>
      </c>
    </row>
    <row r="340" spans="1:65" s="2" customFormat="1" ht="24.15" customHeight="1">
      <c r="A340" s="39"/>
      <c r="B340" s="40"/>
      <c r="C340" s="214" t="s">
        <v>1123</v>
      </c>
      <c r="D340" s="214" t="s">
        <v>153</v>
      </c>
      <c r="E340" s="215" t="s">
        <v>513</v>
      </c>
      <c r="F340" s="216" t="s">
        <v>514</v>
      </c>
      <c r="G340" s="217" t="s">
        <v>254</v>
      </c>
      <c r="H340" s="218">
        <v>41.422</v>
      </c>
      <c r="I340" s="219"/>
      <c r="J340" s="220">
        <f>ROUND(I340*H340,2)</f>
        <v>0</v>
      </c>
      <c r="K340" s="216" t="s">
        <v>19</v>
      </c>
      <c r="L340" s="45"/>
      <c r="M340" s="221" t="s">
        <v>19</v>
      </c>
      <c r="N340" s="222" t="s">
        <v>43</v>
      </c>
      <c r="O340" s="85"/>
      <c r="P340" s="223">
        <f>O340*H340</f>
        <v>0</v>
      </c>
      <c r="Q340" s="223">
        <v>0</v>
      </c>
      <c r="R340" s="223">
        <f>Q340*H340</f>
        <v>0</v>
      </c>
      <c r="S340" s="223">
        <v>0</v>
      </c>
      <c r="T340" s="224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5" t="s">
        <v>157</v>
      </c>
      <c r="AT340" s="225" t="s">
        <v>153</v>
      </c>
      <c r="AU340" s="225" t="s">
        <v>81</v>
      </c>
      <c r="AY340" s="18" t="s">
        <v>151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8" t="s">
        <v>79</v>
      </c>
      <c r="BK340" s="226">
        <f>ROUND(I340*H340,2)</f>
        <v>0</v>
      </c>
      <c r="BL340" s="18" t="s">
        <v>157</v>
      </c>
      <c r="BM340" s="225" t="s">
        <v>1124</v>
      </c>
    </row>
    <row r="341" spans="1:65" s="2" customFormat="1" ht="24.15" customHeight="1">
      <c r="A341" s="39"/>
      <c r="B341" s="40"/>
      <c r="C341" s="214" t="s">
        <v>1125</v>
      </c>
      <c r="D341" s="214" t="s">
        <v>153</v>
      </c>
      <c r="E341" s="215" t="s">
        <v>1126</v>
      </c>
      <c r="F341" s="216" t="s">
        <v>1127</v>
      </c>
      <c r="G341" s="217" t="s">
        <v>254</v>
      </c>
      <c r="H341" s="218">
        <v>20.195</v>
      </c>
      <c r="I341" s="219"/>
      <c r="J341" s="220">
        <f>ROUND(I341*H341,2)</f>
        <v>0</v>
      </c>
      <c r="K341" s="216" t="s">
        <v>19</v>
      </c>
      <c r="L341" s="45"/>
      <c r="M341" s="276" t="s">
        <v>19</v>
      </c>
      <c r="N341" s="277" t="s">
        <v>43</v>
      </c>
      <c r="O341" s="278"/>
      <c r="P341" s="279">
        <f>O341*H341</f>
        <v>0</v>
      </c>
      <c r="Q341" s="279">
        <v>0</v>
      </c>
      <c r="R341" s="279">
        <f>Q341*H341</f>
        <v>0</v>
      </c>
      <c r="S341" s="279">
        <v>0</v>
      </c>
      <c r="T341" s="28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5" t="s">
        <v>157</v>
      </c>
      <c r="AT341" s="225" t="s">
        <v>153</v>
      </c>
      <c r="AU341" s="225" t="s">
        <v>81</v>
      </c>
      <c r="AY341" s="18" t="s">
        <v>151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8" t="s">
        <v>79</v>
      </c>
      <c r="BK341" s="226">
        <f>ROUND(I341*H341,2)</f>
        <v>0</v>
      </c>
      <c r="BL341" s="18" t="s">
        <v>157</v>
      </c>
      <c r="BM341" s="225" t="s">
        <v>1128</v>
      </c>
    </row>
    <row r="342" spans="1:31" s="2" customFormat="1" ht="6.95" customHeight="1">
      <c r="A342" s="39"/>
      <c r="B342" s="60"/>
      <c r="C342" s="61"/>
      <c r="D342" s="61"/>
      <c r="E342" s="61"/>
      <c r="F342" s="61"/>
      <c r="G342" s="61"/>
      <c r="H342" s="61"/>
      <c r="I342" s="61"/>
      <c r="J342" s="61"/>
      <c r="K342" s="61"/>
      <c r="L342" s="45"/>
      <c r="M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</sheetData>
  <sheetProtection password="CC35" sheet="1" objects="1" scenarios="1" formatColumns="0" formatRows="0" autoFilter="0"/>
  <autoFilter ref="C93:K3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104" r:id="rId1" display="https://podminky.urs.cz/item/CS_URS_2024_01/113107343"/>
    <hyperlink ref="F145" r:id="rId2" display="https://podminky.urs.cz/item/CS_URS_2024_01/162451106"/>
    <hyperlink ref="F150" r:id="rId3" display="https://podminky.urs.cz/item/CS_URS_2024_01/162451126"/>
    <hyperlink ref="F191" r:id="rId4" display="https://podminky.urs.cz/item/CS_URS_2024_01/564952111"/>
    <hyperlink ref="F193" r:id="rId5" display="https://podminky.urs.cz/item/CS_URS_2024_01/565166101"/>
    <hyperlink ref="F195" r:id="rId6" display="https://podminky.urs.cz/item/CS_URS_2024_01/573231106"/>
    <hyperlink ref="F197" r:id="rId7" display="https://podminky.urs.cz/item/CS_URS_2024_01/577134031"/>
    <hyperlink ref="F206" r:id="rId8" display="https://podminky.urs.cz/item/CS_URS_2024_01/851271131"/>
    <hyperlink ref="F211" r:id="rId9" display="https://podminky.urs.cz/item/CS_URS_2024_01/851311131"/>
    <hyperlink ref="F229" r:id="rId10" display="https://podminky.urs.cz/item/CS_URS_2024_01/857243131"/>
    <hyperlink ref="F232" r:id="rId11" display="https://podminky.urs.cz/item/CS_URS_2024_01/857244122"/>
    <hyperlink ref="F236" r:id="rId12" display="https://podminky.urs.cz/item/CS_URS_2024_01/857271131"/>
    <hyperlink ref="F240" r:id="rId13" display="https://podminky.urs.cz/item/CS_URS_2024_01/857272122"/>
    <hyperlink ref="F245" r:id="rId14" display="https://podminky.urs.cz/item/CS_URS_2024_01/857273131"/>
    <hyperlink ref="F248" r:id="rId15" display="https://podminky.urs.cz/item/CS_URS_2024_01/857274122"/>
    <hyperlink ref="F251" r:id="rId16" display="https://podminky.urs.cz/item/CS_URS_2024_01/857312122"/>
    <hyperlink ref="F257" r:id="rId17" display="https://podminky.urs.cz/item/CS_URS_2024_01/857313131"/>
    <hyperlink ref="F260" r:id="rId18" display="https://podminky.urs.cz/item/CS_URS_2024_01/857314122"/>
    <hyperlink ref="F267" r:id="rId19" display="https://podminky.urs.cz/item/CS_URS_2024_01/871171211"/>
    <hyperlink ref="F274" r:id="rId20" display="https://podminky.urs.cz/item/CS_URS_2024_01/879171111"/>
    <hyperlink ref="F280" r:id="rId21" display="https://podminky.urs.cz/item/CS_URS_2024_01/891171324"/>
    <hyperlink ref="F284" r:id="rId22" display="https://podminky.urs.cz/item/CS_URS_2024_01/891241112"/>
    <hyperlink ref="F290" r:id="rId23" display="https://podminky.urs.cz/item/CS_URS_2024_01/891271112"/>
    <hyperlink ref="F293" r:id="rId24" display="https://podminky.urs.cz/item/CS_URS_2024_01/891279111"/>
    <hyperlink ref="F296" r:id="rId25" display="https://podminky.urs.cz/item/CS_URS_2024_01/891311112"/>
    <hyperlink ref="F300" r:id="rId26" display="https://podminky.urs.cz/item/CS_URS_2024_01/891319111"/>
    <hyperlink ref="F305" r:id="rId27" display="https://podminky.urs.cz/item/CS_URS_2024_01/892271111"/>
    <hyperlink ref="F307" r:id="rId28" display="https://podminky.urs.cz/item/CS_URS_2024_01/892273122"/>
    <hyperlink ref="F310" r:id="rId29" display="https://podminky.urs.cz/item/CS_URS_2024_01/892351111"/>
    <hyperlink ref="F312" r:id="rId30" display="https://podminky.urs.cz/item/CS_URS_2024_01/892353122"/>
    <hyperlink ref="F315" r:id="rId31" display="https://podminky.urs.cz/item/CS_URS_2024_01/89910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</row>
    <row r="4" spans="2:4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116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1129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27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4" t="s">
        <v>29</v>
      </c>
      <c r="J17" s="134" t="s">
        <v>30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ROUND(J90,2)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ROUND((SUM(BE90:BE105)),2)</f>
        <v>0</v>
      </c>
      <c r="G35" s="39"/>
      <c r="H35" s="39"/>
      <c r="I35" s="159">
        <v>0.21</v>
      </c>
      <c r="J35" s="158">
        <f>ROUND(((SUM(BE90:BE105))*I35),2)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ROUND((SUM(BF90:BF105)),2)</f>
        <v>0</v>
      </c>
      <c r="G36" s="39"/>
      <c r="H36" s="39"/>
      <c r="I36" s="159">
        <v>0.15</v>
      </c>
      <c r="J36" s="158">
        <f>ROUND(((SUM(BF90:BF105))*I36),2)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ROUND((SUM(BG90:BG105)),2)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ROUND((SUM(BH90:BH105)),2)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ROUND((SUM(BI90:BI105)),2)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116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311-1 - VRN VODOVOD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133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134</v>
      </c>
      <c r="E65" s="184"/>
      <c r="F65" s="184"/>
      <c r="G65" s="184"/>
      <c r="H65" s="184"/>
      <c r="I65" s="184"/>
      <c r="J65" s="185">
        <f>J92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1130</v>
      </c>
      <c r="E66" s="184"/>
      <c r="F66" s="184"/>
      <c r="G66" s="184"/>
      <c r="H66" s="184"/>
      <c r="I66" s="184"/>
      <c r="J66" s="185">
        <f>J95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135</v>
      </c>
      <c r="E67" s="184"/>
      <c r="F67" s="184"/>
      <c r="G67" s="184"/>
      <c r="H67" s="184"/>
      <c r="I67" s="184"/>
      <c r="J67" s="185">
        <f>J97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1131</v>
      </c>
      <c r="E68" s="184"/>
      <c r="F68" s="184"/>
      <c r="G68" s="184"/>
      <c r="H68" s="184"/>
      <c r="I68" s="184"/>
      <c r="J68" s="185">
        <f>J100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136</v>
      </c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71" t="str">
        <f>E7</f>
        <v>Oprava povrchu komunikací a výměna vodovodu v Klatovech 2024, 3. část</v>
      </c>
      <c r="F78" s="33"/>
      <c r="G78" s="33"/>
      <c r="H78" s="33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115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9"/>
      <c r="B80" s="40"/>
      <c r="C80" s="41"/>
      <c r="D80" s="41"/>
      <c r="E80" s="171" t="s">
        <v>116</v>
      </c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117</v>
      </c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>SO 311-1 - VRN VODOVOD</v>
      </c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F14</f>
        <v xml:space="preserve"> </v>
      </c>
      <c r="G84" s="41"/>
      <c r="H84" s="41"/>
      <c r="I84" s="33" t="s">
        <v>23</v>
      </c>
      <c r="J84" s="73" t="str">
        <f>IF(J14="","",J14)</f>
        <v>20. 2. 2024</v>
      </c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E17</f>
        <v xml:space="preserve">Město Klatovy </v>
      </c>
      <c r="G86" s="41"/>
      <c r="H86" s="41"/>
      <c r="I86" s="33" t="s">
        <v>33</v>
      </c>
      <c r="J86" s="37" t="str">
        <f>E23</f>
        <v xml:space="preserve"> </v>
      </c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IF(E20="","",E20)</f>
        <v>Vyplň údaj</v>
      </c>
      <c r="G87" s="41"/>
      <c r="H87" s="41"/>
      <c r="I87" s="33" t="s">
        <v>35</v>
      </c>
      <c r="J87" s="37" t="str">
        <f>E26</f>
        <v xml:space="preserve"> 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7"/>
      <c r="B89" s="188"/>
      <c r="C89" s="189" t="s">
        <v>137</v>
      </c>
      <c r="D89" s="190" t="s">
        <v>57</v>
      </c>
      <c r="E89" s="190" t="s">
        <v>53</v>
      </c>
      <c r="F89" s="190" t="s">
        <v>54</v>
      </c>
      <c r="G89" s="190" t="s">
        <v>138</v>
      </c>
      <c r="H89" s="190" t="s">
        <v>139</v>
      </c>
      <c r="I89" s="190" t="s">
        <v>140</v>
      </c>
      <c r="J89" s="190" t="s">
        <v>121</v>
      </c>
      <c r="K89" s="191" t="s">
        <v>141</v>
      </c>
      <c r="L89" s="192"/>
      <c r="M89" s="93" t="s">
        <v>19</v>
      </c>
      <c r="N89" s="94" t="s">
        <v>42</v>
      </c>
      <c r="O89" s="94" t="s">
        <v>142</v>
      </c>
      <c r="P89" s="94" t="s">
        <v>143</v>
      </c>
      <c r="Q89" s="94" t="s">
        <v>144</v>
      </c>
      <c r="R89" s="94" t="s">
        <v>145</v>
      </c>
      <c r="S89" s="94" t="s">
        <v>146</v>
      </c>
      <c r="T89" s="95" t="s">
        <v>147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39"/>
      <c r="B90" s="40"/>
      <c r="C90" s="100" t="s">
        <v>148</v>
      </c>
      <c r="D90" s="41"/>
      <c r="E90" s="41"/>
      <c r="F90" s="41"/>
      <c r="G90" s="41"/>
      <c r="H90" s="41"/>
      <c r="I90" s="41"/>
      <c r="J90" s="193">
        <f>BK90</f>
        <v>0</v>
      </c>
      <c r="K90" s="41"/>
      <c r="L90" s="45"/>
      <c r="M90" s="96"/>
      <c r="N90" s="194"/>
      <c r="O90" s="97"/>
      <c r="P90" s="195">
        <f>P91</f>
        <v>0</v>
      </c>
      <c r="Q90" s="97"/>
      <c r="R90" s="195">
        <f>R91</f>
        <v>0</v>
      </c>
      <c r="S90" s="97"/>
      <c r="T90" s="196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122</v>
      </c>
      <c r="BK90" s="197">
        <f>BK91</f>
        <v>0</v>
      </c>
    </row>
    <row r="91" spans="1:63" s="12" customFormat="1" ht="25.9" customHeight="1">
      <c r="A91" s="12"/>
      <c r="B91" s="198"/>
      <c r="C91" s="199"/>
      <c r="D91" s="200" t="s">
        <v>71</v>
      </c>
      <c r="E91" s="201" t="s">
        <v>530</v>
      </c>
      <c r="F91" s="201" t="s">
        <v>531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P92+P95+P97+P100</f>
        <v>0</v>
      </c>
      <c r="Q91" s="206"/>
      <c r="R91" s="207">
        <f>R92+R95+R97+R100</f>
        <v>0</v>
      </c>
      <c r="S91" s="206"/>
      <c r="T91" s="208">
        <f>T92+T95+T97+T100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79</v>
      </c>
      <c r="AT91" s="210" t="s">
        <v>71</v>
      </c>
      <c r="AU91" s="210" t="s">
        <v>72</v>
      </c>
      <c r="AY91" s="209" t="s">
        <v>151</v>
      </c>
      <c r="BK91" s="211">
        <f>BK92+BK95+BK97+BK100</f>
        <v>0</v>
      </c>
    </row>
    <row r="92" spans="1:63" s="12" customFormat="1" ht="22.8" customHeight="1">
      <c r="A92" s="12"/>
      <c r="B92" s="198"/>
      <c r="C92" s="199"/>
      <c r="D92" s="200" t="s">
        <v>71</v>
      </c>
      <c r="E92" s="212" t="s">
        <v>532</v>
      </c>
      <c r="F92" s="212" t="s">
        <v>533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SUM(P93:P94)</f>
        <v>0</v>
      </c>
      <c r="Q92" s="206"/>
      <c r="R92" s="207">
        <f>SUM(R93:R94)</f>
        <v>0</v>
      </c>
      <c r="S92" s="206"/>
      <c r="T92" s="208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79</v>
      </c>
      <c r="AT92" s="210" t="s">
        <v>71</v>
      </c>
      <c r="AU92" s="210" t="s">
        <v>79</v>
      </c>
      <c r="AY92" s="209" t="s">
        <v>151</v>
      </c>
      <c r="BK92" s="211">
        <f>SUM(BK93:BK94)</f>
        <v>0</v>
      </c>
    </row>
    <row r="93" spans="1:65" s="2" customFormat="1" ht="37.8" customHeight="1">
      <c r="A93" s="39"/>
      <c r="B93" s="40"/>
      <c r="C93" s="214" t="s">
        <v>79</v>
      </c>
      <c r="D93" s="214" t="s">
        <v>153</v>
      </c>
      <c r="E93" s="215" t="s">
        <v>1132</v>
      </c>
      <c r="F93" s="216" t="s">
        <v>1133</v>
      </c>
      <c r="G93" s="217" t="s">
        <v>1094</v>
      </c>
      <c r="H93" s="218">
        <v>1</v>
      </c>
      <c r="I93" s="219"/>
      <c r="J93" s="220">
        <f>ROUND(I93*H93,2)</f>
        <v>0</v>
      </c>
      <c r="K93" s="216" t="s">
        <v>19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537</v>
      </c>
      <c r="AT93" s="225" t="s">
        <v>153</v>
      </c>
      <c r="AU93" s="225" t="s">
        <v>81</v>
      </c>
      <c r="AY93" s="18" t="s">
        <v>151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79</v>
      </c>
      <c r="BK93" s="226">
        <f>ROUND(I93*H93,2)</f>
        <v>0</v>
      </c>
      <c r="BL93" s="18" t="s">
        <v>537</v>
      </c>
      <c r="BM93" s="225" t="s">
        <v>1134</v>
      </c>
    </row>
    <row r="94" spans="1:65" s="2" customFormat="1" ht="37.8" customHeight="1">
      <c r="A94" s="39"/>
      <c r="B94" s="40"/>
      <c r="C94" s="214" t="s">
        <v>81</v>
      </c>
      <c r="D94" s="214" t="s">
        <v>153</v>
      </c>
      <c r="E94" s="215" t="s">
        <v>549</v>
      </c>
      <c r="F94" s="216" t="s">
        <v>1135</v>
      </c>
      <c r="G94" s="217" t="s">
        <v>1094</v>
      </c>
      <c r="H94" s="218">
        <v>1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537</v>
      </c>
      <c r="AT94" s="225" t="s">
        <v>153</v>
      </c>
      <c r="AU94" s="225" t="s">
        <v>81</v>
      </c>
      <c r="AY94" s="18" t="s">
        <v>151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79</v>
      </c>
      <c r="BK94" s="226">
        <f>ROUND(I94*H94,2)</f>
        <v>0</v>
      </c>
      <c r="BL94" s="18" t="s">
        <v>537</v>
      </c>
      <c r="BM94" s="225" t="s">
        <v>1136</v>
      </c>
    </row>
    <row r="95" spans="1:63" s="12" customFormat="1" ht="22.8" customHeight="1">
      <c r="A95" s="12"/>
      <c r="B95" s="198"/>
      <c r="C95" s="199"/>
      <c r="D95" s="200" t="s">
        <v>71</v>
      </c>
      <c r="E95" s="212" t="s">
        <v>1137</v>
      </c>
      <c r="F95" s="212" t="s">
        <v>1138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</v>
      </c>
      <c r="S95" s="206"/>
      <c r="T95" s="208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184</v>
      </c>
      <c r="AT95" s="210" t="s">
        <v>71</v>
      </c>
      <c r="AU95" s="210" t="s">
        <v>79</v>
      </c>
      <c r="AY95" s="209" t="s">
        <v>151</v>
      </c>
      <c r="BK95" s="211">
        <f>BK96</f>
        <v>0</v>
      </c>
    </row>
    <row r="96" spans="1:65" s="2" customFormat="1" ht="49.05" customHeight="1">
      <c r="A96" s="39"/>
      <c r="B96" s="40"/>
      <c r="C96" s="214" t="s">
        <v>169</v>
      </c>
      <c r="D96" s="214" t="s">
        <v>153</v>
      </c>
      <c r="E96" s="215" t="s">
        <v>1139</v>
      </c>
      <c r="F96" s="216" t="s">
        <v>1140</v>
      </c>
      <c r="G96" s="217" t="s">
        <v>1094</v>
      </c>
      <c r="H96" s="218">
        <v>1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537</v>
      </c>
      <c r="AT96" s="225" t="s">
        <v>153</v>
      </c>
      <c r="AU96" s="225" t="s">
        <v>81</v>
      </c>
      <c r="AY96" s="18" t="s">
        <v>151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79</v>
      </c>
      <c r="BK96" s="226">
        <f>ROUND(I96*H96,2)</f>
        <v>0</v>
      </c>
      <c r="BL96" s="18" t="s">
        <v>537</v>
      </c>
      <c r="BM96" s="225" t="s">
        <v>1141</v>
      </c>
    </row>
    <row r="97" spans="1:63" s="12" customFormat="1" ht="22.8" customHeight="1">
      <c r="A97" s="12"/>
      <c r="B97" s="198"/>
      <c r="C97" s="199"/>
      <c r="D97" s="200" t="s">
        <v>71</v>
      </c>
      <c r="E97" s="212" t="s">
        <v>552</v>
      </c>
      <c r="F97" s="212" t="s">
        <v>553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SUM(P98:P99)</f>
        <v>0</v>
      </c>
      <c r="Q97" s="206"/>
      <c r="R97" s="207">
        <f>SUM(R98:R99)</f>
        <v>0</v>
      </c>
      <c r="S97" s="206"/>
      <c r="T97" s="208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184</v>
      </c>
      <c r="AT97" s="210" t="s">
        <v>71</v>
      </c>
      <c r="AU97" s="210" t="s">
        <v>79</v>
      </c>
      <c r="AY97" s="209" t="s">
        <v>151</v>
      </c>
      <c r="BK97" s="211">
        <f>SUM(BK98:BK99)</f>
        <v>0</v>
      </c>
    </row>
    <row r="98" spans="1:65" s="2" customFormat="1" ht="24.15" customHeight="1">
      <c r="A98" s="39"/>
      <c r="B98" s="40"/>
      <c r="C98" s="214" t="s">
        <v>157</v>
      </c>
      <c r="D98" s="214" t="s">
        <v>153</v>
      </c>
      <c r="E98" s="215" t="s">
        <v>555</v>
      </c>
      <c r="F98" s="216" t="s">
        <v>1142</v>
      </c>
      <c r="G98" s="217" t="s">
        <v>1094</v>
      </c>
      <c r="H98" s="218">
        <v>1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537</v>
      </c>
      <c r="AT98" s="225" t="s">
        <v>153</v>
      </c>
      <c r="AU98" s="225" t="s">
        <v>81</v>
      </c>
      <c r="AY98" s="18" t="s">
        <v>151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79</v>
      </c>
      <c r="BK98" s="226">
        <f>ROUND(I98*H98,2)</f>
        <v>0</v>
      </c>
      <c r="BL98" s="18" t="s">
        <v>537</v>
      </c>
      <c r="BM98" s="225" t="s">
        <v>1143</v>
      </c>
    </row>
    <row r="99" spans="1:65" s="2" customFormat="1" ht="62.7" customHeight="1">
      <c r="A99" s="39"/>
      <c r="B99" s="40"/>
      <c r="C99" s="214" t="s">
        <v>184</v>
      </c>
      <c r="D99" s="214" t="s">
        <v>153</v>
      </c>
      <c r="E99" s="215" t="s">
        <v>558</v>
      </c>
      <c r="F99" s="216" t="s">
        <v>1144</v>
      </c>
      <c r="G99" s="217" t="s">
        <v>1094</v>
      </c>
      <c r="H99" s="218">
        <v>1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537</v>
      </c>
      <c r="AT99" s="225" t="s">
        <v>153</v>
      </c>
      <c r="AU99" s="225" t="s">
        <v>81</v>
      </c>
      <c r="AY99" s="18" t="s">
        <v>151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79</v>
      </c>
      <c r="BK99" s="226">
        <f>ROUND(I99*H99,2)</f>
        <v>0</v>
      </c>
      <c r="BL99" s="18" t="s">
        <v>537</v>
      </c>
      <c r="BM99" s="225" t="s">
        <v>1145</v>
      </c>
    </row>
    <row r="100" spans="1:63" s="12" customFormat="1" ht="22.8" customHeight="1">
      <c r="A100" s="12"/>
      <c r="B100" s="198"/>
      <c r="C100" s="199"/>
      <c r="D100" s="200" t="s">
        <v>71</v>
      </c>
      <c r="E100" s="212" t="s">
        <v>1146</v>
      </c>
      <c r="F100" s="212" t="s">
        <v>1147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SUM(P101:P105)</f>
        <v>0</v>
      </c>
      <c r="Q100" s="206"/>
      <c r="R100" s="207">
        <f>SUM(R101:R105)</f>
        <v>0</v>
      </c>
      <c r="S100" s="206"/>
      <c r="T100" s="208">
        <f>SUM(T101:T105)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184</v>
      </c>
      <c r="AT100" s="210" t="s">
        <v>71</v>
      </c>
      <c r="AU100" s="210" t="s">
        <v>79</v>
      </c>
      <c r="AY100" s="209" t="s">
        <v>151</v>
      </c>
      <c r="BK100" s="211">
        <f>SUM(BK101:BK105)</f>
        <v>0</v>
      </c>
    </row>
    <row r="101" spans="1:65" s="2" customFormat="1" ht="16.5" customHeight="1">
      <c r="A101" s="39"/>
      <c r="B101" s="40"/>
      <c r="C101" s="214" t="s">
        <v>191</v>
      </c>
      <c r="D101" s="214" t="s">
        <v>153</v>
      </c>
      <c r="E101" s="215" t="s">
        <v>1148</v>
      </c>
      <c r="F101" s="216" t="s">
        <v>1147</v>
      </c>
      <c r="G101" s="217" t="s">
        <v>1094</v>
      </c>
      <c r="H101" s="218">
        <v>1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537</v>
      </c>
      <c r="AT101" s="225" t="s">
        <v>153</v>
      </c>
      <c r="AU101" s="225" t="s">
        <v>81</v>
      </c>
      <c r="AY101" s="18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79</v>
      </c>
      <c r="BK101" s="226">
        <f>ROUND(I101*H101,2)</f>
        <v>0</v>
      </c>
      <c r="BL101" s="18" t="s">
        <v>537</v>
      </c>
      <c r="BM101" s="225" t="s">
        <v>1149</v>
      </c>
    </row>
    <row r="102" spans="1:65" s="2" customFormat="1" ht="33" customHeight="1">
      <c r="A102" s="39"/>
      <c r="B102" s="40"/>
      <c r="C102" s="214" t="s">
        <v>202</v>
      </c>
      <c r="D102" s="214" t="s">
        <v>153</v>
      </c>
      <c r="E102" s="215" t="s">
        <v>1150</v>
      </c>
      <c r="F102" s="216" t="s">
        <v>1151</v>
      </c>
      <c r="G102" s="217" t="s">
        <v>1094</v>
      </c>
      <c r="H102" s="218">
        <v>1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537</v>
      </c>
      <c r="AT102" s="225" t="s">
        <v>153</v>
      </c>
      <c r="AU102" s="225" t="s">
        <v>81</v>
      </c>
      <c r="AY102" s="18" t="s">
        <v>151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79</v>
      </c>
      <c r="BK102" s="226">
        <f>ROUND(I102*H102,2)</f>
        <v>0</v>
      </c>
      <c r="BL102" s="18" t="s">
        <v>537</v>
      </c>
      <c r="BM102" s="225" t="s">
        <v>1152</v>
      </c>
    </row>
    <row r="103" spans="1:65" s="2" customFormat="1" ht="16.5" customHeight="1">
      <c r="A103" s="39"/>
      <c r="B103" s="40"/>
      <c r="C103" s="214" t="s">
        <v>210</v>
      </c>
      <c r="D103" s="214" t="s">
        <v>153</v>
      </c>
      <c r="E103" s="215" t="s">
        <v>1153</v>
      </c>
      <c r="F103" s="216" t="s">
        <v>1154</v>
      </c>
      <c r="G103" s="217" t="s">
        <v>1094</v>
      </c>
      <c r="H103" s="218">
        <v>1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537</v>
      </c>
      <c r="AT103" s="225" t="s">
        <v>153</v>
      </c>
      <c r="AU103" s="225" t="s">
        <v>81</v>
      </c>
      <c r="AY103" s="18" t="s">
        <v>151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79</v>
      </c>
      <c r="BK103" s="226">
        <f>ROUND(I103*H103,2)</f>
        <v>0</v>
      </c>
      <c r="BL103" s="18" t="s">
        <v>537</v>
      </c>
      <c r="BM103" s="225" t="s">
        <v>1155</v>
      </c>
    </row>
    <row r="104" spans="1:65" s="2" customFormat="1" ht="16.5" customHeight="1">
      <c r="A104" s="39"/>
      <c r="B104" s="40"/>
      <c r="C104" s="214" t="s">
        <v>217</v>
      </c>
      <c r="D104" s="214" t="s">
        <v>153</v>
      </c>
      <c r="E104" s="215" t="s">
        <v>1156</v>
      </c>
      <c r="F104" s="216" t="s">
        <v>1157</v>
      </c>
      <c r="G104" s="217" t="s">
        <v>1094</v>
      </c>
      <c r="H104" s="218">
        <v>1</v>
      </c>
      <c r="I104" s="219"/>
      <c r="J104" s="220">
        <f>ROUND(I104*H104,2)</f>
        <v>0</v>
      </c>
      <c r="K104" s="216" t="s">
        <v>19</v>
      </c>
      <c r="L104" s="45"/>
      <c r="M104" s="221" t="s">
        <v>19</v>
      </c>
      <c r="N104" s="222" t="s">
        <v>43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537</v>
      </c>
      <c r="AT104" s="225" t="s">
        <v>153</v>
      </c>
      <c r="AU104" s="225" t="s">
        <v>81</v>
      </c>
      <c r="AY104" s="18" t="s">
        <v>151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79</v>
      </c>
      <c r="BK104" s="226">
        <f>ROUND(I104*H104,2)</f>
        <v>0</v>
      </c>
      <c r="BL104" s="18" t="s">
        <v>537</v>
      </c>
      <c r="BM104" s="225" t="s">
        <v>1158</v>
      </c>
    </row>
    <row r="105" spans="1:65" s="2" customFormat="1" ht="16.5" customHeight="1">
      <c r="A105" s="39"/>
      <c r="B105" s="40"/>
      <c r="C105" s="214" t="s">
        <v>227</v>
      </c>
      <c r="D105" s="214" t="s">
        <v>153</v>
      </c>
      <c r="E105" s="215" t="s">
        <v>1159</v>
      </c>
      <c r="F105" s="216" t="s">
        <v>1160</v>
      </c>
      <c r="G105" s="217" t="s">
        <v>1094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76" t="s">
        <v>19</v>
      </c>
      <c r="N105" s="277" t="s">
        <v>43</v>
      </c>
      <c r="O105" s="278"/>
      <c r="P105" s="279">
        <f>O105*H105</f>
        <v>0</v>
      </c>
      <c r="Q105" s="279">
        <v>0</v>
      </c>
      <c r="R105" s="279">
        <f>Q105*H105</f>
        <v>0</v>
      </c>
      <c r="S105" s="279">
        <v>0</v>
      </c>
      <c r="T105" s="28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537</v>
      </c>
      <c r="AT105" s="225" t="s">
        <v>153</v>
      </c>
      <c r="AU105" s="225" t="s">
        <v>81</v>
      </c>
      <c r="AY105" s="18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79</v>
      </c>
      <c r="BK105" s="226">
        <f>ROUND(I105*H105,2)</f>
        <v>0</v>
      </c>
      <c r="BL105" s="18" t="s">
        <v>537</v>
      </c>
      <c r="BM105" s="225" t="s">
        <v>1161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9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</row>
    <row r="4" spans="2:4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116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1162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>00255661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Město Klatovy </v>
      </c>
      <c r="F17" s="39"/>
      <c r="G17" s="39"/>
      <c r="H17" s="39"/>
      <c r="I17" s="144" t="s">
        <v>29</v>
      </c>
      <c r="J17" s="134" t="str">
        <f>IF('Rekapitulace stavby'!AN11="","",'Rekapitulace stavby'!AN11)</f>
        <v>CZ00255661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ROUND(J98,2)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ROUND((SUM(BE98:BE172)),2)</f>
        <v>0</v>
      </c>
      <c r="G35" s="39"/>
      <c r="H35" s="39"/>
      <c r="I35" s="159">
        <v>0.21</v>
      </c>
      <c r="J35" s="158">
        <f>ROUND(((SUM(BE98:BE172))*I35),2)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ROUND((SUM(BF98:BF172)),2)</f>
        <v>0</v>
      </c>
      <c r="G36" s="39"/>
      <c r="H36" s="39"/>
      <c r="I36" s="159">
        <v>0.15</v>
      </c>
      <c r="J36" s="158">
        <f>ROUND(((SUM(BF98:BF172))*I36),2)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ROUND((SUM(BG98:BG172)),2)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ROUND((SUM(BH98:BH172)),2)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ROUND((SUM(BI98:BI172)),2)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116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401-1 - VEŘEJNÉ OSVĚTLENÍ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1163</v>
      </c>
      <c r="E64" s="179"/>
      <c r="F64" s="179"/>
      <c r="G64" s="179"/>
      <c r="H64" s="179"/>
      <c r="I64" s="179"/>
      <c r="J64" s="180">
        <f>J99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1164</v>
      </c>
      <c r="E65" s="179"/>
      <c r="F65" s="179"/>
      <c r="G65" s="179"/>
      <c r="H65" s="179"/>
      <c r="I65" s="179"/>
      <c r="J65" s="180">
        <f>J105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1165</v>
      </c>
      <c r="E66" s="179"/>
      <c r="F66" s="179"/>
      <c r="G66" s="179"/>
      <c r="H66" s="179"/>
      <c r="I66" s="179"/>
      <c r="J66" s="180">
        <f>J109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1166</v>
      </c>
      <c r="E67" s="179"/>
      <c r="F67" s="179"/>
      <c r="G67" s="179"/>
      <c r="H67" s="179"/>
      <c r="I67" s="179"/>
      <c r="J67" s="180">
        <f>J111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1167</v>
      </c>
      <c r="E68" s="179"/>
      <c r="F68" s="179"/>
      <c r="G68" s="179"/>
      <c r="H68" s="179"/>
      <c r="I68" s="179"/>
      <c r="J68" s="180">
        <f>J113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1168</v>
      </c>
      <c r="E69" s="179"/>
      <c r="F69" s="179"/>
      <c r="G69" s="179"/>
      <c r="H69" s="179"/>
      <c r="I69" s="179"/>
      <c r="J69" s="180">
        <f>J139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1169</v>
      </c>
      <c r="E70" s="179"/>
      <c r="F70" s="179"/>
      <c r="G70" s="179"/>
      <c r="H70" s="179"/>
      <c r="I70" s="179"/>
      <c r="J70" s="180">
        <f>J142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1170</v>
      </c>
      <c r="E71" s="179"/>
      <c r="F71" s="179"/>
      <c r="G71" s="179"/>
      <c r="H71" s="179"/>
      <c r="I71" s="179"/>
      <c r="J71" s="180">
        <f>J157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1171</v>
      </c>
      <c r="E72" s="179"/>
      <c r="F72" s="179"/>
      <c r="G72" s="179"/>
      <c r="H72" s="179"/>
      <c r="I72" s="179"/>
      <c r="J72" s="180">
        <f>J161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6"/>
      <c r="C73" s="177"/>
      <c r="D73" s="178" t="s">
        <v>1172</v>
      </c>
      <c r="E73" s="179"/>
      <c r="F73" s="179"/>
      <c r="G73" s="179"/>
      <c r="H73" s="179"/>
      <c r="I73" s="179"/>
      <c r="J73" s="180">
        <f>J164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6"/>
      <c r="C74" s="177"/>
      <c r="D74" s="178" t="s">
        <v>1173</v>
      </c>
      <c r="E74" s="179"/>
      <c r="F74" s="179"/>
      <c r="G74" s="179"/>
      <c r="H74" s="179"/>
      <c r="I74" s="179"/>
      <c r="J74" s="180">
        <f>J166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6"/>
      <c r="C75" s="177"/>
      <c r="D75" s="178" t="s">
        <v>1174</v>
      </c>
      <c r="E75" s="179"/>
      <c r="F75" s="179"/>
      <c r="G75" s="179"/>
      <c r="H75" s="179"/>
      <c r="I75" s="179"/>
      <c r="J75" s="180">
        <f>J170</f>
        <v>0</v>
      </c>
      <c r="K75" s="177"/>
      <c r="L75" s="18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6"/>
      <c r="C76" s="177"/>
      <c r="D76" s="178" t="s">
        <v>1175</v>
      </c>
      <c r="E76" s="179"/>
      <c r="F76" s="179"/>
      <c r="G76" s="179"/>
      <c r="H76" s="179"/>
      <c r="I76" s="179"/>
      <c r="J76" s="180">
        <f>J171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136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71" t="str">
        <f>E7</f>
        <v>Oprava povrchu komunikací a výměna vodovodu v Klatovech 2024, 3. část</v>
      </c>
      <c r="F86" s="33"/>
      <c r="G86" s="33"/>
      <c r="H86" s="33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115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1" t="s">
        <v>116</v>
      </c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117</v>
      </c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SO 401-1 - VEŘEJNÉ OSVĚTLENÍ</v>
      </c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 xml:space="preserve"> </v>
      </c>
      <c r="G92" s="41"/>
      <c r="H92" s="41"/>
      <c r="I92" s="33" t="s">
        <v>23</v>
      </c>
      <c r="J92" s="73" t="str">
        <f>IF(J14="","",J14)</f>
        <v>20. 2. 2024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 xml:space="preserve">Město Klatovy </v>
      </c>
      <c r="G94" s="41"/>
      <c r="H94" s="41"/>
      <c r="I94" s="33" t="s">
        <v>33</v>
      </c>
      <c r="J94" s="37" t="str">
        <f>E23</f>
        <v xml:space="preserve"> </v>
      </c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IF(E20="","",E20)</f>
        <v>Vyplň údaj</v>
      </c>
      <c r="G95" s="41"/>
      <c r="H95" s="41"/>
      <c r="I95" s="33" t="s">
        <v>35</v>
      </c>
      <c r="J95" s="37" t="str">
        <f>E26</f>
        <v xml:space="preserve"> 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7"/>
      <c r="B97" s="188"/>
      <c r="C97" s="189" t="s">
        <v>137</v>
      </c>
      <c r="D97" s="190" t="s">
        <v>57</v>
      </c>
      <c r="E97" s="190" t="s">
        <v>53</v>
      </c>
      <c r="F97" s="190" t="s">
        <v>54</v>
      </c>
      <c r="G97" s="190" t="s">
        <v>138</v>
      </c>
      <c r="H97" s="190" t="s">
        <v>139</v>
      </c>
      <c r="I97" s="190" t="s">
        <v>140</v>
      </c>
      <c r="J97" s="190" t="s">
        <v>121</v>
      </c>
      <c r="K97" s="191" t="s">
        <v>141</v>
      </c>
      <c r="L97" s="192"/>
      <c r="M97" s="93" t="s">
        <v>19</v>
      </c>
      <c r="N97" s="94" t="s">
        <v>42</v>
      </c>
      <c r="O97" s="94" t="s">
        <v>142</v>
      </c>
      <c r="P97" s="94" t="s">
        <v>143</v>
      </c>
      <c r="Q97" s="94" t="s">
        <v>144</v>
      </c>
      <c r="R97" s="94" t="s">
        <v>145</v>
      </c>
      <c r="S97" s="94" t="s">
        <v>146</v>
      </c>
      <c r="T97" s="95" t="s">
        <v>147</v>
      </c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63" s="2" customFormat="1" ht="22.8" customHeight="1">
      <c r="A98" s="39"/>
      <c r="B98" s="40"/>
      <c r="C98" s="100" t="s">
        <v>148</v>
      </c>
      <c r="D98" s="41"/>
      <c r="E98" s="41"/>
      <c r="F98" s="41"/>
      <c r="G98" s="41"/>
      <c r="H98" s="41"/>
      <c r="I98" s="41"/>
      <c r="J98" s="193">
        <f>BK98</f>
        <v>0</v>
      </c>
      <c r="K98" s="41"/>
      <c r="L98" s="45"/>
      <c r="M98" s="96"/>
      <c r="N98" s="194"/>
      <c r="O98" s="97"/>
      <c r="P98" s="195">
        <f>P99+P105+P109+P111+P113+P139+P142+P157+P161+P164+P166+P170+P171</f>
        <v>0</v>
      </c>
      <c r="Q98" s="97"/>
      <c r="R98" s="195">
        <f>R99+R105+R109+R111+R113+R139+R142+R157+R161+R164+R166+R170+R171</f>
        <v>0</v>
      </c>
      <c r="S98" s="97"/>
      <c r="T98" s="196">
        <f>T99+T105+T109+T111+T113+T139+T142+T157+T161+T164+T166+T170+T171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122</v>
      </c>
      <c r="BK98" s="197">
        <f>BK99+BK105+BK109+BK111+BK113+BK139+BK142+BK157+BK161+BK164+BK166+BK170+BK171</f>
        <v>0</v>
      </c>
    </row>
    <row r="99" spans="1:63" s="12" customFormat="1" ht="25.9" customHeight="1">
      <c r="A99" s="12"/>
      <c r="B99" s="198"/>
      <c r="C99" s="199"/>
      <c r="D99" s="200" t="s">
        <v>71</v>
      </c>
      <c r="E99" s="201" t="s">
        <v>238</v>
      </c>
      <c r="F99" s="201" t="s">
        <v>1176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SUM(P100:P104)</f>
        <v>0</v>
      </c>
      <c r="Q99" s="206"/>
      <c r="R99" s="207">
        <f>SUM(R100:R104)</f>
        <v>0</v>
      </c>
      <c r="S99" s="206"/>
      <c r="T99" s="208">
        <f>SUM(T100:T104)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79</v>
      </c>
      <c r="AT99" s="210" t="s">
        <v>71</v>
      </c>
      <c r="AU99" s="210" t="s">
        <v>72</v>
      </c>
      <c r="AY99" s="209" t="s">
        <v>151</v>
      </c>
      <c r="BK99" s="211">
        <f>SUM(BK100:BK104)</f>
        <v>0</v>
      </c>
    </row>
    <row r="100" spans="1:65" s="2" customFormat="1" ht="16.5" customHeight="1">
      <c r="A100" s="39"/>
      <c r="B100" s="40"/>
      <c r="C100" s="214" t="s">
        <v>79</v>
      </c>
      <c r="D100" s="214" t="s">
        <v>153</v>
      </c>
      <c r="E100" s="215" t="s">
        <v>1177</v>
      </c>
      <c r="F100" s="216" t="s">
        <v>1178</v>
      </c>
      <c r="G100" s="217" t="s">
        <v>161</v>
      </c>
      <c r="H100" s="218">
        <v>19.5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157</v>
      </c>
      <c r="AT100" s="225" t="s">
        <v>153</v>
      </c>
      <c r="AU100" s="225" t="s">
        <v>79</v>
      </c>
      <c r="AY100" s="18" t="s">
        <v>151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79</v>
      </c>
      <c r="BK100" s="226">
        <f>ROUND(I100*H100,2)</f>
        <v>0</v>
      </c>
      <c r="BL100" s="18" t="s">
        <v>157</v>
      </c>
      <c r="BM100" s="225" t="s">
        <v>81</v>
      </c>
    </row>
    <row r="101" spans="1:65" s="2" customFormat="1" ht="16.5" customHeight="1">
      <c r="A101" s="39"/>
      <c r="B101" s="40"/>
      <c r="C101" s="214" t="s">
        <v>81</v>
      </c>
      <c r="D101" s="214" t="s">
        <v>153</v>
      </c>
      <c r="E101" s="215" t="s">
        <v>1179</v>
      </c>
      <c r="F101" s="216" t="s">
        <v>1180</v>
      </c>
      <c r="G101" s="217" t="s">
        <v>161</v>
      </c>
      <c r="H101" s="218">
        <v>8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157</v>
      </c>
      <c r="AT101" s="225" t="s">
        <v>153</v>
      </c>
      <c r="AU101" s="225" t="s">
        <v>79</v>
      </c>
      <c r="AY101" s="18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79</v>
      </c>
      <c r="BK101" s="226">
        <f>ROUND(I101*H101,2)</f>
        <v>0</v>
      </c>
      <c r="BL101" s="18" t="s">
        <v>157</v>
      </c>
      <c r="BM101" s="225" t="s">
        <v>157</v>
      </c>
    </row>
    <row r="102" spans="1:65" s="2" customFormat="1" ht="16.5" customHeight="1">
      <c r="A102" s="39"/>
      <c r="B102" s="40"/>
      <c r="C102" s="214" t="s">
        <v>169</v>
      </c>
      <c r="D102" s="214" t="s">
        <v>153</v>
      </c>
      <c r="E102" s="215" t="s">
        <v>1181</v>
      </c>
      <c r="F102" s="216" t="s">
        <v>1182</v>
      </c>
      <c r="G102" s="217" t="s">
        <v>161</v>
      </c>
      <c r="H102" s="218">
        <v>27.5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157</v>
      </c>
      <c r="AT102" s="225" t="s">
        <v>153</v>
      </c>
      <c r="AU102" s="225" t="s">
        <v>79</v>
      </c>
      <c r="AY102" s="18" t="s">
        <v>151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79</v>
      </c>
      <c r="BK102" s="226">
        <f>ROUND(I102*H102,2)</f>
        <v>0</v>
      </c>
      <c r="BL102" s="18" t="s">
        <v>157</v>
      </c>
      <c r="BM102" s="225" t="s">
        <v>191</v>
      </c>
    </row>
    <row r="103" spans="1:65" s="2" customFormat="1" ht="16.5" customHeight="1">
      <c r="A103" s="39"/>
      <c r="B103" s="40"/>
      <c r="C103" s="214" t="s">
        <v>157</v>
      </c>
      <c r="D103" s="214" t="s">
        <v>153</v>
      </c>
      <c r="E103" s="215" t="s">
        <v>1183</v>
      </c>
      <c r="F103" s="216" t="s">
        <v>1184</v>
      </c>
      <c r="G103" s="217" t="s">
        <v>194</v>
      </c>
      <c r="H103" s="218">
        <v>16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157</v>
      </c>
      <c r="AT103" s="225" t="s">
        <v>153</v>
      </c>
      <c r="AU103" s="225" t="s">
        <v>79</v>
      </c>
      <c r="AY103" s="18" t="s">
        <v>151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79</v>
      </c>
      <c r="BK103" s="226">
        <f>ROUND(I103*H103,2)</f>
        <v>0</v>
      </c>
      <c r="BL103" s="18" t="s">
        <v>157</v>
      </c>
      <c r="BM103" s="225" t="s">
        <v>210</v>
      </c>
    </row>
    <row r="104" spans="1:65" s="2" customFormat="1" ht="16.5" customHeight="1">
      <c r="A104" s="39"/>
      <c r="B104" s="40"/>
      <c r="C104" s="214" t="s">
        <v>184</v>
      </c>
      <c r="D104" s="214" t="s">
        <v>153</v>
      </c>
      <c r="E104" s="215" t="s">
        <v>1185</v>
      </c>
      <c r="F104" s="216" t="s">
        <v>1186</v>
      </c>
      <c r="G104" s="217" t="s">
        <v>161</v>
      </c>
      <c r="H104" s="218">
        <v>8</v>
      </c>
      <c r="I104" s="219"/>
      <c r="J104" s="220">
        <f>ROUND(I104*H104,2)</f>
        <v>0</v>
      </c>
      <c r="K104" s="216" t="s">
        <v>19</v>
      </c>
      <c r="L104" s="45"/>
      <c r="M104" s="221" t="s">
        <v>19</v>
      </c>
      <c r="N104" s="222" t="s">
        <v>43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157</v>
      </c>
      <c r="AT104" s="225" t="s">
        <v>153</v>
      </c>
      <c r="AU104" s="225" t="s">
        <v>79</v>
      </c>
      <c r="AY104" s="18" t="s">
        <v>151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79</v>
      </c>
      <c r="BK104" s="226">
        <f>ROUND(I104*H104,2)</f>
        <v>0</v>
      </c>
      <c r="BL104" s="18" t="s">
        <v>157</v>
      </c>
      <c r="BM104" s="225" t="s">
        <v>227</v>
      </c>
    </row>
    <row r="105" spans="1:63" s="12" customFormat="1" ht="25.9" customHeight="1">
      <c r="A105" s="12"/>
      <c r="B105" s="198"/>
      <c r="C105" s="199"/>
      <c r="D105" s="200" t="s">
        <v>71</v>
      </c>
      <c r="E105" s="201" t="s">
        <v>475</v>
      </c>
      <c r="F105" s="201" t="s">
        <v>1187</v>
      </c>
      <c r="G105" s="199"/>
      <c r="H105" s="199"/>
      <c r="I105" s="202"/>
      <c r="J105" s="203">
        <f>BK105</f>
        <v>0</v>
      </c>
      <c r="K105" s="199"/>
      <c r="L105" s="204"/>
      <c r="M105" s="205"/>
      <c r="N105" s="206"/>
      <c r="O105" s="206"/>
      <c r="P105" s="207">
        <f>SUM(P106:P108)</f>
        <v>0</v>
      </c>
      <c r="Q105" s="206"/>
      <c r="R105" s="207">
        <f>SUM(R106:R108)</f>
        <v>0</v>
      </c>
      <c r="S105" s="206"/>
      <c r="T105" s="208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79</v>
      </c>
      <c r="AT105" s="210" t="s">
        <v>71</v>
      </c>
      <c r="AU105" s="210" t="s">
        <v>72</v>
      </c>
      <c r="AY105" s="209" t="s">
        <v>151</v>
      </c>
      <c r="BK105" s="211">
        <f>SUM(BK106:BK108)</f>
        <v>0</v>
      </c>
    </row>
    <row r="106" spans="1:65" s="2" customFormat="1" ht="16.5" customHeight="1">
      <c r="A106" s="39"/>
      <c r="B106" s="40"/>
      <c r="C106" s="214" t="s">
        <v>191</v>
      </c>
      <c r="D106" s="214" t="s">
        <v>153</v>
      </c>
      <c r="E106" s="215" t="s">
        <v>1188</v>
      </c>
      <c r="F106" s="216" t="s">
        <v>1189</v>
      </c>
      <c r="G106" s="217" t="s">
        <v>161</v>
      </c>
      <c r="H106" s="218">
        <v>8</v>
      </c>
      <c r="I106" s="219"/>
      <c r="J106" s="220">
        <f>ROUND(I106*H106,2)</f>
        <v>0</v>
      </c>
      <c r="K106" s="216" t="s">
        <v>19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157</v>
      </c>
      <c r="AT106" s="225" t="s">
        <v>153</v>
      </c>
      <c r="AU106" s="225" t="s">
        <v>79</v>
      </c>
      <c r="AY106" s="18" t="s">
        <v>151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79</v>
      </c>
      <c r="BK106" s="226">
        <f>ROUND(I106*H106,2)</f>
        <v>0</v>
      </c>
      <c r="BL106" s="18" t="s">
        <v>157</v>
      </c>
      <c r="BM106" s="225" t="s">
        <v>242</v>
      </c>
    </row>
    <row r="107" spans="1:65" s="2" customFormat="1" ht="16.5" customHeight="1">
      <c r="A107" s="39"/>
      <c r="B107" s="40"/>
      <c r="C107" s="214" t="s">
        <v>202</v>
      </c>
      <c r="D107" s="214" t="s">
        <v>153</v>
      </c>
      <c r="E107" s="215" t="s">
        <v>1190</v>
      </c>
      <c r="F107" s="216" t="s">
        <v>1191</v>
      </c>
      <c r="G107" s="217" t="s">
        <v>161</v>
      </c>
      <c r="H107" s="218">
        <v>27.5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157</v>
      </c>
      <c r="AT107" s="225" t="s">
        <v>153</v>
      </c>
      <c r="AU107" s="225" t="s">
        <v>79</v>
      </c>
      <c r="AY107" s="18" t="s">
        <v>151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79</v>
      </c>
      <c r="BK107" s="226">
        <f>ROUND(I107*H107,2)</f>
        <v>0</v>
      </c>
      <c r="BL107" s="18" t="s">
        <v>157</v>
      </c>
      <c r="BM107" s="225" t="s">
        <v>257</v>
      </c>
    </row>
    <row r="108" spans="1:65" s="2" customFormat="1" ht="16.5" customHeight="1">
      <c r="A108" s="39"/>
      <c r="B108" s="40"/>
      <c r="C108" s="214" t="s">
        <v>210</v>
      </c>
      <c r="D108" s="214" t="s">
        <v>153</v>
      </c>
      <c r="E108" s="215" t="s">
        <v>1192</v>
      </c>
      <c r="F108" s="216" t="s">
        <v>1193</v>
      </c>
      <c r="G108" s="217" t="s">
        <v>161</v>
      </c>
      <c r="H108" s="218">
        <v>19.5</v>
      </c>
      <c r="I108" s="219"/>
      <c r="J108" s="220">
        <f>ROUND(I108*H108,2)</f>
        <v>0</v>
      </c>
      <c r="K108" s="216" t="s">
        <v>19</v>
      </c>
      <c r="L108" s="45"/>
      <c r="M108" s="221" t="s">
        <v>19</v>
      </c>
      <c r="N108" s="222" t="s">
        <v>43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157</v>
      </c>
      <c r="AT108" s="225" t="s">
        <v>153</v>
      </c>
      <c r="AU108" s="225" t="s">
        <v>79</v>
      </c>
      <c r="AY108" s="18" t="s">
        <v>151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79</v>
      </c>
      <c r="BK108" s="226">
        <f>ROUND(I108*H108,2)</f>
        <v>0</v>
      </c>
      <c r="BL108" s="18" t="s">
        <v>157</v>
      </c>
      <c r="BM108" s="225" t="s">
        <v>272</v>
      </c>
    </row>
    <row r="109" spans="1:63" s="12" customFormat="1" ht="25.9" customHeight="1">
      <c r="A109" s="12"/>
      <c r="B109" s="198"/>
      <c r="C109" s="199"/>
      <c r="D109" s="200" t="s">
        <v>71</v>
      </c>
      <c r="E109" s="201" t="s">
        <v>479</v>
      </c>
      <c r="F109" s="201" t="s">
        <v>1194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P110</f>
        <v>0</v>
      </c>
      <c r="Q109" s="206"/>
      <c r="R109" s="207">
        <f>R110</f>
        <v>0</v>
      </c>
      <c r="S109" s="206"/>
      <c r="T109" s="208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79</v>
      </c>
      <c r="AT109" s="210" t="s">
        <v>71</v>
      </c>
      <c r="AU109" s="210" t="s">
        <v>72</v>
      </c>
      <c r="AY109" s="209" t="s">
        <v>151</v>
      </c>
      <c r="BK109" s="211">
        <f>BK110</f>
        <v>0</v>
      </c>
    </row>
    <row r="110" spans="1:65" s="2" customFormat="1" ht="16.5" customHeight="1">
      <c r="A110" s="39"/>
      <c r="B110" s="40"/>
      <c r="C110" s="214" t="s">
        <v>217</v>
      </c>
      <c r="D110" s="214" t="s">
        <v>153</v>
      </c>
      <c r="E110" s="215" t="s">
        <v>1195</v>
      </c>
      <c r="F110" s="216" t="s">
        <v>1196</v>
      </c>
      <c r="G110" s="217" t="s">
        <v>161</v>
      </c>
      <c r="H110" s="218">
        <v>8</v>
      </c>
      <c r="I110" s="219"/>
      <c r="J110" s="220">
        <f>ROUND(I110*H110,2)</f>
        <v>0</v>
      </c>
      <c r="K110" s="216" t="s">
        <v>19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157</v>
      </c>
      <c r="AT110" s="225" t="s">
        <v>153</v>
      </c>
      <c r="AU110" s="225" t="s">
        <v>79</v>
      </c>
      <c r="AY110" s="18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79</v>
      </c>
      <c r="BK110" s="226">
        <f>ROUND(I110*H110,2)</f>
        <v>0</v>
      </c>
      <c r="BL110" s="18" t="s">
        <v>157</v>
      </c>
      <c r="BM110" s="225" t="s">
        <v>282</v>
      </c>
    </row>
    <row r="111" spans="1:63" s="12" customFormat="1" ht="25.9" customHeight="1">
      <c r="A111" s="12"/>
      <c r="B111" s="198"/>
      <c r="C111" s="199"/>
      <c r="D111" s="200" t="s">
        <v>71</v>
      </c>
      <c r="E111" s="201" t="s">
        <v>489</v>
      </c>
      <c r="F111" s="201" t="s">
        <v>1197</v>
      </c>
      <c r="G111" s="199"/>
      <c r="H111" s="199"/>
      <c r="I111" s="202"/>
      <c r="J111" s="203">
        <f>BK111</f>
        <v>0</v>
      </c>
      <c r="K111" s="199"/>
      <c r="L111" s="204"/>
      <c r="M111" s="205"/>
      <c r="N111" s="206"/>
      <c r="O111" s="206"/>
      <c r="P111" s="207">
        <f>P112</f>
        <v>0</v>
      </c>
      <c r="Q111" s="206"/>
      <c r="R111" s="207">
        <f>R112</f>
        <v>0</v>
      </c>
      <c r="S111" s="206"/>
      <c r="T111" s="208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79</v>
      </c>
      <c r="AT111" s="210" t="s">
        <v>71</v>
      </c>
      <c r="AU111" s="210" t="s">
        <v>72</v>
      </c>
      <c r="AY111" s="209" t="s">
        <v>151</v>
      </c>
      <c r="BK111" s="211">
        <f>BK112</f>
        <v>0</v>
      </c>
    </row>
    <row r="112" spans="1:65" s="2" customFormat="1" ht="16.5" customHeight="1">
      <c r="A112" s="39"/>
      <c r="B112" s="40"/>
      <c r="C112" s="214" t="s">
        <v>227</v>
      </c>
      <c r="D112" s="214" t="s">
        <v>153</v>
      </c>
      <c r="E112" s="215" t="s">
        <v>1198</v>
      </c>
      <c r="F112" s="216" t="s">
        <v>1199</v>
      </c>
      <c r="G112" s="217" t="s">
        <v>161</v>
      </c>
      <c r="H112" s="218">
        <v>19.5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157</v>
      </c>
      <c r="AT112" s="225" t="s">
        <v>153</v>
      </c>
      <c r="AU112" s="225" t="s">
        <v>79</v>
      </c>
      <c r="AY112" s="18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79</v>
      </c>
      <c r="BK112" s="226">
        <f>ROUND(I112*H112,2)</f>
        <v>0</v>
      </c>
      <c r="BL112" s="18" t="s">
        <v>157</v>
      </c>
      <c r="BM112" s="225" t="s">
        <v>201</v>
      </c>
    </row>
    <row r="113" spans="1:63" s="12" customFormat="1" ht="25.9" customHeight="1">
      <c r="A113" s="12"/>
      <c r="B113" s="198"/>
      <c r="C113" s="199"/>
      <c r="D113" s="200" t="s">
        <v>71</v>
      </c>
      <c r="E113" s="201" t="s">
        <v>1200</v>
      </c>
      <c r="F113" s="201" t="s">
        <v>1201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SUM(P114:P138)</f>
        <v>0</v>
      </c>
      <c r="Q113" s="206"/>
      <c r="R113" s="207">
        <f>SUM(R114:R138)</f>
        <v>0</v>
      </c>
      <c r="S113" s="206"/>
      <c r="T113" s="208">
        <f>SUM(T114:T138)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79</v>
      </c>
      <c r="AT113" s="210" t="s">
        <v>71</v>
      </c>
      <c r="AU113" s="210" t="s">
        <v>72</v>
      </c>
      <c r="AY113" s="209" t="s">
        <v>151</v>
      </c>
      <c r="BK113" s="211">
        <f>SUM(BK114:BK138)</f>
        <v>0</v>
      </c>
    </row>
    <row r="114" spans="1:65" s="2" customFormat="1" ht="16.5" customHeight="1">
      <c r="A114" s="39"/>
      <c r="B114" s="40"/>
      <c r="C114" s="214" t="s">
        <v>238</v>
      </c>
      <c r="D114" s="214" t="s">
        <v>153</v>
      </c>
      <c r="E114" s="215" t="s">
        <v>1202</v>
      </c>
      <c r="F114" s="216" t="s">
        <v>1203</v>
      </c>
      <c r="G114" s="217" t="s">
        <v>352</v>
      </c>
      <c r="H114" s="218">
        <v>4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157</v>
      </c>
      <c r="AT114" s="225" t="s">
        <v>153</v>
      </c>
      <c r="AU114" s="225" t="s">
        <v>79</v>
      </c>
      <c r="AY114" s="18" t="s">
        <v>151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79</v>
      </c>
      <c r="BK114" s="226">
        <f>ROUND(I114*H114,2)</f>
        <v>0</v>
      </c>
      <c r="BL114" s="18" t="s">
        <v>157</v>
      </c>
      <c r="BM114" s="225" t="s">
        <v>300</v>
      </c>
    </row>
    <row r="115" spans="1:65" s="2" customFormat="1" ht="16.5" customHeight="1">
      <c r="A115" s="39"/>
      <c r="B115" s="40"/>
      <c r="C115" s="266" t="s">
        <v>242</v>
      </c>
      <c r="D115" s="266" t="s">
        <v>251</v>
      </c>
      <c r="E115" s="267" t="s">
        <v>1204</v>
      </c>
      <c r="F115" s="268" t="s">
        <v>1205</v>
      </c>
      <c r="G115" s="269" t="s">
        <v>352</v>
      </c>
      <c r="H115" s="270">
        <v>3</v>
      </c>
      <c r="I115" s="271"/>
      <c r="J115" s="272">
        <f>ROUND(I115*H115,2)</f>
        <v>0</v>
      </c>
      <c r="K115" s="268" t="s">
        <v>19</v>
      </c>
      <c r="L115" s="273"/>
      <c r="M115" s="274" t="s">
        <v>19</v>
      </c>
      <c r="N115" s="275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210</v>
      </c>
      <c r="AT115" s="225" t="s">
        <v>251</v>
      </c>
      <c r="AU115" s="225" t="s">
        <v>79</v>
      </c>
      <c r="AY115" s="18" t="s">
        <v>151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79</v>
      </c>
      <c r="BK115" s="226">
        <f>ROUND(I115*H115,2)</f>
        <v>0</v>
      </c>
      <c r="BL115" s="18" t="s">
        <v>157</v>
      </c>
      <c r="BM115" s="225" t="s">
        <v>310</v>
      </c>
    </row>
    <row r="116" spans="1:65" s="2" customFormat="1" ht="16.5" customHeight="1">
      <c r="A116" s="39"/>
      <c r="B116" s="40"/>
      <c r="C116" s="214" t="s">
        <v>250</v>
      </c>
      <c r="D116" s="214" t="s">
        <v>153</v>
      </c>
      <c r="E116" s="215" t="s">
        <v>1206</v>
      </c>
      <c r="F116" s="216" t="s">
        <v>1207</v>
      </c>
      <c r="G116" s="217" t="s">
        <v>352</v>
      </c>
      <c r="H116" s="218">
        <v>4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157</v>
      </c>
      <c r="AT116" s="225" t="s">
        <v>153</v>
      </c>
      <c r="AU116" s="225" t="s">
        <v>79</v>
      </c>
      <c r="AY116" s="18" t="s">
        <v>151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79</v>
      </c>
      <c r="BK116" s="226">
        <f>ROUND(I116*H116,2)</f>
        <v>0</v>
      </c>
      <c r="BL116" s="18" t="s">
        <v>157</v>
      </c>
      <c r="BM116" s="225" t="s">
        <v>322</v>
      </c>
    </row>
    <row r="117" spans="1:65" s="2" customFormat="1" ht="16.5" customHeight="1">
      <c r="A117" s="39"/>
      <c r="B117" s="40"/>
      <c r="C117" s="266" t="s">
        <v>257</v>
      </c>
      <c r="D117" s="266" t="s">
        <v>251</v>
      </c>
      <c r="E117" s="267" t="s">
        <v>1208</v>
      </c>
      <c r="F117" s="268" t="s">
        <v>1209</v>
      </c>
      <c r="G117" s="269" t="s">
        <v>352</v>
      </c>
      <c r="H117" s="270">
        <v>4</v>
      </c>
      <c r="I117" s="271"/>
      <c r="J117" s="272">
        <f>ROUND(I117*H117,2)</f>
        <v>0</v>
      </c>
      <c r="K117" s="268" t="s">
        <v>19</v>
      </c>
      <c r="L117" s="273"/>
      <c r="M117" s="274" t="s">
        <v>19</v>
      </c>
      <c r="N117" s="275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210</v>
      </c>
      <c r="AT117" s="225" t="s">
        <v>251</v>
      </c>
      <c r="AU117" s="225" t="s">
        <v>79</v>
      </c>
      <c r="AY117" s="18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79</v>
      </c>
      <c r="BK117" s="226">
        <f>ROUND(I117*H117,2)</f>
        <v>0</v>
      </c>
      <c r="BL117" s="18" t="s">
        <v>157</v>
      </c>
      <c r="BM117" s="225" t="s">
        <v>332</v>
      </c>
    </row>
    <row r="118" spans="1:65" s="2" customFormat="1" ht="16.5" customHeight="1">
      <c r="A118" s="39"/>
      <c r="B118" s="40"/>
      <c r="C118" s="214" t="s">
        <v>8</v>
      </c>
      <c r="D118" s="214" t="s">
        <v>153</v>
      </c>
      <c r="E118" s="215" t="s">
        <v>1210</v>
      </c>
      <c r="F118" s="216" t="s">
        <v>1211</v>
      </c>
      <c r="G118" s="217" t="s">
        <v>352</v>
      </c>
      <c r="H118" s="218">
        <v>4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157</v>
      </c>
      <c r="AT118" s="225" t="s">
        <v>153</v>
      </c>
      <c r="AU118" s="225" t="s">
        <v>79</v>
      </c>
      <c r="AY118" s="18" t="s">
        <v>151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79</v>
      </c>
      <c r="BK118" s="226">
        <f>ROUND(I118*H118,2)</f>
        <v>0</v>
      </c>
      <c r="BL118" s="18" t="s">
        <v>157</v>
      </c>
      <c r="BM118" s="225" t="s">
        <v>343</v>
      </c>
    </row>
    <row r="119" spans="1:65" s="2" customFormat="1" ht="16.5" customHeight="1">
      <c r="A119" s="39"/>
      <c r="B119" s="40"/>
      <c r="C119" s="266" t="s">
        <v>272</v>
      </c>
      <c r="D119" s="266" t="s">
        <v>251</v>
      </c>
      <c r="E119" s="267" t="s">
        <v>1212</v>
      </c>
      <c r="F119" s="268" t="s">
        <v>1213</v>
      </c>
      <c r="G119" s="269" t="s">
        <v>352</v>
      </c>
      <c r="H119" s="270">
        <v>4</v>
      </c>
      <c r="I119" s="271"/>
      <c r="J119" s="272">
        <f>ROUND(I119*H119,2)</f>
        <v>0</v>
      </c>
      <c r="K119" s="268" t="s">
        <v>19</v>
      </c>
      <c r="L119" s="273"/>
      <c r="M119" s="274" t="s">
        <v>19</v>
      </c>
      <c r="N119" s="275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210</v>
      </c>
      <c r="AT119" s="225" t="s">
        <v>251</v>
      </c>
      <c r="AU119" s="225" t="s">
        <v>79</v>
      </c>
      <c r="AY119" s="18" t="s">
        <v>151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79</v>
      </c>
      <c r="BK119" s="226">
        <f>ROUND(I119*H119,2)</f>
        <v>0</v>
      </c>
      <c r="BL119" s="18" t="s">
        <v>157</v>
      </c>
      <c r="BM119" s="225" t="s">
        <v>356</v>
      </c>
    </row>
    <row r="120" spans="1:65" s="2" customFormat="1" ht="16.5" customHeight="1">
      <c r="A120" s="39"/>
      <c r="B120" s="40"/>
      <c r="C120" s="266" t="s">
        <v>277</v>
      </c>
      <c r="D120" s="266" t="s">
        <v>251</v>
      </c>
      <c r="E120" s="267" t="s">
        <v>1214</v>
      </c>
      <c r="F120" s="268" t="s">
        <v>1215</v>
      </c>
      <c r="G120" s="269" t="s">
        <v>194</v>
      </c>
      <c r="H120" s="270">
        <v>30</v>
      </c>
      <c r="I120" s="271"/>
      <c r="J120" s="272">
        <f>ROUND(I120*H120,2)</f>
        <v>0</v>
      </c>
      <c r="K120" s="268" t="s">
        <v>19</v>
      </c>
      <c r="L120" s="273"/>
      <c r="M120" s="274" t="s">
        <v>19</v>
      </c>
      <c r="N120" s="275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210</v>
      </c>
      <c r="AT120" s="225" t="s">
        <v>251</v>
      </c>
      <c r="AU120" s="225" t="s">
        <v>79</v>
      </c>
      <c r="AY120" s="18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79</v>
      </c>
      <c r="BK120" s="226">
        <f>ROUND(I120*H120,2)</f>
        <v>0</v>
      </c>
      <c r="BL120" s="18" t="s">
        <v>157</v>
      </c>
      <c r="BM120" s="225" t="s">
        <v>365</v>
      </c>
    </row>
    <row r="121" spans="1:65" s="2" customFormat="1" ht="16.5" customHeight="1">
      <c r="A121" s="39"/>
      <c r="B121" s="40"/>
      <c r="C121" s="214" t="s">
        <v>282</v>
      </c>
      <c r="D121" s="214" t="s">
        <v>153</v>
      </c>
      <c r="E121" s="215" t="s">
        <v>1216</v>
      </c>
      <c r="F121" s="216" t="s">
        <v>1217</v>
      </c>
      <c r="G121" s="217" t="s">
        <v>194</v>
      </c>
      <c r="H121" s="218">
        <v>110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157</v>
      </c>
      <c r="AT121" s="225" t="s">
        <v>153</v>
      </c>
      <c r="AU121" s="225" t="s">
        <v>79</v>
      </c>
      <c r="AY121" s="18" t="s">
        <v>151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79</v>
      </c>
      <c r="BK121" s="226">
        <f>ROUND(I121*H121,2)</f>
        <v>0</v>
      </c>
      <c r="BL121" s="18" t="s">
        <v>157</v>
      </c>
      <c r="BM121" s="225" t="s">
        <v>375</v>
      </c>
    </row>
    <row r="122" spans="1:65" s="2" customFormat="1" ht="16.5" customHeight="1">
      <c r="A122" s="39"/>
      <c r="B122" s="40"/>
      <c r="C122" s="266" t="s">
        <v>287</v>
      </c>
      <c r="D122" s="266" t="s">
        <v>251</v>
      </c>
      <c r="E122" s="267" t="s">
        <v>1218</v>
      </c>
      <c r="F122" s="268" t="s">
        <v>1219</v>
      </c>
      <c r="G122" s="269" t="s">
        <v>194</v>
      </c>
      <c r="H122" s="270">
        <v>110</v>
      </c>
      <c r="I122" s="271"/>
      <c r="J122" s="272">
        <f>ROUND(I122*H122,2)</f>
        <v>0</v>
      </c>
      <c r="K122" s="268" t="s">
        <v>19</v>
      </c>
      <c r="L122" s="273"/>
      <c r="M122" s="274" t="s">
        <v>19</v>
      </c>
      <c r="N122" s="275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210</v>
      </c>
      <c r="AT122" s="225" t="s">
        <v>251</v>
      </c>
      <c r="AU122" s="225" t="s">
        <v>79</v>
      </c>
      <c r="AY122" s="18" t="s">
        <v>151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79</v>
      </c>
      <c r="BK122" s="226">
        <f>ROUND(I122*H122,2)</f>
        <v>0</v>
      </c>
      <c r="BL122" s="18" t="s">
        <v>157</v>
      </c>
      <c r="BM122" s="225" t="s">
        <v>384</v>
      </c>
    </row>
    <row r="123" spans="1:65" s="2" customFormat="1" ht="16.5" customHeight="1">
      <c r="A123" s="39"/>
      <c r="B123" s="40"/>
      <c r="C123" s="214" t="s">
        <v>201</v>
      </c>
      <c r="D123" s="214" t="s">
        <v>153</v>
      </c>
      <c r="E123" s="215" t="s">
        <v>1220</v>
      </c>
      <c r="F123" s="216" t="s">
        <v>1221</v>
      </c>
      <c r="G123" s="217" t="s">
        <v>194</v>
      </c>
      <c r="H123" s="218">
        <v>20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157</v>
      </c>
      <c r="AT123" s="225" t="s">
        <v>153</v>
      </c>
      <c r="AU123" s="225" t="s">
        <v>79</v>
      </c>
      <c r="AY123" s="18" t="s">
        <v>151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79</v>
      </c>
      <c r="BK123" s="226">
        <f>ROUND(I123*H123,2)</f>
        <v>0</v>
      </c>
      <c r="BL123" s="18" t="s">
        <v>157</v>
      </c>
      <c r="BM123" s="225" t="s">
        <v>393</v>
      </c>
    </row>
    <row r="124" spans="1:65" s="2" customFormat="1" ht="16.5" customHeight="1">
      <c r="A124" s="39"/>
      <c r="B124" s="40"/>
      <c r="C124" s="266" t="s">
        <v>7</v>
      </c>
      <c r="D124" s="266" t="s">
        <v>251</v>
      </c>
      <c r="E124" s="267" t="s">
        <v>1222</v>
      </c>
      <c r="F124" s="268" t="s">
        <v>1223</v>
      </c>
      <c r="G124" s="269" t="s">
        <v>194</v>
      </c>
      <c r="H124" s="270">
        <v>20</v>
      </c>
      <c r="I124" s="271"/>
      <c r="J124" s="272">
        <f>ROUND(I124*H124,2)</f>
        <v>0</v>
      </c>
      <c r="K124" s="268" t="s">
        <v>19</v>
      </c>
      <c r="L124" s="273"/>
      <c r="M124" s="274" t="s">
        <v>19</v>
      </c>
      <c r="N124" s="275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210</v>
      </c>
      <c r="AT124" s="225" t="s">
        <v>251</v>
      </c>
      <c r="AU124" s="225" t="s">
        <v>79</v>
      </c>
      <c r="AY124" s="18" t="s">
        <v>151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79</v>
      </c>
      <c r="BK124" s="226">
        <f>ROUND(I124*H124,2)</f>
        <v>0</v>
      </c>
      <c r="BL124" s="18" t="s">
        <v>157</v>
      </c>
      <c r="BM124" s="225" t="s">
        <v>402</v>
      </c>
    </row>
    <row r="125" spans="1:65" s="2" customFormat="1" ht="16.5" customHeight="1">
      <c r="A125" s="39"/>
      <c r="B125" s="40"/>
      <c r="C125" s="214" t="s">
        <v>300</v>
      </c>
      <c r="D125" s="214" t="s">
        <v>153</v>
      </c>
      <c r="E125" s="215" t="s">
        <v>1224</v>
      </c>
      <c r="F125" s="216" t="s">
        <v>1225</v>
      </c>
      <c r="G125" s="217" t="s">
        <v>194</v>
      </c>
      <c r="H125" s="218">
        <v>105</v>
      </c>
      <c r="I125" s="219"/>
      <c r="J125" s="220">
        <f>ROUND(I125*H125,2)</f>
        <v>0</v>
      </c>
      <c r="K125" s="216" t="s">
        <v>19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157</v>
      </c>
      <c r="AT125" s="225" t="s">
        <v>153</v>
      </c>
      <c r="AU125" s="225" t="s">
        <v>79</v>
      </c>
      <c r="AY125" s="18" t="s">
        <v>151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79</v>
      </c>
      <c r="BK125" s="226">
        <f>ROUND(I125*H125,2)</f>
        <v>0</v>
      </c>
      <c r="BL125" s="18" t="s">
        <v>157</v>
      </c>
      <c r="BM125" s="225" t="s">
        <v>410</v>
      </c>
    </row>
    <row r="126" spans="1:65" s="2" customFormat="1" ht="16.5" customHeight="1">
      <c r="A126" s="39"/>
      <c r="B126" s="40"/>
      <c r="C126" s="266" t="s">
        <v>305</v>
      </c>
      <c r="D126" s="266" t="s">
        <v>251</v>
      </c>
      <c r="E126" s="267" t="s">
        <v>1226</v>
      </c>
      <c r="F126" s="268" t="s">
        <v>1227</v>
      </c>
      <c r="G126" s="269" t="s">
        <v>1228</v>
      </c>
      <c r="H126" s="270">
        <v>65.1</v>
      </c>
      <c r="I126" s="271"/>
      <c r="J126" s="272">
        <f>ROUND(I126*H126,2)</f>
        <v>0</v>
      </c>
      <c r="K126" s="268" t="s">
        <v>19</v>
      </c>
      <c r="L126" s="273"/>
      <c r="M126" s="274" t="s">
        <v>19</v>
      </c>
      <c r="N126" s="275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210</v>
      </c>
      <c r="AT126" s="225" t="s">
        <v>251</v>
      </c>
      <c r="AU126" s="225" t="s">
        <v>79</v>
      </c>
      <c r="AY126" s="18" t="s">
        <v>151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79</v>
      </c>
      <c r="BK126" s="226">
        <f>ROUND(I126*H126,2)</f>
        <v>0</v>
      </c>
      <c r="BL126" s="18" t="s">
        <v>157</v>
      </c>
      <c r="BM126" s="225" t="s">
        <v>419</v>
      </c>
    </row>
    <row r="127" spans="1:65" s="2" customFormat="1" ht="16.5" customHeight="1">
      <c r="A127" s="39"/>
      <c r="B127" s="40"/>
      <c r="C127" s="214" t="s">
        <v>310</v>
      </c>
      <c r="D127" s="214" t="s">
        <v>153</v>
      </c>
      <c r="E127" s="215" t="s">
        <v>1229</v>
      </c>
      <c r="F127" s="216" t="s">
        <v>1230</v>
      </c>
      <c r="G127" s="217" t="s">
        <v>352</v>
      </c>
      <c r="H127" s="218">
        <v>12</v>
      </c>
      <c r="I127" s="219"/>
      <c r="J127" s="220">
        <f>ROUND(I127*H127,2)</f>
        <v>0</v>
      </c>
      <c r="K127" s="216" t="s">
        <v>19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157</v>
      </c>
      <c r="AT127" s="225" t="s">
        <v>153</v>
      </c>
      <c r="AU127" s="225" t="s">
        <v>79</v>
      </c>
      <c r="AY127" s="18" t="s">
        <v>151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79</v>
      </c>
      <c r="BK127" s="226">
        <f>ROUND(I127*H127,2)</f>
        <v>0</v>
      </c>
      <c r="BL127" s="18" t="s">
        <v>157</v>
      </c>
      <c r="BM127" s="225" t="s">
        <v>429</v>
      </c>
    </row>
    <row r="128" spans="1:65" s="2" customFormat="1" ht="16.5" customHeight="1">
      <c r="A128" s="39"/>
      <c r="B128" s="40"/>
      <c r="C128" s="266" t="s">
        <v>316</v>
      </c>
      <c r="D128" s="266" t="s">
        <v>251</v>
      </c>
      <c r="E128" s="267" t="s">
        <v>1231</v>
      </c>
      <c r="F128" s="268" t="s">
        <v>1232</v>
      </c>
      <c r="G128" s="269" t="s">
        <v>352</v>
      </c>
      <c r="H128" s="270">
        <v>8</v>
      </c>
      <c r="I128" s="271"/>
      <c r="J128" s="272">
        <f>ROUND(I128*H128,2)</f>
        <v>0</v>
      </c>
      <c r="K128" s="268" t="s">
        <v>19</v>
      </c>
      <c r="L128" s="273"/>
      <c r="M128" s="274" t="s">
        <v>19</v>
      </c>
      <c r="N128" s="275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210</v>
      </c>
      <c r="AT128" s="225" t="s">
        <v>251</v>
      </c>
      <c r="AU128" s="225" t="s">
        <v>79</v>
      </c>
      <c r="AY128" s="18" t="s">
        <v>151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79</v>
      </c>
      <c r="BK128" s="226">
        <f>ROUND(I128*H128,2)</f>
        <v>0</v>
      </c>
      <c r="BL128" s="18" t="s">
        <v>157</v>
      </c>
      <c r="BM128" s="225" t="s">
        <v>440</v>
      </c>
    </row>
    <row r="129" spans="1:65" s="2" customFormat="1" ht="16.5" customHeight="1">
      <c r="A129" s="39"/>
      <c r="B129" s="40"/>
      <c r="C129" s="266" t="s">
        <v>322</v>
      </c>
      <c r="D129" s="266" t="s">
        <v>251</v>
      </c>
      <c r="E129" s="267" t="s">
        <v>1233</v>
      </c>
      <c r="F129" s="268" t="s">
        <v>1234</v>
      </c>
      <c r="G129" s="269" t="s">
        <v>352</v>
      </c>
      <c r="H129" s="270">
        <v>4</v>
      </c>
      <c r="I129" s="271"/>
      <c r="J129" s="272">
        <f>ROUND(I129*H129,2)</f>
        <v>0</v>
      </c>
      <c r="K129" s="268" t="s">
        <v>19</v>
      </c>
      <c r="L129" s="273"/>
      <c r="M129" s="274" t="s">
        <v>19</v>
      </c>
      <c r="N129" s="275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210</v>
      </c>
      <c r="AT129" s="225" t="s">
        <v>251</v>
      </c>
      <c r="AU129" s="225" t="s">
        <v>79</v>
      </c>
      <c r="AY129" s="18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79</v>
      </c>
      <c r="BK129" s="226">
        <f>ROUND(I129*H129,2)</f>
        <v>0</v>
      </c>
      <c r="BL129" s="18" t="s">
        <v>157</v>
      </c>
      <c r="BM129" s="225" t="s">
        <v>452</v>
      </c>
    </row>
    <row r="130" spans="1:65" s="2" customFormat="1" ht="16.5" customHeight="1">
      <c r="A130" s="39"/>
      <c r="B130" s="40"/>
      <c r="C130" s="214" t="s">
        <v>327</v>
      </c>
      <c r="D130" s="214" t="s">
        <v>153</v>
      </c>
      <c r="E130" s="215" t="s">
        <v>1235</v>
      </c>
      <c r="F130" s="216" t="s">
        <v>1236</v>
      </c>
      <c r="G130" s="217" t="s">
        <v>194</v>
      </c>
      <c r="H130" s="218">
        <v>110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157</v>
      </c>
      <c r="AT130" s="225" t="s">
        <v>153</v>
      </c>
      <c r="AU130" s="225" t="s">
        <v>79</v>
      </c>
      <c r="AY130" s="18" t="s">
        <v>151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79</v>
      </c>
      <c r="BK130" s="226">
        <f>ROUND(I130*H130,2)</f>
        <v>0</v>
      </c>
      <c r="BL130" s="18" t="s">
        <v>157</v>
      </c>
      <c r="BM130" s="225" t="s">
        <v>464</v>
      </c>
    </row>
    <row r="131" spans="1:65" s="2" customFormat="1" ht="16.5" customHeight="1">
      <c r="A131" s="39"/>
      <c r="B131" s="40"/>
      <c r="C131" s="266" t="s">
        <v>332</v>
      </c>
      <c r="D131" s="266" t="s">
        <v>251</v>
      </c>
      <c r="E131" s="267" t="s">
        <v>1237</v>
      </c>
      <c r="F131" s="268" t="s">
        <v>1238</v>
      </c>
      <c r="G131" s="269" t="s">
        <v>194</v>
      </c>
      <c r="H131" s="270">
        <v>110.001</v>
      </c>
      <c r="I131" s="271"/>
      <c r="J131" s="272">
        <f>ROUND(I131*H131,2)</f>
        <v>0</v>
      </c>
      <c r="K131" s="268" t="s">
        <v>19</v>
      </c>
      <c r="L131" s="273"/>
      <c r="M131" s="274" t="s">
        <v>19</v>
      </c>
      <c r="N131" s="275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210</v>
      </c>
      <c r="AT131" s="225" t="s">
        <v>251</v>
      </c>
      <c r="AU131" s="225" t="s">
        <v>79</v>
      </c>
      <c r="AY131" s="18" t="s">
        <v>151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79</v>
      </c>
      <c r="BK131" s="226">
        <f>ROUND(I131*H131,2)</f>
        <v>0</v>
      </c>
      <c r="BL131" s="18" t="s">
        <v>157</v>
      </c>
      <c r="BM131" s="225" t="s">
        <v>475</v>
      </c>
    </row>
    <row r="132" spans="1:65" s="2" customFormat="1" ht="16.5" customHeight="1">
      <c r="A132" s="39"/>
      <c r="B132" s="40"/>
      <c r="C132" s="214" t="s">
        <v>339</v>
      </c>
      <c r="D132" s="214" t="s">
        <v>153</v>
      </c>
      <c r="E132" s="215" t="s">
        <v>1239</v>
      </c>
      <c r="F132" s="216" t="s">
        <v>1240</v>
      </c>
      <c r="G132" s="217" t="s">
        <v>352</v>
      </c>
      <c r="H132" s="218">
        <v>6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157</v>
      </c>
      <c r="AT132" s="225" t="s">
        <v>153</v>
      </c>
      <c r="AU132" s="225" t="s">
        <v>79</v>
      </c>
      <c r="AY132" s="18" t="s">
        <v>151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79</v>
      </c>
      <c r="BK132" s="226">
        <f>ROUND(I132*H132,2)</f>
        <v>0</v>
      </c>
      <c r="BL132" s="18" t="s">
        <v>157</v>
      </c>
      <c r="BM132" s="225" t="s">
        <v>484</v>
      </c>
    </row>
    <row r="133" spans="1:65" s="2" customFormat="1" ht="16.5" customHeight="1">
      <c r="A133" s="39"/>
      <c r="B133" s="40"/>
      <c r="C133" s="214" t="s">
        <v>343</v>
      </c>
      <c r="D133" s="214" t="s">
        <v>153</v>
      </c>
      <c r="E133" s="215" t="s">
        <v>1241</v>
      </c>
      <c r="F133" s="216" t="s">
        <v>1242</v>
      </c>
      <c r="G133" s="217" t="s">
        <v>352</v>
      </c>
      <c r="H133" s="218">
        <v>18</v>
      </c>
      <c r="I133" s="219"/>
      <c r="J133" s="220">
        <f>ROUND(I133*H133,2)</f>
        <v>0</v>
      </c>
      <c r="K133" s="216" t="s">
        <v>19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157</v>
      </c>
      <c r="AT133" s="225" t="s">
        <v>153</v>
      </c>
      <c r="AU133" s="225" t="s">
        <v>79</v>
      </c>
      <c r="AY133" s="18" t="s">
        <v>151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79</v>
      </c>
      <c r="BK133" s="226">
        <f>ROUND(I133*H133,2)</f>
        <v>0</v>
      </c>
      <c r="BL133" s="18" t="s">
        <v>157</v>
      </c>
      <c r="BM133" s="225" t="s">
        <v>497</v>
      </c>
    </row>
    <row r="134" spans="1:65" s="2" customFormat="1" ht="16.5" customHeight="1">
      <c r="A134" s="39"/>
      <c r="B134" s="40"/>
      <c r="C134" s="214" t="s">
        <v>349</v>
      </c>
      <c r="D134" s="214" t="s">
        <v>153</v>
      </c>
      <c r="E134" s="215" t="s">
        <v>1243</v>
      </c>
      <c r="F134" s="216" t="s">
        <v>1244</v>
      </c>
      <c r="G134" s="217" t="s">
        <v>352</v>
      </c>
      <c r="H134" s="218">
        <v>24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157</v>
      </c>
      <c r="AT134" s="225" t="s">
        <v>153</v>
      </c>
      <c r="AU134" s="225" t="s">
        <v>79</v>
      </c>
      <c r="AY134" s="18" t="s">
        <v>151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79</v>
      </c>
      <c r="BK134" s="226">
        <f>ROUND(I134*H134,2)</f>
        <v>0</v>
      </c>
      <c r="BL134" s="18" t="s">
        <v>157</v>
      </c>
      <c r="BM134" s="225" t="s">
        <v>506</v>
      </c>
    </row>
    <row r="135" spans="1:65" s="2" customFormat="1" ht="16.5" customHeight="1">
      <c r="A135" s="39"/>
      <c r="B135" s="40"/>
      <c r="C135" s="214" t="s">
        <v>356</v>
      </c>
      <c r="D135" s="214" t="s">
        <v>153</v>
      </c>
      <c r="E135" s="215" t="s">
        <v>1245</v>
      </c>
      <c r="F135" s="216" t="s">
        <v>1246</v>
      </c>
      <c r="G135" s="217" t="s">
        <v>352</v>
      </c>
      <c r="H135" s="218">
        <v>1</v>
      </c>
      <c r="I135" s="219"/>
      <c r="J135" s="220">
        <f>ROUND(I135*H135,2)</f>
        <v>0</v>
      </c>
      <c r="K135" s="216" t="s">
        <v>19</v>
      </c>
      <c r="L135" s="45"/>
      <c r="M135" s="221" t="s">
        <v>19</v>
      </c>
      <c r="N135" s="222" t="s">
        <v>43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157</v>
      </c>
      <c r="AT135" s="225" t="s">
        <v>153</v>
      </c>
      <c r="AU135" s="225" t="s">
        <v>79</v>
      </c>
      <c r="AY135" s="18" t="s">
        <v>151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79</v>
      </c>
      <c r="BK135" s="226">
        <f>ROUND(I135*H135,2)</f>
        <v>0</v>
      </c>
      <c r="BL135" s="18" t="s">
        <v>157</v>
      </c>
      <c r="BM135" s="225" t="s">
        <v>520</v>
      </c>
    </row>
    <row r="136" spans="1:65" s="2" customFormat="1" ht="16.5" customHeight="1">
      <c r="A136" s="39"/>
      <c r="B136" s="40"/>
      <c r="C136" s="266" t="s">
        <v>360</v>
      </c>
      <c r="D136" s="266" t="s">
        <v>251</v>
      </c>
      <c r="E136" s="267" t="s">
        <v>1247</v>
      </c>
      <c r="F136" s="268" t="s">
        <v>1248</v>
      </c>
      <c r="G136" s="269" t="s">
        <v>352</v>
      </c>
      <c r="H136" s="270">
        <v>1</v>
      </c>
      <c r="I136" s="271"/>
      <c r="J136" s="272">
        <f>ROUND(I136*H136,2)</f>
        <v>0</v>
      </c>
      <c r="K136" s="268" t="s">
        <v>19</v>
      </c>
      <c r="L136" s="273"/>
      <c r="M136" s="274" t="s">
        <v>19</v>
      </c>
      <c r="N136" s="275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210</v>
      </c>
      <c r="AT136" s="225" t="s">
        <v>251</v>
      </c>
      <c r="AU136" s="225" t="s">
        <v>79</v>
      </c>
      <c r="AY136" s="18" t="s">
        <v>151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79</v>
      </c>
      <c r="BK136" s="226">
        <f>ROUND(I136*H136,2)</f>
        <v>0</v>
      </c>
      <c r="BL136" s="18" t="s">
        <v>157</v>
      </c>
      <c r="BM136" s="225" t="s">
        <v>534</v>
      </c>
    </row>
    <row r="137" spans="1:65" s="2" customFormat="1" ht="16.5" customHeight="1">
      <c r="A137" s="39"/>
      <c r="B137" s="40"/>
      <c r="C137" s="214" t="s">
        <v>365</v>
      </c>
      <c r="D137" s="214" t="s">
        <v>153</v>
      </c>
      <c r="E137" s="215" t="s">
        <v>1249</v>
      </c>
      <c r="F137" s="216" t="s">
        <v>1250</v>
      </c>
      <c r="G137" s="217" t="s">
        <v>352</v>
      </c>
      <c r="H137" s="218">
        <v>1</v>
      </c>
      <c r="I137" s="219"/>
      <c r="J137" s="220">
        <f>ROUND(I137*H137,2)</f>
        <v>0</v>
      </c>
      <c r="K137" s="216" t="s">
        <v>19</v>
      </c>
      <c r="L137" s="45"/>
      <c r="M137" s="221" t="s">
        <v>19</v>
      </c>
      <c r="N137" s="222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157</v>
      </c>
      <c r="AT137" s="225" t="s">
        <v>153</v>
      </c>
      <c r="AU137" s="225" t="s">
        <v>79</v>
      </c>
      <c r="AY137" s="18" t="s">
        <v>151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79</v>
      </c>
      <c r="BK137" s="226">
        <f>ROUND(I137*H137,2)</f>
        <v>0</v>
      </c>
      <c r="BL137" s="18" t="s">
        <v>157</v>
      </c>
      <c r="BM137" s="225" t="s">
        <v>209</v>
      </c>
    </row>
    <row r="138" spans="1:65" s="2" customFormat="1" ht="16.5" customHeight="1">
      <c r="A138" s="39"/>
      <c r="B138" s="40"/>
      <c r="C138" s="266" t="s">
        <v>370</v>
      </c>
      <c r="D138" s="266" t="s">
        <v>251</v>
      </c>
      <c r="E138" s="267" t="s">
        <v>1251</v>
      </c>
      <c r="F138" s="268" t="s">
        <v>1252</v>
      </c>
      <c r="G138" s="269" t="s">
        <v>352</v>
      </c>
      <c r="H138" s="270">
        <v>1</v>
      </c>
      <c r="I138" s="271"/>
      <c r="J138" s="272">
        <f>ROUND(I138*H138,2)</f>
        <v>0</v>
      </c>
      <c r="K138" s="268" t="s">
        <v>19</v>
      </c>
      <c r="L138" s="273"/>
      <c r="M138" s="274" t="s">
        <v>19</v>
      </c>
      <c r="N138" s="275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210</v>
      </c>
      <c r="AT138" s="225" t="s">
        <v>251</v>
      </c>
      <c r="AU138" s="225" t="s">
        <v>79</v>
      </c>
      <c r="AY138" s="18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79</v>
      </c>
      <c r="BK138" s="226">
        <f>ROUND(I138*H138,2)</f>
        <v>0</v>
      </c>
      <c r="BL138" s="18" t="s">
        <v>157</v>
      </c>
      <c r="BM138" s="225" t="s">
        <v>554</v>
      </c>
    </row>
    <row r="139" spans="1:63" s="12" customFormat="1" ht="25.9" customHeight="1">
      <c r="A139" s="12"/>
      <c r="B139" s="198"/>
      <c r="C139" s="199"/>
      <c r="D139" s="200" t="s">
        <v>71</v>
      </c>
      <c r="E139" s="201" t="s">
        <v>1253</v>
      </c>
      <c r="F139" s="201" t="s">
        <v>1254</v>
      </c>
      <c r="G139" s="199"/>
      <c r="H139" s="199"/>
      <c r="I139" s="202"/>
      <c r="J139" s="203">
        <f>BK139</f>
        <v>0</v>
      </c>
      <c r="K139" s="199"/>
      <c r="L139" s="204"/>
      <c r="M139" s="205"/>
      <c r="N139" s="206"/>
      <c r="O139" s="206"/>
      <c r="P139" s="207">
        <f>SUM(P140:P141)</f>
        <v>0</v>
      </c>
      <c r="Q139" s="206"/>
      <c r="R139" s="207">
        <f>SUM(R140:R141)</f>
        <v>0</v>
      </c>
      <c r="S139" s="206"/>
      <c r="T139" s="208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79</v>
      </c>
      <c r="AT139" s="210" t="s">
        <v>71</v>
      </c>
      <c r="AU139" s="210" t="s">
        <v>72</v>
      </c>
      <c r="AY139" s="209" t="s">
        <v>151</v>
      </c>
      <c r="BK139" s="211">
        <f>SUM(BK140:BK141)</f>
        <v>0</v>
      </c>
    </row>
    <row r="140" spans="1:65" s="2" customFormat="1" ht="16.5" customHeight="1">
      <c r="A140" s="39"/>
      <c r="B140" s="40"/>
      <c r="C140" s="214" t="s">
        <v>375</v>
      </c>
      <c r="D140" s="214" t="s">
        <v>153</v>
      </c>
      <c r="E140" s="215" t="s">
        <v>1255</v>
      </c>
      <c r="F140" s="216" t="s">
        <v>1256</v>
      </c>
      <c r="G140" s="217" t="s">
        <v>1257</v>
      </c>
      <c r="H140" s="218">
        <v>5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157</v>
      </c>
      <c r="AT140" s="225" t="s">
        <v>153</v>
      </c>
      <c r="AU140" s="225" t="s">
        <v>79</v>
      </c>
      <c r="AY140" s="18" t="s">
        <v>151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79</v>
      </c>
      <c r="BK140" s="226">
        <f>ROUND(I140*H140,2)</f>
        <v>0</v>
      </c>
      <c r="BL140" s="18" t="s">
        <v>157</v>
      </c>
      <c r="BM140" s="225" t="s">
        <v>562</v>
      </c>
    </row>
    <row r="141" spans="1:65" s="2" customFormat="1" ht="16.5" customHeight="1">
      <c r="A141" s="39"/>
      <c r="B141" s="40"/>
      <c r="C141" s="214" t="s">
        <v>379</v>
      </c>
      <c r="D141" s="214" t="s">
        <v>153</v>
      </c>
      <c r="E141" s="215" t="s">
        <v>1258</v>
      </c>
      <c r="F141" s="216" t="s">
        <v>1259</v>
      </c>
      <c r="G141" s="217" t="s">
        <v>352</v>
      </c>
      <c r="H141" s="218">
        <v>1</v>
      </c>
      <c r="I141" s="219"/>
      <c r="J141" s="220">
        <f>ROUND(I141*H141,2)</f>
        <v>0</v>
      </c>
      <c r="K141" s="216" t="s">
        <v>19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157</v>
      </c>
      <c r="AT141" s="225" t="s">
        <v>153</v>
      </c>
      <c r="AU141" s="225" t="s">
        <v>79</v>
      </c>
      <c r="AY141" s="18" t="s">
        <v>151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79</v>
      </c>
      <c r="BK141" s="226">
        <f>ROUND(I141*H141,2)</f>
        <v>0</v>
      </c>
      <c r="BL141" s="18" t="s">
        <v>157</v>
      </c>
      <c r="BM141" s="225" t="s">
        <v>842</v>
      </c>
    </row>
    <row r="142" spans="1:63" s="12" customFormat="1" ht="25.9" customHeight="1">
      <c r="A142" s="12"/>
      <c r="B142" s="198"/>
      <c r="C142" s="199"/>
      <c r="D142" s="200" t="s">
        <v>71</v>
      </c>
      <c r="E142" s="201" t="s">
        <v>1260</v>
      </c>
      <c r="F142" s="201" t="s">
        <v>1261</v>
      </c>
      <c r="G142" s="199"/>
      <c r="H142" s="199"/>
      <c r="I142" s="202"/>
      <c r="J142" s="203">
        <f>BK142</f>
        <v>0</v>
      </c>
      <c r="K142" s="199"/>
      <c r="L142" s="204"/>
      <c r="M142" s="205"/>
      <c r="N142" s="206"/>
      <c r="O142" s="206"/>
      <c r="P142" s="207">
        <f>SUM(P143:P156)</f>
        <v>0</v>
      </c>
      <c r="Q142" s="206"/>
      <c r="R142" s="207">
        <f>SUM(R143:R156)</f>
        <v>0</v>
      </c>
      <c r="S142" s="206"/>
      <c r="T142" s="208">
        <f>SUM(T143:T156)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9" t="s">
        <v>79</v>
      </c>
      <c r="AT142" s="210" t="s">
        <v>71</v>
      </c>
      <c r="AU142" s="210" t="s">
        <v>72</v>
      </c>
      <c r="AY142" s="209" t="s">
        <v>151</v>
      </c>
      <c r="BK142" s="211">
        <f>SUM(BK143:BK156)</f>
        <v>0</v>
      </c>
    </row>
    <row r="143" spans="1:65" s="2" customFormat="1" ht="16.5" customHeight="1">
      <c r="A143" s="39"/>
      <c r="B143" s="40"/>
      <c r="C143" s="214" t="s">
        <v>384</v>
      </c>
      <c r="D143" s="214" t="s">
        <v>153</v>
      </c>
      <c r="E143" s="215" t="s">
        <v>1262</v>
      </c>
      <c r="F143" s="216" t="s">
        <v>1263</v>
      </c>
      <c r="G143" s="217" t="s">
        <v>108</v>
      </c>
      <c r="H143" s="218">
        <v>4</v>
      </c>
      <c r="I143" s="219"/>
      <c r="J143" s="220">
        <f>ROUND(I143*H143,2)</f>
        <v>0</v>
      </c>
      <c r="K143" s="216" t="s">
        <v>19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157</v>
      </c>
      <c r="AT143" s="225" t="s">
        <v>153</v>
      </c>
      <c r="AU143" s="225" t="s">
        <v>79</v>
      </c>
      <c r="AY143" s="18" t="s">
        <v>151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79</v>
      </c>
      <c r="BK143" s="226">
        <f>ROUND(I143*H143,2)</f>
        <v>0</v>
      </c>
      <c r="BL143" s="18" t="s">
        <v>157</v>
      </c>
      <c r="BM143" s="225" t="s">
        <v>851</v>
      </c>
    </row>
    <row r="144" spans="1:65" s="2" customFormat="1" ht="16.5" customHeight="1">
      <c r="A144" s="39"/>
      <c r="B144" s="40"/>
      <c r="C144" s="214" t="s">
        <v>388</v>
      </c>
      <c r="D144" s="214" t="s">
        <v>153</v>
      </c>
      <c r="E144" s="215" t="s">
        <v>1264</v>
      </c>
      <c r="F144" s="216" t="s">
        <v>1265</v>
      </c>
      <c r="G144" s="217" t="s">
        <v>352</v>
      </c>
      <c r="H144" s="218">
        <v>4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157</v>
      </c>
      <c r="AT144" s="225" t="s">
        <v>153</v>
      </c>
      <c r="AU144" s="225" t="s">
        <v>79</v>
      </c>
      <c r="AY144" s="18" t="s">
        <v>151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79</v>
      </c>
      <c r="BK144" s="226">
        <f>ROUND(I144*H144,2)</f>
        <v>0</v>
      </c>
      <c r="BL144" s="18" t="s">
        <v>157</v>
      </c>
      <c r="BM144" s="225" t="s">
        <v>216</v>
      </c>
    </row>
    <row r="145" spans="1:65" s="2" customFormat="1" ht="16.5" customHeight="1">
      <c r="A145" s="39"/>
      <c r="B145" s="40"/>
      <c r="C145" s="266" t="s">
        <v>393</v>
      </c>
      <c r="D145" s="266" t="s">
        <v>251</v>
      </c>
      <c r="E145" s="267" t="s">
        <v>1266</v>
      </c>
      <c r="F145" s="268" t="s">
        <v>1267</v>
      </c>
      <c r="G145" s="269" t="s">
        <v>352</v>
      </c>
      <c r="H145" s="270">
        <v>4</v>
      </c>
      <c r="I145" s="271"/>
      <c r="J145" s="272">
        <f>ROUND(I145*H145,2)</f>
        <v>0</v>
      </c>
      <c r="K145" s="268" t="s">
        <v>19</v>
      </c>
      <c r="L145" s="273"/>
      <c r="M145" s="274" t="s">
        <v>19</v>
      </c>
      <c r="N145" s="275" t="s">
        <v>43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210</v>
      </c>
      <c r="AT145" s="225" t="s">
        <v>251</v>
      </c>
      <c r="AU145" s="225" t="s">
        <v>79</v>
      </c>
      <c r="AY145" s="18" t="s">
        <v>151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79</v>
      </c>
      <c r="BK145" s="226">
        <f>ROUND(I145*H145,2)</f>
        <v>0</v>
      </c>
      <c r="BL145" s="18" t="s">
        <v>157</v>
      </c>
      <c r="BM145" s="225" t="s">
        <v>866</v>
      </c>
    </row>
    <row r="146" spans="1:65" s="2" customFormat="1" ht="16.5" customHeight="1">
      <c r="A146" s="39"/>
      <c r="B146" s="40"/>
      <c r="C146" s="266" t="s">
        <v>397</v>
      </c>
      <c r="D146" s="266" t="s">
        <v>251</v>
      </c>
      <c r="E146" s="267" t="s">
        <v>1268</v>
      </c>
      <c r="F146" s="268" t="s">
        <v>1269</v>
      </c>
      <c r="G146" s="269" t="s">
        <v>108</v>
      </c>
      <c r="H146" s="270">
        <v>2</v>
      </c>
      <c r="I146" s="271"/>
      <c r="J146" s="272">
        <f>ROUND(I146*H146,2)</f>
        <v>0</v>
      </c>
      <c r="K146" s="268" t="s">
        <v>19</v>
      </c>
      <c r="L146" s="273"/>
      <c r="M146" s="274" t="s">
        <v>19</v>
      </c>
      <c r="N146" s="275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210</v>
      </c>
      <c r="AT146" s="225" t="s">
        <v>251</v>
      </c>
      <c r="AU146" s="225" t="s">
        <v>79</v>
      </c>
      <c r="AY146" s="18" t="s">
        <v>151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79</v>
      </c>
      <c r="BK146" s="226">
        <f>ROUND(I146*H146,2)</f>
        <v>0</v>
      </c>
      <c r="BL146" s="18" t="s">
        <v>157</v>
      </c>
      <c r="BM146" s="225" t="s">
        <v>875</v>
      </c>
    </row>
    <row r="147" spans="1:65" s="2" customFormat="1" ht="16.5" customHeight="1">
      <c r="A147" s="39"/>
      <c r="B147" s="40"/>
      <c r="C147" s="266" t="s">
        <v>402</v>
      </c>
      <c r="D147" s="266" t="s">
        <v>251</v>
      </c>
      <c r="E147" s="267" t="s">
        <v>1270</v>
      </c>
      <c r="F147" s="268" t="s">
        <v>1271</v>
      </c>
      <c r="G147" s="269" t="s">
        <v>254</v>
      </c>
      <c r="H147" s="270">
        <v>4</v>
      </c>
      <c r="I147" s="271"/>
      <c r="J147" s="272">
        <f>ROUND(I147*H147,2)</f>
        <v>0</v>
      </c>
      <c r="K147" s="268" t="s">
        <v>19</v>
      </c>
      <c r="L147" s="273"/>
      <c r="M147" s="274" t="s">
        <v>19</v>
      </c>
      <c r="N147" s="275" t="s">
        <v>43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210</v>
      </c>
      <c r="AT147" s="225" t="s">
        <v>251</v>
      </c>
      <c r="AU147" s="225" t="s">
        <v>79</v>
      </c>
      <c r="AY147" s="18" t="s">
        <v>151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79</v>
      </c>
      <c r="BK147" s="226">
        <f>ROUND(I147*H147,2)</f>
        <v>0</v>
      </c>
      <c r="BL147" s="18" t="s">
        <v>157</v>
      </c>
      <c r="BM147" s="225" t="s">
        <v>884</v>
      </c>
    </row>
    <row r="148" spans="1:65" s="2" customFormat="1" ht="16.5" customHeight="1">
      <c r="A148" s="39"/>
      <c r="B148" s="40"/>
      <c r="C148" s="214" t="s">
        <v>406</v>
      </c>
      <c r="D148" s="214" t="s">
        <v>153</v>
      </c>
      <c r="E148" s="215" t="s">
        <v>1272</v>
      </c>
      <c r="F148" s="216" t="s">
        <v>1273</v>
      </c>
      <c r="G148" s="217" t="s">
        <v>194</v>
      </c>
      <c r="H148" s="218">
        <v>87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157</v>
      </c>
      <c r="AT148" s="225" t="s">
        <v>153</v>
      </c>
      <c r="AU148" s="225" t="s">
        <v>79</v>
      </c>
      <c r="AY148" s="18" t="s">
        <v>151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79</v>
      </c>
      <c r="BK148" s="226">
        <f>ROUND(I148*H148,2)</f>
        <v>0</v>
      </c>
      <c r="BL148" s="18" t="s">
        <v>157</v>
      </c>
      <c r="BM148" s="225" t="s">
        <v>892</v>
      </c>
    </row>
    <row r="149" spans="1:65" s="2" customFormat="1" ht="16.5" customHeight="1">
      <c r="A149" s="39"/>
      <c r="B149" s="40"/>
      <c r="C149" s="214" t="s">
        <v>410</v>
      </c>
      <c r="D149" s="214" t="s">
        <v>153</v>
      </c>
      <c r="E149" s="215" t="s">
        <v>1274</v>
      </c>
      <c r="F149" s="216" t="s">
        <v>1275</v>
      </c>
      <c r="G149" s="217" t="s">
        <v>194</v>
      </c>
      <c r="H149" s="218">
        <v>8</v>
      </c>
      <c r="I149" s="219"/>
      <c r="J149" s="220">
        <f>ROUND(I149*H149,2)</f>
        <v>0</v>
      </c>
      <c r="K149" s="216" t="s">
        <v>19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157</v>
      </c>
      <c r="AT149" s="225" t="s">
        <v>153</v>
      </c>
      <c r="AU149" s="225" t="s">
        <v>79</v>
      </c>
      <c r="AY149" s="18" t="s">
        <v>151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79</v>
      </c>
      <c r="BK149" s="226">
        <f>ROUND(I149*H149,2)</f>
        <v>0</v>
      </c>
      <c r="BL149" s="18" t="s">
        <v>157</v>
      </c>
      <c r="BM149" s="225" t="s">
        <v>902</v>
      </c>
    </row>
    <row r="150" spans="1:65" s="2" customFormat="1" ht="16.5" customHeight="1">
      <c r="A150" s="39"/>
      <c r="B150" s="40"/>
      <c r="C150" s="214" t="s">
        <v>414</v>
      </c>
      <c r="D150" s="214" t="s">
        <v>153</v>
      </c>
      <c r="E150" s="215" t="s">
        <v>1276</v>
      </c>
      <c r="F150" s="216" t="s">
        <v>1277</v>
      </c>
      <c r="G150" s="217" t="s">
        <v>194</v>
      </c>
      <c r="H150" s="218">
        <v>95</v>
      </c>
      <c r="I150" s="219"/>
      <c r="J150" s="220">
        <f>ROUND(I150*H150,2)</f>
        <v>0</v>
      </c>
      <c r="K150" s="216" t="s">
        <v>19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157</v>
      </c>
      <c r="AT150" s="225" t="s">
        <v>153</v>
      </c>
      <c r="AU150" s="225" t="s">
        <v>79</v>
      </c>
      <c r="AY150" s="18" t="s">
        <v>151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79</v>
      </c>
      <c r="BK150" s="226">
        <f>ROUND(I150*H150,2)</f>
        <v>0</v>
      </c>
      <c r="BL150" s="18" t="s">
        <v>157</v>
      </c>
      <c r="BM150" s="225" t="s">
        <v>911</v>
      </c>
    </row>
    <row r="151" spans="1:65" s="2" customFormat="1" ht="16.5" customHeight="1">
      <c r="A151" s="39"/>
      <c r="B151" s="40"/>
      <c r="C151" s="266" t="s">
        <v>419</v>
      </c>
      <c r="D151" s="266" t="s">
        <v>251</v>
      </c>
      <c r="E151" s="267" t="s">
        <v>1278</v>
      </c>
      <c r="F151" s="268" t="s">
        <v>1279</v>
      </c>
      <c r="G151" s="269" t="s">
        <v>194</v>
      </c>
      <c r="H151" s="270">
        <v>94.999</v>
      </c>
      <c r="I151" s="271"/>
      <c r="J151" s="272">
        <f>ROUND(I151*H151,2)</f>
        <v>0</v>
      </c>
      <c r="K151" s="268" t="s">
        <v>19</v>
      </c>
      <c r="L151" s="273"/>
      <c r="M151" s="274" t="s">
        <v>19</v>
      </c>
      <c r="N151" s="275" t="s">
        <v>43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210</v>
      </c>
      <c r="AT151" s="225" t="s">
        <v>251</v>
      </c>
      <c r="AU151" s="225" t="s">
        <v>79</v>
      </c>
      <c r="AY151" s="18" t="s">
        <v>151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79</v>
      </c>
      <c r="BK151" s="226">
        <f>ROUND(I151*H151,2)</f>
        <v>0</v>
      </c>
      <c r="BL151" s="18" t="s">
        <v>157</v>
      </c>
      <c r="BM151" s="225" t="s">
        <v>919</v>
      </c>
    </row>
    <row r="152" spans="1:65" s="2" customFormat="1" ht="16.5" customHeight="1">
      <c r="A152" s="39"/>
      <c r="B152" s="40"/>
      <c r="C152" s="214" t="s">
        <v>424</v>
      </c>
      <c r="D152" s="214" t="s">
        <v>153</v>
      </c>
      <c r="E152" s="215" t="s">
        <v>1280</v>
      </c>
      <c r="F152" s="216" t="s">
        <v>1281</v>
      </c>
      <c r="G152" s="217" t="s">
        <v>194</v>
      </c>
      <c r="H152" s="218">
        <v>87</v>
      </c>
      <c r="I152" s="219"/>
      <c r="J152" s="220">
        <f>ROUND(I152*H152,2)</f>
        <v>0</v>
      </c>
      <c r="K152" s="216" t="s">
        <v>19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157</v>
      </c>
      <c r="AT152" s="225" t="s">
        <v>153</v>
      </c>
      <c r="AU152" s="225" t="s">
        <v>79</v>
      </c>
      <c r="AY152" s="18" t="s">
        <v>151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79</v>
      </c>
      <c r="BK152" s="226">
        <f>ROUND(I152*H152,2)</f>
        <v>0</v>
      </c>
      <c r="BL152" s="18" t="s">
        <v>157</v>
      </c>
      <c r="BM152" s="225" t="s">
        <v>928</v>
      </c>
    </row>
    <row r="153" spans="1:65" s="2" customFormat="1" ht="16.5" customHeight="1">
      <c r="A153" s="39"/>
      <c r="B153" s="40"/>
      <c r="C153" s="214" t="s">
        <v>429</v>
      </c>
      <c r="D153" s="214" t="s">
        <v>153</v>
      </c>
      <c r="E153" s="215" t="s">
        <v>1282</v>
      </c>
      <c r="F153" s="216" t="s">
        <v>1283</v>
      </c>
      <c r="G153" s="217" t="s">
        <v>194</v>
      </c>
      <c r="H153" s="218">
        <v>8</v>
      </c>
      <c r="I153" s="219"/>
      <c r="J153" s="220">
        <f>ROUND(I153*H153,2)</f>
        <v>0</v>
      </c>
      <c r="K153" s="216" t="s">
        <v>19</v>
      </c>
      <c r="L153" s="45"/>
      <c r="M153" s="221" t="s">
        <v>19</v>
      </c>
      <c r="N153" s="222" t="s">
        <v>43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157</v>
      </c>
      <c r="AT153" s="225" t="s">
        <v>153</v>
      </c>
      <c r="AU153" s="225" t="s">
        <v>79</v>
      </c>
      <c r="AY153" s="18" t="s">
        <v>151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79</v>
      </c>
      <c r="BK153" s="226">
        <f>ROUND(I153*H153,2)</f>
        <v>0</v>
      </c>
      <c r="BL153" s="18" t="s">
        <v>157</v>
      </c>
      <c r="BM153" s="225" t="s">
        <v>936</v>
      </c>
    </row>
    <row r="154" spans="1:65" s="2" customFormat="1" ht="16.5" customHeight="1">
      <c r="A154" s="39"/>
      <c r="B154" s="40"/>
      <c r="C154" s="214" t="s">
        <v>435</v>
      </c>
      <c r="D154" s="214" t="s">
        <v>153</v>
      </c>
      <c r="E154" s="215" t="s">
        <v>1284</v>
      </c>
      <c r="F154" s="216" t="s">
        <v>1285</v>
      </c>
      <c r="G154" s="217" t="s">
        <v>254</v>
      </c>
      <c r="H154" s="218">
        <v>35.878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157</v>
      </c>
      <c r="AT154" s="225" t="s">
        <v>153</v>
      </c>
      <c r="AU154" s="225" t="s">
        <v>79</v>
      </c>
      <c r="AY154" s="18" t="s">
        <v>151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79</v>
      </c>
      <c r="BK154" s="226">
        <f>ROUND(I154*H154,2)</f>
        <v>0</v>
      </c>
      <c r="BL154" s="18" t="s">
        <v>157</v>
      </c>
      <c r="BM154" s="225" t="s">
        <v>945</v>
      </c>
    </row>
    <row r="155" spans="1:65" s="2" customFormat="1" ht="16.5" customHeight="1">
      <c r="A155" s="39"/>
      <c r="B155" s="40"/>
      <c r="C155" s="214" t="s">
        <v>440</v>
      </c>
      <c r="D155" s="214" t="s">
        <v>153</v>
      </c>
      <c r="E155" s="215" t="s">
        <v>1286</v>
      </c>
      <c r="F155" s="216" t="s">
        <v>1287</v>
      </c>
      <c r="G155" s="217" t="s">
        <v>254</v>
      </c>
      <c r="H155" s="218">
        <v>179.35</v>
      </c>
      <c r="I155" s="219"/>
      <c r="J155" s="220">
        <f>ROUND(I155*H155,2)</f>
        <v>0</v>
      </c>
      <c r="K155" s="216" t="s">
        <v>19</v>
      </c>
      <c r="L155" s="45"/>
      <c r="M155" s="221" t="s">
        <v>19</v>
      </c>
      <c r="N155" s="222" t="s">
        <v>43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157</v>
      </c>
      <c r="AT155" s="225" t="s">
        <v>153</v>
      </c>
      <c r="AU155" s="225" t="s">
        <v>79</v>
      </c>
      <c r="AY155" s="18" t="s">
        <v>151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79</v>
      </c>
      <c r="BK155" s="226">
        <f>ROUND(I155*H155,2)</f>
        <v>0</v>
      </c>
      <c r="BL155" s="18" t="s">
        <v>157</v>
      </c>
      <c r="BM155" s="225" t="s">
        <v>953</v>
      </c>
    </row>
    <row r="156" spans="1:65" s="2" customFormat="1" ht="16.5" customHeight="1">
      <c r="A156" s="39"/>
      <c r="B156" s="40"/>
      <c r="C156" s="214" t="s">
        <v>446</v>
      </c>
      <c r="D156" s="214" t="s">
        <v>153</v>
      </c>
      <c r="E156" s="215" t="s">
        <v>1288</v>
      </c>
      <c r="F156" s="216" t="s">
        <v>1289</v>
      </c>
      <c r="G156" s="217" t="s">
        <v>108</v>
      </c>
      <c r="H156" s="218">
        <v>2</v>
      </c>
      <c r="I156" s="219"/>
      <c r="J156" s="220">
        <f>ROUND(I156*H156,2)</f>
        <v>0</v>
      </c>
      <c r="K156" s="216" t="s">
        <v>19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157</v>
      </c>
      <c r="AT156" s="225" t="s">
        <v>153</v>
      </c>
      <c r="AU156" s="225" t="s">
        <v>79</v>
      </c>
      <c r="AY156" s="18" t="s">
        <v>151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79</v>
      </c>
      <c r="BK156" s="226">
        <f>ROUND(I156*H156,2)</f>
        <v>0</v>
      </c>
      <c r="BL156" s="18" t="s">
        <v>157</v>
      </c>
      <c r="BM156" s="225" t="s">
        <v>962</v>
      </c>
    </row>
    <row r="157" spans="1:63" s="12" customFormat="1" ht="25.9" customHeight="1">
      <c r="A157" s="12"/>
      <c r="B157" s="198"/>
      <c r="C157" s="199"/>
      <c r="D157" s="200" t="s">
        <v>71</v>
      </c>
      <c r="E157" s="201" t="s">
        <v>1290</v>
      </c>
      <c r="F157" s="201" t="s">
        <v>1291</v>
      </c>
      <c r="G157" s="199"/>
      <c r="H157" s="199"/>
      <c r="I157" s="202"/>
      <c r="J157" s="203">
        <f>BK157</f>
        <v>0</v>
      </c>
      <c r="K157" s="199"/>
      <c r="L157" s="204"/>
      <c r="M157" s="205"/>
      <c r="N157" s="206"/>
      <c r="O157" s="206"/>
      <c r="P157" s="207">
        <f>SUM(P158:P160)</f>
        <v>0</v>
      </c>
      <c r="Q157" s="206"/>
      <c r="R157" s="207">
        <f>SUM(R158:R160)</f>
        <v>0</v>
      </c>
      <c r="S157" s="206"/>
      <c r="T157" s="208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9" t="s">
        <v>79</v>
      </c>
      <c r="AT157" s="210" t="s">
        <v>71</v>
      </c>
      <c r="AU157" s="210" t="s">
        <v>72</v>
      </c>
      <c r="AY157" s="209" t="s">
        <v>151</v>
      </c>
      <c r="BK157" s="211">
        <f>SUM(BK158:BK160)</f>
        <v>0</v>
      </c>
    </row>
    <row r="158" spans="1:65" s="2" customFormat="1" ht="16.5" customHeight="1">
      <c r="A158" s="39"/>
      <c r="B158" s="40"/>
      <c r="C158" s="214" t="s">
        <v>452</v>
      </c>
      <c r="D158" s="214" t="s">
        <v>153</v>
      </c>
      <c r="E158" s="215" t="s">
        <v>1292</v>
      </c>
      <c r="F158" s="216" t="s">
        <v>1293</v>
      </c>
      <c r="G158" s="217" t="s">
        <v>352</v>
      </c>
      <c r="H158" s="218">
        <v>2</v>
      </c>
      <c r="I158" s="219"/>
      <c r="J158" s="220">
        <f>ROUND(I158*H158,2)</f>
        <v>0</v>
      </c>
      <c r="K158" s="216" t="s">
        <v>19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157</v>
      </c>
      <c r="AT158" s="225" t="s">
        <v>153</v>
      </c>
      <c r="AU158" s="225" t="s">
        <v>79</v>
      </c>
      <c r="AY158" s="18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79</v>
      </c>
      <c r="BK158" s="226">
        <f>ROUND(I158*H158,2)</f>
        <v>0</v>
      </c>
      <c r="BL158" s="18" t="s">
        <v>157</v>
      </c>
      <c r="BM158" s="225" t="s">
        <v>970</v>
      </c>
    </row>
    <row r="159" spans="1:65" s="2" customFormat="1" ht="16.5" customHeight="1">
      <c r="A159" s="39"/>
      <c r="B159" s="40"/>
      <c r="C159" s="214" t="s">
        <v>457</v>
      </c>
      <c r="D159" s="214" t="s">
        <v>153</v>
      </c>
      <c r="E159" s="215" t="s">
        <v>1294</v>
      </c>
      <c r="F159" s="216" t="s">
        <v>1295</v>
      </c>
      <c r="G159" s="217" t="s">
        <v>352</v>
      </c>
      <c r="H159" s="218">
        <v>2</v>
      </c>
      <c r="I159" s="219"/>
      <c r="J159" s="220">
        <f>ROUND(I159*H159,2)</f>
        <v>0</v>
      </c>
      <c r="K159" s="216" t="s">
        <v>19</v>
      </c>
      <c r="L159" s="45"/>
      <c r="M159" s="221" t="s">
        <v>19</v>
      </c>
      <c r="N159" s="222" t="s">
        <v>43</v>
      </c>
      <c r="O159" s="8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157</v>
      </c>
      <c r="AT159" s="225" t="s">
        <v>153</v>
      </c>
      <c r="AU159" s="225" t="s">
        <v>79</v>
      </c>
      <c r="AY159" s="18" t="s">
        <v>151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79</v>
      </c>
      <c r="BK159" s="226">
        <f>ROUND(I159*H159,2)</f>
        <v>0</v>
      </c>
      <c r="BL159" s="18" t="s">
        <v>157</v>
      </c>
      <c r="BM159" s="225" t="s">
        <v>978</v>
      </c>
    </row>
    <row r="160" spans="1:65" s="2" customFormat="1" ht="16.5" customHeight="1">
      <c r="A160" s="39"/>
      <c r="B160" s="40"/>
      <c r="C160" s="214" t="s">
        <v>464</v>
      </c>
      <c r="D160" s="214" t="s">
        <v>153</v>
      </c>
      <c r="E160" s="215" t="s">
        <v>1296</v>
      </c>
      <c r="F160" s="216" t="s">
        <v>1297</v>
      </c>
      <c r="G160" s="217" t="s">
        <v>352</v>
      </c>
      <c r="H160" s="218">
        <v>2</v>
      </c>
      <c r="I160" s="219"/>
      <c r="J160" s="220">
        <f>ROUND(I160*H160,2)</f>
        <v>0</v>
      </c>
      <c r="K160" s="216" t="s">
        <v>19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157</v>
      </c>
      <c r="AT160" s="225" t="s">
        <v>153</v>
      </c>
      <c r="AU160" s="225" t="s">
        <v>79</v>
      </c>
      <c r="AY160" s="18" t="s">
        <v>151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79</v>
      </c>
      <c r="BK160" s="226">
        <f>ROUND(I160*H160,2)</f>
        <v>0</v>
      </c>
      <c r="BL160" s="18" t="s">
        <v>157</v>
      </c>
      <c r="BM160" s="225" t="s">
        <v>987</v>
      </c>
    </row>
    <row r="161" spans="1:63" s="12" customFormat="1" ht="25.9" customHeight="1">
      <c r="A161" s="12"/>
      <c r="B161" s="198"/>
      <c r="C161" s="199"/>
      <c r="D161" s="200" t="s">
        <v>71</v>
      </c>
      <c r="E161" s="201" t="s">
        <v>272</v>
      </c>
      <c r="F161" s="201" t="s">
        <v>1298</v>
      </c>
      <c r="G161" s="199"/>
      <c r="H161" s="199"/>
      <c r="I161" s="202"/>
      <c r="J161" s="203">
        <f>BK161</f>
        <v>0</v>
      </c>
      <c r="K161" s="199"/>
      <c r="L161" s="204"/>
      <c r="M161" s="205"/>
      <c r="N161" s="206"/>
      <c r="O161" s="206"/>
      <c r="P161" s="207">
        <f>SUM(P162:P163)</f>
        <v>0</v>
      </c>
      <c r="Q161" s="206"/>
      <c r="R161" s="207">
        <f>SUM(R162:R163)</f>
        <v>0</v>
      </c>
      <c r="S161" s="206"/>
      <c r="T161" s="208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9" t="s">
        <v>79</v>
      </c>
      <c r="AT161" s="210" t="s">
        <v>71</v>
      </c>
      <c r="AU161" s="210" t="s">
        <v>72</v>
      </c>
      <c r="AY161" s="209" t="s">
        <v>151</v>
      </c>
      <c r="BK161" s="211">
        <f>SUM(BK162:BK163)</f>
        <v>0</v>
      </c>
    </row>
    <row r="162" spans="1:65" s="2" customFormat="1" ht="16.5" customHeight="1">
      <c r="A162" s="39"/>
      <c r="B162" s="40"/>
      <c r="C162" s="214" t="s">
        <v>470</v>
      </c>
      <c r="D162" s="214" t="s">
        <v>153</v>
      </c>
      <c r="E162" s="215" t="s">
        <v>1299</v>
      </c>
      <c r="F162" s="216" t="s">
        <v>1300</v>
      </c>
      <c r="G162" s="217" t="s">
        <v>108</v>
      </c>
      <c r="H162" s="218">
        <v>6.65</v>
      </c>
      <c r="I162" s="219"/>
      <c r="J162" s="220">
        <f>ROUND(I162*H162,2)</f>
        <v>0</v>
      </c>
      <c r="K162" s="216" t="s">
        <v>19</v>
      </c>
      <c r="L162" s="45"/>
      <c r="M162" s="221" t="s">
        <v>19</v>
      </c>
      <c r="N162" s="222" t="s">
        <v>43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157</v>
      </c>
      <c r="AT162" s="225" t="s">
        <v>153</v>
      </c>
      <c r="AU162" s="225" t="s">
        <v>79</v>
      </c>
      <c r="AY162" s="18" t="s">
        <v>151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79</v>
      </c>
      <c r="BK162" s="226">
        <f>ROUND(I162*H162,2)</f>
        <v>0</v>
      </c>
      <c r="BL162" s="18" t="s">
        <v>157</v>
      </c>
      <c r="BM162" s="225" t="s">
        <v>996</v>
      </c>
    </row>
    <row r="163" spans="1:65" s="2" customFormat="1" ht="16.5" customHeight="1">
      <c r="A163" s="39"/>
      <c r="B163" s="40"/>
      <c r="C163" s="214" t="s">
        <v>475</v>
      </c>
      <c r="D163" s="214" t="s">
        <v>153</v>
      </c>
      <c r="E163" s="215" t="s">
        <v>1301</v>
      </c>
      <c r="F163" s="216" t="s">
        <v>1302</v>
      </c>
      <c r="G163" s="217" t="s">
        <v>108</v>
      </c>
      <c r="H163" s="218">
        <v>33.25</v>
      </c>
      <c r="I163" s="219"/>
      <c r="J163" s="220">
        <f>ROUND(I163*H163,2)</f>
        <v>0</v>
      </c>
      <c r="K163" s="216" t="s">
        <v>19</v>
      </c>
      <c r="L163" s="45"/>
      <c r="M163" s="221" t="s">
        <v>19</v>
      </c>
      <c r="N163" s="222" t="s">
        <v>43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157</v>
      </c>
      <c r="AT163" s="225" t="s">
        <v>153</v>
      </c>
      <c r="AU163" s="225" t="s">
        <v>79</v>
      </c>
      <c r="AY163" s="18" t="s">
        <v>151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79</v>
      </c>
      <c r="BK163" s="226">
        <f>ROUND(I163*H163,2)</f>
        <v>0</v>
      </c>
      <c r="BL163" s="18" t="s">
        <v>157</v>
      </c>
      <c r="BM163" s="225" t="s">
        <v>1004</v>
      </c>
    </row>
    <row r="164" spans="1:63" s="12" customFormat="1" ht="25.9" customHeight="1">
      <c r="A164" s="12"/>
      <c r="B164" s="198"/>
      <c r="C164" s="199"/>
      <c r="D164" s="200" t="s">
        <v>71</v>
      </c>
      <c r="E164" s="201" t="s">
        <v>287</v>
      </c>
      <c r="F164" s="201" t="s">
        <v>1303</v>
      </c>
      <c r="G164" s="199"/>
      <c r="H164" s="199"/>
      <c r="I164" s="202"/>
      <c r="J164" s="203">
        <f>BK164</f>
        <v>0</v>
      </c>
      <c r="K164" s="199"/>
      <c r="L164" s="204"/>
      <c r="M164" s="205"/>
      <c r="N164" s="206"/>
      <c r="O164" s="206"/>
      <c r="P164" s="207">
        <f>P165</f>
        <v>0</v>
      </c>
      <c r="Q164" s="206"/>
      <c r="R164" s="207">
        <f>R165</f>
        <v>0</v>
      </c>
      <c r="S164" s="206"/>
      <c r="T164" s="208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9" t="s">
        <v>79</v>
      </c>
      <c r="AT164" s="210" t="s">
        <v>71</v>
      </c>
      <c r="AU164" s="210" t="s">
        <v>72</v>
      </c>
      <c r="AY164" s="209" t="s">
        <v>151</v>
      </c>
      <c r="BK164" s="211">
        <f>BK165</f>
        <v>0</v>
      </c>
    </row>
    <row r="165" spans="1:65" s="2" customFormat="1" ht="16.5" customHeight="1">
      <c r="A165" s="39"/>
      <c r="B165" s="40"/>
      <c r="C165" s="214" t="s">
        <v>479</v>
      </c>
      <c r="D165" s="214" t="s">
        <v>153</v>
      </c>
      <c r="E165" s="215" t="s">
        <v>1304</v>
      </c>
      <c r="F165" s="216" t="s">
        <v>1305</v>
      </c>
      <c r="G165" s="217" t="s">
        <v>254</v>
      </c>
      <c r="H165" s="218">
        <v>13</v>
      </c>
      <c r="I165" s="219"/>
      <c r="J165" s="220">
        <f>ROUND(I165*H165,2)</f>
        <v>0</v>
      </c>
      <c r="K165" s="216" t="s">
        <v>19</v>
      </c>
      <c r="L165" s="45"/>
      <c r="M165" s="221" t="s">
        <v>19</v>
      </c>
      <c r="N165" s="222" t="s">
        <v>43</v>
      </c>
      <c r="O165" s="8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5" t="s">
        <v>157</v>
      </c>
      <c r="AT165" s="225" t="s">
        <v>153</v>
      </c>
      <c r="AU165" s="225" t="s">
        <v>79</v>
      </c>
      <c r="AY165" s="18" t="s">
        <v>151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8" t="s">
        <v>79</v>
      </c>
      <c r="BK165" s="226">
        <f>ROUND(I165*H165,2)</f>
        <v>0</v>
      </c>
      <c r="BL165" s="18" t="s">
        <v>157</v>
      </c>
      <c r="BM165" s="225" t="s">
        <v>1013</v>
      </c>
    </row>
    <row r="166" spans="1:63" s="12" customFormat="1" ht="25.9" customHeight="1">
      <c r="A166" s="12"/>
      <c r="B166" s="198"/>
      <c r="C166" s="199"/>
      <c r="D166" s="200" t="s">
        <v>71</v>
      </c>
      <c r="E166" s="201" t="s">
        <v>1306</v>
      </c>
      <c r="F166" s="201" t="s">
        <v>1307</v>
      </c>
      <c r="G166" s="199"/>
      <c r="H166" s="199"/>
      <c r="I166" s="202"/>
      <c r="J166" s="203">
        <f>BK166</f>
        <v>0</v>
      </c>
      <c r="K166" s="199"/>
      <c r="L166" s="204"/>
      <c r="M166" s="205"/>
      <c r="N166" s="206"/>
      <c r="O166" s="206"/>
      <c r="P166" s="207">
        <f>SUM(P167:P169)</f>
        <v>0</v>
      </c>
      <c r="Q166" s="206"/>
      <c r="R166" s="207">
        <f>SUM(R167:R169)</f>
        <v>0</v>
      </c>
      <c r="S166" s="206"/>
      <c r="T166" s="208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9" t="s">
        <v>79</v>
      </c>
      <c r="AT166" s="210" t="s">
        <v>71</v>
      </c>
      <c r="AU166" s="210" t="s">
        <v>72</v>
      </c>
      <c r="AY166" s="209" t="s">
        <v>151</v>
      </c>
      <c r="BK166" s="211">
        <f>SUM(BK167:BK169)</f>
        <v>0</v>
      </c>
    </row>
    <row r="167" spans="1:65" s="2" customFormat="1" ht="16.5" customHeight="1">
      <c r="A167" s="39"/>
      <c r="B167" s="40"/>
      <c r="C167" s="214" t="s">
        <v>484</v>
      </c>
      <c r="D167" s="214" t="s">
        <v>153</v>
      </c>
      <c r="E167" s="215" t="s">
        <v>1308</v>
      </c>
      <c r="F167" s="216" t="s">
        <v>1309</v>
      </c>
      <c r="G167" s="217" t="s">
        <v>254</v>
      </c>
      <c r="H167" s="218">
        <v>4</v>
      </c>
      <c r="I167" s="219"/>
      <c r="J167" s="220">
        <f>ROUND(I167*H167,2)</f>
        <v>0</v>
      </c>
      <c r="K167" s="216" t="s">
        <v>19</v>
      </c>
      <c r="L167" s="45"/>
      <c r="M167" s="221" t="s">
        <v>19</v>
      </c>
      <c r="N167" s="222" t="s">
        <v>43</v>
      </c>
      <c r="O167" s="85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5" t="s">
        <v>157</v>
      </c>
      <c r="AT167" s="225" t="s">
        <v>153</v>
      </c>
      <c r="AU167" s="225" t="s">
        <v>79</v>
      </c>
      <c r="AY167" s="18" t="s">
        <v>151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8" t="s">
        <v>79</v>
      </c>
      <c r="BK167" s="226">
        <f>ROUND(I167*H167,2)</f>
        <v>0</v>
      </c>
      <c r="BL167" s="18" t="s">
        <v>157</v>
      </c>
      <c r="BM167" s="225" t="s">
        <v>1021</v>
      </c>
    </row>
    <row r="168" spans="1:65" s="2" customFormat="1" ht="16.5" customHeight="1">
      <c r="A168" s="39"/>
      <c r="B168" s="40"/>
      <c r="C168" s="214" t="s">
        <v>489</v>
      </c>
      <c r="D168" s="214" t="s">
        <v>153</v>
      </c>
      <c r="E168" s="215" t="s">
        <v>1310</v>
      </c>
      <c r="F168" s="216" t="s">
        <v>1311</v>
      </c>
      <c r="G168" s="217" t="s">
        <v>254</v>
      </c>
      <c r="H168" s="218">
        <v>20</v>
      </c>
      <c r="I168" s="219"/>
      <c r="J168" s="220">
        <f>ROUND(I168*H168,2)</f>
        <v>0</v>
      </c>
      <c r="K168" s="216" t="s">
        <v>19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157</v>
      </c>
      <c r="AT168" s="225" t="s">
        <v>153</v>
      </c>
      <c r="AU168" s="225" t="s">
        <v>79</v>
      </c>
      <c r="AY168" s="18" t="s">
        <v>151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79</v>
      </c>
      <c r="BK168" s="226">
        <f>ROUND(I168*H168,2)</f>
        <v>0</v>
      </c>
      <c r="BL168" s="18" t="s">
        <v>157</v>
      </c>
      <c r="BM168" s="225" t="s">
        <v>1032</v>
      </c>
    </row>
    <row r="169" spans="1:65" s="2" customFormat="1" ht="16.5" customHeight="1">
      <c r="A169" s="39"/>
      <c r="B169" s="40"/>
      <c r="C169" s="214" t="s">
        <v>497</v>
      </c>
      <c r="D169" s="214" t="s">
        <v>153</v>
      </c>
      <c r="E169" s="215" t="s">
        <v>1312</v>
      </c>
      <c r="F169" s="216" t="s">
        <v>1313</v>
      </c>
      <c r="G169" s="217" t="s">
        <v>254</v>
      </c>
      <c r="H169" s="218">
        <v>4</v>
      </c>
      <c r="I169" s="219"/>
      <c r="J169" s="220">
        <f>ROUND(I169*H169,2)</f>
        <v>0</v>
      </c>
      <c r="K169" s="216" t="s">
        <v>19</v>
      </c>
      <c r="L169" s="45"/>
      <c r="M169" s="221" t="s">
        <v>19</v>
      </c>
      <c r="N169" s="222" t="s">
        <v>43</v>
      </c>
      <c r="O169" s="85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157</v>
      </c>
      <c r="AT169" s="225" t="s">
        <v>153</v>
      </c>
      <c r="AU169" s="225" t="s">
        <v>79</v>
      </c>
      <c r="AY169" s="18" t="s">
        <v>151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79</v>
      </c>
      <c r="BK169" s="226">
        <f>ROUND(I169*H169,2)</f>
        <v>0</v>
      </c>
      <c r="BL169" s="18" t="s">
        <v>157</v>
      </c>
      <c r="BM169" s="225" t="s">
        <v>1042</v>
      </c>
    </row>
    <row r="170" spans="1:63" s="12" customFormat="1" ht="25.9" customHeight="1">
      <c r="A170" s="12"/>
      <c r="B170" s="198"/>
      <c r="C170" s="199"/>
      <c r="D170" s="200" t="s">
        <v>71</v>
      </c>
      <c r="E170" s="201" t="s">
        <v>1314</v>
      </c>
      <c r="F170" s="201" t="s">
        <v>1315</v>
      </c>
      <c r="G170" s="199"/>
      <c r="H170" s="199"/>
      <c r="I170" s="202"/>
      <c r="J170" s="203">
        <f>BK170</f>
        <v>0</v>
      </c>
      <c r="K170" s="199"/>
      <c r="L170" s="204"/>
      <c r="M170" s="205"/>
      <c r="N170" s="206"/>
      <c r="O170" s="206"/>
      <c r="P170" s="207">
        <v>0</v>
      </c>
      <c r="Q170" s="206"/>
      <c r="R170" s="207">
        <v>0</v>
      </c>
      <c r="S170" s="206"/>
      <c r="T170" s="208"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9" t="s">
        <v>79</v>
      </c>
      <c r="AT170" s="210" t="s">
        <v>71</v>
      </c>
      <c r="AU170" s="210" t="s">
        <v>72</v>
      </c>
      <c r="AY170" s="209" t="s">
        <v>151</v>
      </c>
      <c r="BK170" s="211">
        <v>0</v>
      </c>
    </row>
    <row r="171" spans="1:63" s="12" customFormat="1" ht="25.9" customHeight="1">
      <c r="A171" s="12"/>
      <c r="B171" s="198"/>
      <c r="C171" s="199"/>
      <c r="D171" s="200" t="s">
        <v>71</v>
      </c>
      <c r="E171" s="201" t="s">
        <v>1316</v>
      </c>
      <c r="F171" s="201" t="s">
        <v>1317</v>
      </c>
      <c r="G171" s="199"/>
      <c r="H171" s="199"/>
      <c r="I171" s="202"/>
      <c r="J171" s="203">
        <f>BK171</f>
        <v>0</v>
      </c>
      <c r="K171" s="199"/>
      <c r="L171" s="204"/>
      <c r="M171" s="205"/>
      <c r="N171" s="206"/>
      <c r="O171" s="206"/>
      <c r="P171" s="207">
        <f>P172</f>
        <v>0</v>
      </c>
      <c r="Q171" s="206"/>
      <c r="R171" s="207">
        <f>R172</f>
        <v>0</v>
      </c>
      <c r="S171" s="206"/>
      <c r="T171" s="208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79</v>
      </c>
      <c r="AT171" s="210" t="s">
        <v>71</v>
      </c>
      <c r="AU171" s="210" t="s">
        <v>72</v>
      </c>
      <c r="AY171" s="209" t="s">
        <v>151</v>
      </c>
      <c r="BK171" s="211">
        <f>BK172</f>
        <v>0</v>
      </c>
    </row>
    <row r="172" spans="1:65" s="2" customFormat="1" ht="24.15" customHeight="1">
      <c r="A172" s="39"/>
      <c r="B172" s="40"/>
      <c r="C172" s="214" t="s">
        <v>502</v>
      </c>
      <c r="D172" s="214" t="s">
        <v>153</v>
      </c>
      <c r="E172" s="215" t="s">
        <v>1318</v>
      </c>
      <c r="F172" s="216" t="s">
        <v>1319</v>
      </c>
      <c r="G172" s="217" t="s">
        <v>1320</v>
      </c>
      <c r="H172" s="218">
        <v>1</v>
      </c>
      <c r="I172" s="219"/>
      <c r="J172" s="220">
        <f>ROUND(I172*H172,2)</f>
        <v>0</v>
      </c>
      <c r="K172" s="216" t="s">
        <v>19</v>
      </c>
      <c r="L172" s="45"/>
      <c r="M172" s="276" t="s">
        <v>19</v>
      </c>
      <c r="N172" s="277" t="s">
        <v>43</v>
      </c>
      <c r="O172" s="278"/>
      <c r="P172" s="279">
        <f>O172*H172</f>
        <v>0</v>
      </c>
      <c r="Q172" s="279">
        <v>0</v>
      </c>
      <c r="R172" s="279">
        <f>Q172*H172</f>
        <v>0</v>
      </c>
      <c r="S172" s="279">
        <v>0</v>
      </c>
      <c r="T172" s="28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157</v>
      </c>
      <c r="AT172" s="225" t="s">
        <v>153</v>
      </c>
      <c r="AU172" s="225" t="s">
        <v>79</v>
      </c>
      <c r="AY172" s="18" t="s">
        <v>151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79</v>
      </c>
      <c r="BK172" s="226">
        <f>ROUND(I172*H172,2)</f>
        <v>0</v>
      </c>
      <c r="BL172" s="18" t="s">
        <v>157</v>
      </c>
      <c r="BM172" s="225" t="s">
        <v>1051</v>
      </c>
    </row>
    <row r="173" spans="1:31" s="2" customFormat="1" ht="6.95" customHeight="1">
      <c r="A173" s="39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97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  <c r="AZ2" s="139" t="s">
        <v>107</v>
      </c>
      <c r="BA2" s="139" t="s">
        <v>107</v>
      </c>
      <c r="BB2" s="139" t="s">
        <v>108</v>
      </c>
      <c r="BC2" s="139" t="s">
        <v>1321</v>
      </c>
      <c r="BD2" s="139" t="s">
        <v>81</v>
      </c>
    </row>
    <row r="3" spans="2:5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  <c r="AZ3" s="139" t="s">
        <v>110</v>
      </c>
      <c r="BA3" s="139" t="s">
        <v>110</v>
      </c>
      <c r="BB3" s="139" t="s">
        <v>108</v>
      </c>
      <c r="BC3" s="139" t="s">
        <v>1322</v>
      </c>
      <c r="BD3" s="139" t="s">
        <v>81</v>
      </c>
    </row>
    <row r="4" spans="2:4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1323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1324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27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4" t="s">
        <v>29</v>
      </c>
      <c r="J17" s="134" t="s">
        <v>30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ROUND(J98,2)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ROUND((SUM(BE98:BE308)),2)</f>
        <v>0</v>
      </c>
      <c r="G35" s="39"/>
      <c r="H35" s="39"/>
      <c r="I35" s="159">
        <v>0.21</v>
      </c>
      <c r="J35" s="158">
        <f>ROUND(((SUM(BE98:BE308))*I35),2)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ROUND((SUM(BF98:BF308)),2)</f>
        <v>0</v>
      </c>
      <c r="G36" s="39"/>
      <c r="H36" s="39"/>
      <c r="I36" s="159">
        <v>0.15</v>
      </c>
      <c r="J36" s="158">
        <f>ROUND(((SUM(BF98:BF308))*I36),2)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ROUND((SUM(BG98:BG308)),2)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ROUND((SUM(BH98:BH308)),2)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ROUND((SUM(BI98:BI308)),2)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1323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101-2 - KOMUNIKACE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123</v>
      </c>
      <c r="E64" s="179"/>
      <c r="F64" s="179"/>
      <c r="G64" s="179"/>
      <c r="H64" s="179"/>
      <c r="I64" s="179"/>
      <c r="J64" s="180">
        <f>J99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124</v>
      </c>
      <c r="E65" s="184"/>
      <c r="F65" s="184"/>
      <c r="G65" s="184"/>
      <c r="H65" s="184"/>
      <c r="I65" s="184"/>
      <c r="J65" s="185">
        <f>J100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125</v>
      </c>
      <c r="E66" s="184"/>
      <c r="F66" s="184"/>
      <c r="G66" s="184"/>
      <c r="H66" s="184"/>
      <c r="I66" s="184"/>
      <c r="J66" s="185">
        <f>J149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126</v>
      </c>
      <c r="E67" s="184"/>
      <c r="F67" s="184"/>
      <c r="G67" s="184"/>
      <c r="H67" s="184"/>
      <c r="I67" s="184"/>
      <c r="J67" s="185">
        <f>J152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127</v>
      </c>
      <c r="E68" s="184"/>
      <c r="F68" s="184"/>
      <c r="G68" s="184"/>
      <c r="H68" s="184"/>
      <c r="I68" s="184"/>
      <c r="J68" s="185">
        <f>J231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128</v>
      </c>
      <c r="E69" s="184"/>
      <c r="F69" s="184"/>
      <c r="G69" s="184"/>
      <c r="H69" s="184"/>
      <c r="I69" s="184"/>
      <c r="J69" s="185">
        <f>J238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129</v>
      </c>
      <c r="E70" s="184"/>
      <c r="F70" s="184"/>
      <c r="G70" s="184"/>
      <c r="H70" s="184"/>
      <c r="I70" s="184"/>
      <c r="J70" s="185">
        <f>J284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130</v>
      </c>
      <c r="E71" s="184"/>
      <c r="F71" s="184"/>
      <c r="G71" s="184"/>
      <c r="H71" s="184"/>
      <c r="I71" s="184"/>
      <c r="J71" s="185">
        <f>J286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6"/>
      <c r="C72" s="177"/>
      <c r="D72" s="178" t="s">
        <v>131</v>
      </c>
      <c r="E72" s="179"/>
      <c r="F72" s="179"/>
      <c r="G72" s="179"/>
      <c r="H72" s="179"/>
      <c r="I72" s="179"/>
      <c r="J72" s="180">
        <f>J288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2"/>
      <c r="C73" s="126"/>
      <c r="D73" s="183" t="s">
        <v>132</v>
      </c>
      <c r="E73" s="184"/>
      <c r="F73" s="184"/>
      <c r="G73" s="184"/>
      <c r="H73" s="184"/>
      <c r="I73" s="184"/>
      <c r="J73" s="185">
        <f>J289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6"/>
      <c r="C74" s="177"/>
      <c r="D74" s="178" t="s">
        <v>133</v>
      </c>
      <c r="E74" s="179"/>
      <c r="F74" s="179"/>
      <c r="G74" s="179"/>
      <c r="H74" s="179"/>
      <c r="I74" s="179"/>
      <c r="J74" s="180">
        <f>J297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6"/>
      <c r="D75" s="183" t="s">
        <v>134</v>
      </c>
      <c r="E75" s="184"/>
      <c r="F75" s="184"/>
      <c r="G75" s="184"/>
      <c r="H75" s="184"/>
      <c r="I75" s="184"/>
      <c r="J75" s="185">
        <f>J298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135</v>
      </c>
      <c r="E76" s="184"/>
      <c r="F76" s="184"/>
      <c r="G76" s="184"/>
      <c r="H76" s="184"/>
      <c r="I76" s="184"/>
      <c r="J76" s="185">
        <f>J305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136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71" t="str">
        <f>E7</f>
        <v>Oprava povrchu komunikací a výměna vodovodu v Klatovech 2024, 3. část</v>
      </c>
      <c r="F86" s="33"/>
      <c r="G86" s="33"/>
      <c r="H86" s="33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115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1" t="s">
        <v>1323</v>
      </c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117</v>
      </c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SO 101-2 - KOMUNIKACE</v>
      </c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 xml:space="preserve"> </v>
      </c>
      <c r="G92" s="41"/>
      <c r="H92" s="41"/>
      <c r="I92" s="33" t="s">
        <v>23</v>
      </c>
      <c r="J92" s="73" t="str">
        <f>IF(J14="","",J14)</f>
        <v>20. 2. 2024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 xml:space="preserve">Město Klatovy </v>
      </c>
      <c r="G94" s="41"/>
      <c r="H94" s="41"/>
      <c r="I94" s="33" t="s">
        <v>33</v>
      </c>
      <c r="J94" s="37" t="str">
        <f>E23</f>
        <v xml:space="preserve"> </v>
      </c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IF(E20="","",E20)</f>
        <v>Vyplň údaj</v>
      </c>
      <c r="G95" s="41"/>
      <c r="H95" s="41"/>
      <c r="I95" s="33" t="s">
        <v>35</v>
      </c>
      <c r="J95" s="37" t="str">
        <f>E26</f>
        <v xml:space="preserve"> 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7"/>
      <c r="B97" s="188"/>
      <c r="C97" s="189" t="s">
        <v>137</v>
      </c>
      <c r="D97" s="190" t="s">
        <v>57</v>
      </c>
      <c r="E97" s="190" t="s">
        <v>53</v>
      </c>
      <c r="F97" s="190" t="s">
        <v>54</v>
      </c>
      <c r="G97" s="190" t="s">
        <v>138</v>
      </c>
      <c r="H97" s="190" t="s">
        <v>139</v>
      </c>
      <c r="I97" s="190" t="s">
        <v>140</v>
      </c>
      <c r="J97" s="190" t="s">
        <v>121</v>
      </c>
      <c r="K97" s="191" t="s">
        <v>141</v>
      </c>
      <c r="L97" s="192"/>
      <c r="M97" s="93" t="s">
        <v>19</v>
      </c>
      <c r="N97" s="94" t="s">
        <v>42</v>
      </c>
      <c r="O97" s="94" t="s">
        <v>142</v>
      </c>
      <c r="P97" s="94" t="s">
        <v>143</v>
      </c>
      <c r="Q97" s="94" t="s">
        <v>144</v>
      </c>
      <c r="R97" s="94" t="s">
        <v>145</v>
      </c>
      <c r="S97" s="94" t="s">
        <v>146</v>
      </c>
      <c r="T97" s="95" t="s">
        <v>147</v>
      </c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63" s="2" customFormat="1" ht="22.8" customHeight="1">
      <c r="A98" s="39"/>
      <c r="B98" s="40"/>
      <c r="C98" s="100" t="s">
        <v>148</v>
      </c>
      <c r="D98" s="41"/>
      <c r="E98" s="41"/>
      <c r="F98" s="41"/>
      <c r="G98" s="41"/>
      <c r="H98" s="41"/>
      <c r="I98" s="41"/>
      <c r="J98" s="193">
        <f>BK98</f>
        <v>0</v>
      </c>
      <c r="K98" s="41"/>
      <c r="L98" s="45"/>
      <c r="M98" s="96"/>
      <c r="N98" s="194"/>
      <c r="O98" s="97"/>
      <c r="P98" s="195">
        <f>P99+P288+P297</f>
        <v>0</v>
      </c>
      <c r="Q98" s="97"/>
      <c r="R98" s="195">
        <f>R99+R288+R297</f>
        <v>79.77886000000001</v>
      </c>
      <c r="S98" s="97"/>
      <c r="T98" s="196">
        <f>T99+T288+T297</f>
        <v>103.04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122</v>
      </c>
      <c r="BK98" s="197">
        <f>BK99+BK288+BK297</f>
        <v>0</v>
      </c>
    </row>
    <row r="99" spans="1:63" s="12" customFormat="1" ht="25.9" customHeight="1">
      <c r="A99" s="12"/>
      <c r="B99" s="198"/>
      <c r="C99" s="199"/>
      <c r="D99" s="200" t="s">
        <v>71</v>
      </c>
      <c r="E99" s="201" t="s">
        <v>149</v>
      </c>
      <c r="F99" s="201" t="s">
        <v>150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P100+P149+P152+P231+P238+P284+P286</f>
        <v>0</v>
      </c>
      <c r="Q99" s="206"/>
      <c r="R99" s="207">
        <f>R100+R149+R152+R231+R238+R284+R286</f>
        <v>79.77286000000001</v>
      </c>
      <c r="S99" s="206"/>
      <c r="T99" s="208">
        <f>T100+T149+T152+T231+T238+T284+T286</f>
        <v>103.04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79</v>
      </c>
      <c r="AT99" s="210" t="s">
        <v>71</v>
      </c>
      <c r="AU99" s="210" t="s">
        <v>72</v>
      </c>
      <c r="AY99" s="209" t="s">
        <v>151</v>
      </c>
      <c r="BK99" s="211">
        <f>BK100+BK149+BK152+BK231+BK238+BK284+BK286</f>
        <v>0</v>
      </c>
    </row>
    <row r="100" spans="1:63" s="12" customFormat="1" ht="22.8" customHeight="1">
      <c r="A100" s="12"/>
      <c r="B100" s="198"/>
      <c r="C100" s="199"/>
      <c r="D100" s="200" t="s">
        <v>71</v>
      </c>
      <c r="E100" s="212" t="s">
        <v>79</v>
      </c>
      <c r="F100" s="212" t="s">
        <v>152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SUM(P101:P148)</f>
        <v>0</v>
      </c>
      <c r="Q100" s="206"/>
      <c r="R100" s="207">
        <f>SUM(R101:R148)</f>
        <v>0.07168000000000001</v>
      </c>
      <c r="S100" s="206"/>
      <c r="T100" s="208">
        <f>SUM(T101:T148)</f>
        <v>103.04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79</v>
      </c>
      <c r="AT100" s="210" t="s">
        <v>71</v>
      </c>
      <c r="AU100" s="210" t="s">
        <v>79</v>
      </c>
      <c r="AY100" s="209" t="s">
        <v>151</v>
      </c>
      <c r="BK100" s="211">
        <f>SUM(BK101:BK148)</f>
        <v>0</v>
      </c>
    </row>
    <row r="101" spans="1:65" s="2" customFormat="1" ht="37.8" customHeight="1">
      <c r="A101" s="39"/>
      <c r="B101" s="40"/>
      <c r="C101" s="214" t="s">
        <v>79</v>
      </c>
      <c r="D101" s="214" t="s">
        <v>153</v>
      </c>
      <c r="E101" s="215" t="s">
        <v>170</v>
      </c>
      <c r="F101" s="216" t="s">
        <v>171</v>
      </c>
      <c r="G101" s="217" t="s">
        <v>161</v>
      </c>
      <c r="H101" s="218">
        <v>102</v>
      </c>
      <c r="I101" s="219"/>
      <c r="J101" s="220">
        <f>ROUND(I101*H101,2)</f>
        <v>0</v>
      </c>
      <c r="K101" s="216" t="s">
        <v>172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157</v>
      </c>
      <c r="AT101" s="225" t="s">
        <v>153</v>
      </c>
      <c r="AU101" s="225" t="s">
        <v>81</v>
      </c>
      <c r="AY101" s="18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79</v>
      </c>
      <c r="BK101" s="226">
        <f>ROUND(I101*H101,2)</f>
        <v>0</v>
      </c>
      <c r="BL101" s="18" t="s">
        <v>157</v>
      </c>
      <c r="BM101" s="225" t="s">
        <v>1325</v>
      </c>
    </row>
    <row r="102" spans="1:47" s="2" customFormat="1" ht="12">
      <c r="A102" s="39"/>
      <c r="B102" s="40"/>
      <c r="C102" s="41"/>
      <c r="D102" s="264" t="s">
        <v>174</v>
      </c>
      <c r="E102" s="41"/>
      <c r="F102" s="265" t="s">
        <v>175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174</v>
      </c>
      <c r="AU102" s="18" t="s">
        <v>81</v>
      </c>
    </row>
    <row r="103" spans="1:51" s="13" customFormat="1" ht="12">
      <c r="A103" s="13"/>
      <c r="B103" s="232"/>
      <c r="C103" s="233"/>
      <c r="D103" s="227" t="s">
        <v>165</v>
      </c>
      <c r="E103" s="234" t="s">
        <v>19</v>
      </c>
      <c r="F103" s="235" t="s">
        <v>1326</v>
      </c>
      <c r="G103" s="233"/>
      <c r="H103" s="234" t="s">
        <v>19</v>
      </c>
      <c r="I103" s="236"/>
      <c r="J103" s="233"/>
      <c r="K103" s="233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165</v>
      </c>
      <c r="AU103" s="241" t="s">
        <v>81</v>
      </c>
      <c r="AV103" s="13" t="s">
        <v>79</v>
      </c>
      <c r="AW103" s="13" t="s">
        <v>34</v>
      </c>
      <c r="AX103" s="13" t="s">
        <v>72</v>
      </c>
      <c r="AY103" s="241" t="s">
        <v>151</v>
      </c>
    </row>
    <row r="104" spans="1:51" s="14" customFormat="1" ht="12">
      <c r="A104" s="14"/>
      <c r="B104" s="242"/>
      <c r="C104" s="243"/>
      <c r="D104" s="227" t="s">
        <v>165</v>
      </c>
      <c r="E104" s="244" t="s">
        <v>19</v>
      </c>
      <c r="F104" s="245" t="s">
        <v>962</v>
      </c>
      <c r="G104" s="243"/>
      <c r="H104" s="246">
        <v>102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165</v>
      </c>
      <c r="AU104" s="252" t="s">
        <v>81</v>
      </c>
      <c r="AV104" s="14" t="s">
        <v>81</v>
      </c>
      <c r="AW104" s="14" t="s">
        <v>34</v>
      </c>
      <c r="AX104" s="14" t="s">
        <v>72</v>
      </c>
      <c r="AY104" s="252" t="s">
        <v>151</v>
      </c>
    </row>
    <row r="105" spans="1:51" s="15" customFormat="1" ht="12">
      <c r="A105" s="15"/>
      <c r="B105" s="253"/>
      <c r="C105" s="254"/>
      <c r="D105" s="227" t="s">
        <v>165</v>
      </c>
      <c r="E105" s="255" t="s">
        <v>19</v>
      </c>
      <c r="F105" s="256" t="s">
        <v>168</v>
      </c>
      <c r="G105" s="254"/>
      <c r="H105" s="257">
        <v>102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3" t="s">
        <v>165</v>
      </c>
      <c r="AU105" s="263" t="s">
        <v>81</v>
      </c>
      <c r="AV105" s="15" t="s">
        <v>157</v>
      </c>
      <c r="AW105" s="15" t="s">
        <v>34</v>
      </c>
      <c r="AX105" s="15" t="s">
        <v>79</v>
      </c>
      <c r="AY105" s="263" t="s">
        <v>151</v>
      </c>
    </row>
    <row r="106" spans="1:65" s="2" customFormat="1" ht="24.15" customHeight="1">
      <c r="A106" s="39"/>
      <c r="B106" s="40"/>
      <c r="C106" s="214" t="s">
        <v>81</v>
      </c>
      <c r="D106" s="214" t="s">
        <v>153</v>
      </c>
      <c r="E106" s="215" t="s">
        <v>1327</v>
      </c>
      <c r="F106" s="216" t="s">
        <v>1328</v>
      </c>
      <c r="G106" s="217" t="s">
        <v>161</v>
      </c>
      <c r="H106" s="218">
        <v>448</v>
      </c>
      <c r="I106" s="219"/>
      <c r="J106" s="220">
        <f>ROUND(I106*H106,2)</f>
        <v>0</v>
      </c>
      <c r="K106" s="216" t="s">
        <v>19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0.00016</v>
      </c>
      <c r="R106" s="223">
        <f>Q106*H106</f>
        <v>0.07168000000000001</v>
      </c>
      <c r="S106" s="223">
        <v>0.23</v>
      </c>
      <c r="T106" s="224">
        <f>S106*H106</f>
        <v>103.04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157</v>
      </c>
      <c r="AT106" s="225" t="s">
        <v>153</v>
      </c>
      <c r="AU106" s="225" t="s">
        <v>81</v>
      </c>
      <c r="AY106" s="18" t="s">
        <v>151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79</v>
      </c>
      <c r="BK106" s="226">
        <f>ROUND(I106*H106,2)</f>
        <v>0</v>
      </c>
      <c r="BL106" s="18" t="s">
        <v>157</v>
      </c>
      <c r="BM106" s="225" t="s">
        <v>1329</v>
      </c>
    </row>
    <row r="107" spans="1:47" s="2" customFormat="1" ht="12">
      <c r="A107" s="39"/>
      <c r="B107" s="40"/>
      <c r="C107" s="41"/>
      <c r="D107" s="227" t="s">
        <v>163</v>
      </c>
      <c r="E107" s="41"/>
      <c r="F107" s="228" t="s">
        <v>189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163</v>
      </c>
      <c r="AU107" s="18" t="s">
        <v>81</v>
      </c>
    </row>
    <row r="108" spans="1:51" s="13" customFormat="1" ht="12">
      <c r="A108" s="13"/>
      <c r="B108" s="232"/>
      <c r="C108" s="233"/>
      <c r="D108" s="227" t="s">
        <v>165</v>
      </c>
      <c r="E108" s="234" t="s">
        <v>19</v>
      </c>
      <c r="F108" s="235" t="s">
        <v>166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165</v>
      </c>
      <c r="AU108" s="241" t="s">
        <v>81</v>
      </c>
      <c r="AV108" s="13" t="s">
        <v>79</v>
      </c>
      <c r="AW108" s="13" t="s">
        <v>34</v>
      </c>
      <c r="AX108" s="13" t="s">
        <v>72</v>
      </c>
      <c r="AY108" s="241" t="s">
        <v>151</v>
      </c>
    </row>
    <row r="109" spans="1:51" s="14" customFormat="1" ht="12">
      <c r="A109" s="14"/>
      <c r="B109" s="242"/>
      <c r="C109" s="243"/>
      <c r="D109" s="227" t="s">
        <v>165</v>
      </c>
      <c r="E109" s="244" t="s">
        <v>19</v>
      </c>
      <c r="F109" s="245" t="s">
        <v>1330</v>
      </c>
      <c r="G109" s="243"/>
      <c r="H109" s="246">
        <v>448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165</v>
      </c>
      <c r="AU109" s="252" t="s">
        <v>81</v>
      </c>
      <c r="AV109" s="14" t="s">
        <v>81</v>
      </c>
      <c r="AW109" s="14" t="s">
        <v>34</v>
      </c>
      <c r="AX109" s="14" t="s">
        <v>72</v>
      </c>
      <c r="AY109" s="252" t="s">
        <v>151</v>
      </c>
    </row>
    <row r="110" spans="1:51" s="15" customFormat="1" ht="12">
      <c r="A110" s="15"/>
      <c r="B110" s="253"/>
      <c r="C110" s="254"/>
      <c r="D110" s="227" t="s">
        <v>165</v>
      </c>
      <c r="E110" s="255" t="s">
        <v>19</v>
      </c>
      <c r="F110" s="256" t="s">
        <v>168</v>
      </c>
      <c r="G110" s="254"/>
      <c r="H110" s="257">
        <v>448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3" t="s">
        <v>165</v>
      </c>
      <c r="AU110" s="263" t="s">
        <v>81</v>
      </c>
      <c r="AV110" s="15" t="s">
        <v>157</v>
      </c>
      <c r="AW110" s="15" t="s">
        <v>34</v>
      </c>
      <c r="AX110" s="15" t="s">
        <v>79</v>
      </c>
      <c r="AY110" s="263" t="s">
        <v>151</v>
      </c>
    </row>
    <row r="111" spans="1:65" s="2" customFormat="1" ht="24.15" customHeight="1">
      <c r="A111" s="39"/>
      <c r="B111" s="40"/>
      <c r="C111" s="214" t="s">
        <v>169</v>
      </c>
      <c r="D111" s="214" t="s">
        <v>153</v>
      </c>
      <c r="E111" s="215" t="s">
        <v>192</v>
      </c>
      <c r="F111" s="216" t="s">
        <v>193</v>
      </c>
      <c r="G111" s="217" t="s">
        <v>194</v>
      </c>
      <c r="H111" s="218">
        <v>70</v>
      </c>
      <c r="I111" s="219"/>
      <c r="J111" s="220">
        <f>ROUND(I111*H111,2)</f>
        <v>0</v>
      </c>
      <c r="K111" s="216" t="s">
        <v>172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157</v>
      </c>
      <c r="AT111" s="225" t="s">
        <v>153</v>
      </c>
      <c r="AU111" s="225" t="s">
        <v>81</v>
      </c>
      <c r="AY111" s="18" t="s">
        <v>151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79</v>
      </c>
      <c r="BK111" s="226">
        <f>ROUND(I111*H111,2)</f>
        <v>0</v>
      </c>
      <c r="BL111" s="18" t="s">
        <v>157</v>
      </c>
      <c r="BM111" s="225" t="s">
        <v>1331</v>
      </c>
    </row>
    <row r="112" spans="1:47" s="2" customFormat="1" ht="12">
      <c r="A112" s="39"/>
      <c r="B112" s="40"/>
      <c r="C112" s="41"/>
      <c r="D112" s="264" t="s">
        <v>174</v>
      </c>
      <c r="E112" s="41"/>
      <c r="F112" s="265" t="s">
        <v>196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174</v>
      </c>
      <c r="AU112" s="18" t="s">
        <v>81</v>
      </c>
    </row>
    <row r="113" spans="1:51" s="13" customFormat="1" ht="12">
      <c r="A113" s="13"/>
      <c r="B113" s="232"/>
      <c r="C113" s="233"/>
      <c r="D113" s="227" t="s">
        <v>165</v>
      </c>
      <c r="E113" s="234" t="s">
        <v>19</v>
      </c>
      <c r="F113" s="235" t="s">
        <v>1332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165</v>
      </c>
      <c r="AU113" s="241" t="s">
        <v>81</v>
      </c>
      <c r="AV113" s="13" t="s">
        <v>79</v>
      </c>
      <c r="AW113" s="13" t="s">
        <v>34</v>
      </c>
      <c r="AX113" s="13" t="s">
        <v>72</v>
      </c>
      <c r="AY113" s="241" t="s">
        <v>151</v>
      </c>
    </row>
    <row r="114" spans="1:51" s="14" customFormat="1" ht="12">
      <c r="A114" s="14"/>
      <c r="B114" s="242"/>
      <c r="C114" s="243"/>
      <c r="D114" s="227" t="s">
        <v>165</v>
      </c>
      <c r="E114" s="244" t="s">
        <v>19</v>
      </c>
      <c r="F114" s="245" t="s">
        <v>554</v>
      </c>
      <c r="G114" s="243"/>
      <c r="H114" s="246">
        <v>70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165</v>
      </c>
      <c r="AU114" s="252" t="s">
        <v>81</v>
      </c>
      <c r="AV114" s="14" t="s">
        <v>81</v>
      </c>
      <c r="AW114" s="14" t="s">
        <v>34</v>
      </c>
      <c r="AX114" s="14" t="s">
        <v>72</v>
      </c>
      <c r="AY114" s="252" t="s">
        <v>151</v>
      </c>
    </row>
    <row r="115" spans="1:51" s="15" customFormat="1" ht="12">
      <c r="A115" s="15"/>
      <c r="B115" s="253"/>
      <c r="C115" s="254"/>
      <c r="D115" s="227" t="s">
        <v>165</v>
      </c>
      <c r="E115" s="255" t="s">
        <v>19</v>
      </c>
      <c r="F115" s="256" t="s">
        <v>168</v>
      </c>
      <c r="G115" s="254"/>
      <c r="H115" s="257">
        <v>70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3" t="s">
        <v>165</v>
      </c>
      <c r="AU115" s="263" t="s">
        <v>81</v>
      </c>
      <c r="AV115" s="15" t="s">
        <v>157</v>
      </c>
      <c r="AW115" s="15" t="s">
        <v>34</v>
      </c>
      <c r="AX115" s="15" t="s">
        <v>79</v>
      </c>
      <c r="AY115" s="263" t="s">
        <v>151</v>
      </c>
    </row>
    <row r="116" spans="1:65" s="2" customFormat="1" ht="21.75" customHeight="1">
      <c r="A116" s="39"/>
      <c r="B116" s="40"/>
      <c r="C116" s="214" t="s">
        <v>157</v>
      </c>
      <c r="D116" s="214" t="s">
        <v>153</v>
      </c>
      <c r="E116" s="215" t="s">
        <v>1333</v>
      </c>
      <c r="F116" s="216" t="s">
        <v>1334</v>
      </c>
      <c r="G116" s="217" t="s">
        <v>108</v>
      </c>
      <c r="H116" s="218">
        <v>276.04</v>
      </c>
      <c r="I116" s="219"/>
      <c r="J116" s="220">
        <f>ROUND(I116*H116,2)</f>
        <v>0</v>
      </c>
      <c r="K116" s="216" t="s">
        <v>172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157</v>
      </c>
      <c r="AT116" s="225" t="s">
        <v>153</v>
      </c>
      <c r="AU116" s="225" t="s">
        <v>81</v>
      </c>
      <c r="AY116" s="18" t="s">
        <v>151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79</v>
      </c>
      <c r="BK116" s="226">
        <f>ROUND(I116*H116,2)</f>
        <v>0</v>
      </c>
      <c r="BL116" s="18" t="s">
        <v>157</v>
      </c>
      <c r="BM116" s="225" t="s">
        <v>1335</v>
      </c>
    </row>
    <row r="117" spans="1:47" s="2" customFormat="1" ht="12">
      <c r="A117" s="39"/>
      <c r="B117" s="40"/>
      <c r="C117" s="41"/>
      <c r="D117" s="264" t="s">
        <v>174</v>
      </c>
      <c r="E117" s="41"/>
      <c r="F117" s="265" t="s">
        <v>1336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174</v>
      </c>
      <c r="AU117" s="18" t="s">
        <v>81</v>
      </c>
    </row>
    <row r="118" spans="1:51" s="13" customFormat="1" ht="12">
      <c r="A118" s="13"/>
      <c r="B118" s="232"/>
      <c r="C118" s="233"/>
      <c r="D118" s="227" t="s">
        <v>165</v>
      </c>
      <c r="E118" s="234" t="s">
        <v>19</v>
      </c>
      <c r="F118" s="235" t="s">
        <v>1337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165</v>
      </c>
      <c r="AU118" s="241" t="s">
        <v>81</v>
      </c>
      <c r="AV118" s="13" t="s">
        <v>79</v>
      </c>
      <c r="AW118" s="13" t="s">
        <v>34</v>
      </c>
      <c r="AX118" s="13" t="s">
        <v>72</v>
      </c>
      <c r="AY118" s="241" t="s">
        <v>151</v>
      </c>
    </row>
    <row r="119" spans="1:51" s="14" customFormat="1" ht="12">
      <c r="A119" s="14"/>
      <c r="B119" s="242"/>
      <c r="C119" s="243"/>
      <c r="D119" s="227" t="s">
        <v>165</v>
      </c>
      <c r="E119" s="244" t="s">
        <v>19</v>
      </c>
      <c r="F119" s="245" t="s">
        <v>1338</v>
      </c>
      <c r="G119" s="243"/>
      <c r="H119" s="246">
        <v>123.2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165</v>
      </c>
      <c r="AU119" s="252" t="s">
        <v>81</v>
      </c>
      <c r="AV119" s="14" t="s">
        <v>81</v>
      </c>
      <c r="AW119" s="14" t="s">
        <v>34</v>
      </c>
      <c r="AX119" s="14" t="s">
        <v>72</v>
      </c>
      <c r="AY119" s="252" t="s">
        <v>151</v>
      </c>
    </row>
    <row r="120" spans="1:51" s="13" customFormat="1" ht="12">
      <c r="A120" s="13"/>
      <c r="B120" s="232"/>
      <c r="C120" s="233"/>
      <c r="D120" s="227" t="s">
        <v>165</v>
      </c>
      <c r="E120" s="234" t="s">
        <v>19</v>
      </c>
      <c r="F120" s="235" t="s">
        <v>1339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165</v>
      </c>
      <c r="AU120" s="241" t="s">
        <v>81</v>
      </c>
      <c r="AV120" s="13" t="s">
        <v>79</v>
      </c>
      <c r="AW120" s="13" t="s">
        <v>34</v>
      </c>
      <c r="AX120" s="13" t="s">
        <v>72</v>
      </c>
      <c r="AY120" s="241" t="s">
        <v>151</v>
      </c>
    </row>
    <row r="121" spans="1:51" s="14" customFormat="1" ht="12">
      <c r="A121" s="14"/>
      <c r="B121" s="242"/>
      <c r="C121" s="243"/>
      <c r="D121" s="227" t="s">
        <v>165</v>
      </c>
      <c r="E121" s="244" t="s">
        <v>19</v>
      </c>
      <c r="F121" s="245" t="s">
        <v>1340</v>
      </c>
      <c r="G121" s="243"/>
      <c r="H121" s="246">
        <v>105.6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165</v>
      </c>
      <c r="AU121" s="252" t="s">
        <v>81</v>
      </c>
      <c r="AV121" s="14" t="s">
        <v>81</v>
      </c>
      <c r="AW121" s="14" t="s">
        <v>34</v>
      </c>
      <c r="AX121" s="14" t="s">
        <v>72</v>
      </c>
      <c r="AY121" s="252" t="s">
        <v>151</v>
      </c>
    </row>
    <row r="122" spans="1:51" s="13" customFormat="1" ht="12">
      <c r="A122" s="13"/>
      <c r="B122" s="232"/>
      <c r="C122" s="233"/>
      <c r="D122" s="227" t="s">
        <v>165</v>
      </c>
      <c r="E122" s="234" t="s">
        <v>19</v>
      </c>
      <c r="F122" s="235" t="s">
        <v>1341</v>
      </c>
      <c r="G122" s="233"/>
      <c r="H122" s="234" t="s">
        <v>19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165</v>
      </c>
      <c r="AU122" s="241" t="s">
        <v>81</v>
      </c>
      <c r="AV122" s="13" t="s">
        <v>79</v>
      </c>
      <c r="AW122" s="13" t="s">
        <v>34</v>
      </c>
      <c r="AX122" s="13" t="s">
        <v>72</v>
      </c>
      <c r="AY122" s="241" t="s">
        <v>151</v>
      </c>
    </row>
    <row r="123" spans="1:51" s="14" customFormat="1" ht="12">
      <c r="A123" s="14"/>
      <c r="B123" s="242"/>
      <c r="C123" s="243"/>
      <c r="D123" s="227" t="s">
        <v>165</v>
      </c>
      <c r="E123" s="244" t="s">
        <v>19</v>
      </c>
      <c r="F123" s="245" t="s">
        <v>1342</v>
      </c>
      <c r="G123" s="243"/>
      <c r="H123" s="246">
        <v>24.44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165</v>
      </c>
      <c r="AU123" s="252" t="s">
        <v>81</v>
      </c>
      <c r="AV123" s="14" t="s">
        <v>81</v>
      </c>
      <c r="AW123" s="14" t="s">
        <v>34</v>
      </c>
      <c r="AX123" s="14" t="s">
        <v>72</v>
      </c>
      <c r="AY123" s="252" t="s">
        <v>151</v>
      </c>
    </row>
    <row r="124" spans="1:51" s="13" customFormat="1" ht="12">
      <c r="A124" s="13"/>
      <c r="B124" s="232"/>
      <c r="C124" s="233"/>
      <c r="D124" s="227" t="s">
        <v>165</v>
      </c>
      <c r="E124" s="234" t="s">
        <v>19</v>
      </c>
      <c r="F124" s="235" t="s">
        <v>223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165</v>
      </c>
      <c r="AU124" s="241" t="s">
        <v>81</v>
      </c>
      <c r="AV124" s="13" t="s">
        <v>79</v>
      </c>
      <c r="AW124" s="13" t="s">
        <v>34</v>
      </c>
      <c r="AX124" s="13" t="s">
        <v>72</v>
      </c>
      <c r="AY124" s="241" t="s">
        <v>151</v>
      </c>
    </row>
    <row r="125" spans="1:51" s="14" customFormat="1" ht="12">
      <c r="A125" s="14"/>
      <c r="B125" s="242"/>
      <c r="C125" s="243"/>
      <c r="D125" s="227" t="s">
        <v>165</v>
      </c>
      <c r="E125" s="244" t="s">
        <v>19</v>
      </c>
      <c r="F125" s="245" t="s">
        <v>1343</v>
      </c>
      <c r="G125" s="243"/>
      <c r="H125" s="246">
        <v>18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165</v>
      </c>
      <c r="AU125" s="252" t="s">
        <v>81</v>
      </c>
      <c r="AV125" s="14" t="s">
        <v>81</v>
      </c>
      <c r="AW125" s="14" t="s">
        <v>34</v>
      </c>
      <c r="AX125" s="14" t="s">
        <v>72</v>
      </c>
      <c r="AY125" s="252" t="s">
        <v>151</v>
      </c>
    </row>
    <row r="126" spans="1:51" s="13" customFormat="1" ht="12">
      <c r="A126" s="13"/>
      <c r="B126" s="232"/>
      <c r="C126" s="233"/>
      <c r="D126" s="227" t="s">
        <v>165</v>
      </c>
      <c r="E126" s="234" t="s">
        <v>19</v>
      </c>
      <c r="F126" s="235" t="s">
        <v>225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165</v>
      </c>
      <c r="AU126" s="241" t="s">
        <v>81</v>
      </c>
      <c r="AV126" s="13" t="s">
        <v>79</v>
      </c>
      <c r="AW126" s="13" t="s">
        <v>34</v>
      </c>
      <c r="AX126" s="13" t="s">
        <v>72</v>
      </c>
      <c r="AY126" s="241" t="s">
        <v>151</v>
      </c>
    </row>
    <row r="127" spans="1:51" s="14" customFormat="1" ht="12">
      <c r="A127" s="14"/>
      <c r="B127" s="242"/>
      <c r="C127" s="243"/>
      <c r="D127" s="227" t="s">
        <v>165</v>
      </c>
      <c r="E127" s="244" t="s">
        <v>19</v>
      </c>
      <c r="F127" s="245" t="s">
        <v>1344</v>
      </c>
      <c r="G127" s="243"/>
      <c r="H127" s="246">
        <v>4.8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165</v>
      </c>
      <c r="AU127" s="252" t="s">
        <v>81</v>
      </c>
      <c r="AV127" s="14" t="s">
        <v>81</v>
      </c>
      <c r="AW127" s="14" t="s">
        <v>34</v>
      </c>
      <c r="AX127" s="14" t="s">
        <v>72</v>
      </c>
      <c r="AY127" s="252" t="s">
        <v>151</v>
      </c>
    </row>
    <row r="128" spans="1:51" s="15" customFormat="1" ht="12">
      <c r="A128" s="15"/>
      <c r="B128" s="253"/>
      <c r="C128" s="254"/>
      <c r="D128" s="227" t="s">
        <v>165</v>
      </c>
      <c r="E128" s="255" t="s">
        <v>107</v>
      </c>
      <c r="F128" s="256" t="s">
        <v>168</v>
      </c>
      <c r="G128" s="254"/>
      <c r="H128" s="257">
        <v>276.04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3" t="s">
        <v>165</v>
      </c>
      <c r="AU128" s="263" t="s">
        <v>81</v>
      </c>
      <c r="AV128" s="15" t="s">
        <v>157</v>
      </c>
      <c r="AW128" s="15" t="s">
        <v>34</v>
      </c>
      <c r="AX128" s="15" t="s">
        <v>79</v>
      </c>
      <c r="AY128" s="263" t="s">
        <v>151</v>
      </c>
    </row>
    <row r="129" spans="1:65" s="2" customFormat="1" ht="24.15" customHeight="1">
      <c r="A129" s="39"/>
      <c r="B129" s="40"/>
      <c r="C129" s="214" t="s">
        <v>184</v>
      </c>
      <c r="D129" s="214" t="s">
        <v>153</v>
      </c>
      <c r="E129" s="215" t="s">
        <v>1345</v>
      </c>
      <c r="F129" s="216" t="s">
        <v>1346</v>
      </c>
      <c r="G129" s="217" t="s">
        <v>108</v>
      </c>
      <c r="H129" s="218">
        <v>12.25</v>
      </c>
      <c r="I129" s="219"/>
      <c r="J129" s="220">
        <f>ROUND(I129*H129,2)</f>
        <v>0</v>
      </c>
      <c r="K129" s="216" t="s">
        <v>172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157</v>
      </c>
      <c r="AT129" s="225" t="s">
        <v>153</v>
      </c>
      <c r="AU129" s="225" t="s">
        <v>81</v>
      </c>
      <c r="AY129" s="18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79</v>
      </c>
      <c r="BK129" s="226">
        <f>ROUND(I129*H129,2)</f>
        <v>0</v>
      </c>
      <c r="BL129" s="18" t="s">
        <v>157</v>
      </c>
      <c r="BM129" s="225" t="s">
        <v>1347</v>
      </c>
    </row>
    <row r="130" spans="1:47" s="2" customFormat="1" ht="12">
      <c r="A130" s="39"/>
      <c r="B130" s="40"/>
      <c r="C130" s="41"/>
      <c r="D130" s="264" t="s">
        <v>174</v>
      </c>
      <c r="E130" s="41"/>
      <c r="F130" s="265" t="s">
        <v>1348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174</v>
      </c>
      <c r="AU130" s="18" t="s">
        <v>81</v>
      </c>
    </row>
    <row r="131" spans="1:51" s="13" customFormat="1" ht="12">
      <c r="A131" s="13"/>
      <c r="B131" s="232"/>
      <c r="C131" s="233"/>
      <c r="D131" s="227" t="s">
        <v>165</v>
      </c>
      <c r="E131" s="234" t="s">
        <v>19</v>
      </c>
      <c r="F131" s="235" t="s">
        <v>1349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165</v>
      </c>
      <c r="AU131" s="241" t="s">
        <v>81</v>
      </c>
      <c r="AV131" s="13" t="s">
        <v>79</v>
      </c>
      <c r="AW131" s="13" t="s">
        <v>34</v>
      </c>
      <c r="AX131" s="13" t="s">
        <v>72</v>
      </c>
      <c r="AY131" s="241" t="s">
        <v>151</v>
      </c>
    </row>
    <row r="132" spans="1:51" s="14" customFormat="1" ht="12">
      <c r="A132" s="14"/>
      <c r="B132" s="242"/>
      <c r="C132" s="243"/>
      <c r="D132" s="227" t="s">
        <v>165</v>
      </c>
      <c r="E132" s="244" t="s">
        <v>19</v>
      </c>
      <c r="F132" s="245" t="s">
        <v>1350</v>
      </c>
      <c r="G132" s="243"/>
      <c r="H132" s="246">
        <v>12.25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165</v>
      </c>
      <c r="AU132" s="252" t="s">
        <v>81</v>
      </c>
      <c r="AV132" s="14" t="s">
        <v>81</v>
      </c>
      <c r="AW132" s="14" t="s">
        <v>34</v>
      </c>
      <c r="AX132" s="14" t="s">
        <v>72</v>
      </c>
      <c r="AY132" s="252" t="s">
        <v>151</v>
      </c>
    </row>
    <row r="133" spans="1:51" s="15" customFormat="1" ht="12">
      <c r="A133" s="15"/>
      <c r="B133" s="253"/>
      <c r="C133" s="254"/>
      <c r="D133" s="227" t="s">
        <v>165</v>
      </c>
      <c r="E133" s="255" t="s">
        <v>110</v>
      </c>
      <c r="F133" s="256" t="s">
        <v>168</v>
      </c>
      <c r="G133" s="254"/>
      <c r="H133" s="257">
        <v>12.25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3" t="s">
        <v>165</v>
      </c>
      <c r="AU133" s="263" t="s">
        <v>81</v>
      </c>
      <c r="AV133" s="15" t="s">
        <v>157</v>
      </c>
      <c r="AW133" s="15" t="s">
        <v>34</v>
      </c>
      <c r="AX133" s="15" t="s">
        <v>79</v>
      </c>
      <c r="AY133" s="263" t="s">
        <v>151</v>
      </c>
    </row>
    <row r="134" spans="1:65" s="2" customFormat="1" ht="37.8" customHeight="1">
      <c r="A134" s="39"/>
      <c r="B134" s="40"/>
      <c r="C134" s="214" t="s">
        <v>191</v>
      </c>
      <c r="D134" s="214" t="s">
        <v>153</v>
      </c>
      <c r="E134" s="215" t="s">
        <v>239</v>
      </c>
      <c r="F134" s="216" t="s">
        <v>240</v>
      </c>
      <c r="G134" s="217" t="s">
        <v>108</v>
      </c>
      <c r="H134" s="218">
        <v>288.29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157</v>
      </c>
      <c r="AT134" s="225" t="s">
        <v>153</v>
      </c>
      <c r="AU134" s="225" t="s">
        <v>81</v>
      </c>
      <c r="AY134" s="18" t="s">
        <v>151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79</v>
      </c>
      <c r="BK134" s="226">
        <f>ROUND(I134*H134,2)</f>
        <v>0</v>
      </c>
      <c r="BL134" s="18" t="s">
        <v>157</v>
      </c>
      <c r="BM134" s="225" t="s">
        <v>1351</v>
      </c>
    </row>
    <row r="135" spans="1:51" s="14" customFormat="1" ht="12">
      <c r="A135" s="14"/>
      <c r="B135" s="242"/>
      <c r="C135" s="243"/>
      <c r="D135" s="227" t="s">
        <v>165</v>
      </c>
      <c r="E135" s="244" t="s">
        <v>19</v>
      </c>
      <c r="F135" s="245" t="s">
        <v>107</v>
      </c>
      <c r="G135" s="243"/>
      <c r="H135" s="246">
        <v>276.04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165</v>
      </c>
      <c r="AU135" s="252" t="s">
        <v>81</v>
      </c>
      <c r="AV135" s="14" t="s">
        <v>81</v>
      </c>
      <c r="AW135" s="14" t="s">
        <v>34</v>
      </c>
      <c r="AX135" s="14" t="s">
        <v>72</v>
      </c>
      <c r="AY135" s="252" t="s">
        <v>151</v>
      </c>
    </row>
    <row r="136" spans="1:51" s="14" customFormat="1" ht="12">
      <c r="A136" s="14"/>
      <c r="B136" s="242"/>
      <c r="C136" s="243"/>
      <c r="D136" s="227" t="s">
        <v>165</v>
      </c>
      <c r="E136" s="244" t="s">
        <v>19</v>
      </c>
      <c r="F136" s="245" t="s">
        <v>110</v>
      </c>
      <c r="G136" s="243"/>
      <c r="H136" s="246">
        <v>12.25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165</v>
      </c>
      <c r="AU136" s="252" t="s">
        <v>81</v>
      </c>
      <c r="AV136" s="14" t="s">
        <v>81</v>
      </c>
      <c r="AW136" s="14" t="s">
        <v>34</v>
      </c>
      <c r="AX136" s="14" t="s">
        <v>72</v>
      </c>
      <c r="AY136" s="252" t="s">
        <v>151</v>
      </c>
    </row>
    <row r="137" spans="1:51" s="15" customFormat="1" ht="12">
      <c r="A137" s="15"/>
      <c r="B137" s="253"/>
      <c r="C137" s="254"/>
      <c r="D137" s="227" t="s">
        <v>165</v>
      </c>
      <c r="E137" s="255" t="s">
        <v>19</v>
      </c>
      <c r="F137" s="256" t="s">
        <v>168</v>
      </c>
      <c r="G137" s="254"/>
      <c r="H137" s="257">
        <v>288.29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165</v>
      </c>
      <c r="AU137" s="263" t="s">
        <v>81</v>
      </c>
      <c r="AV137" s="15" t="s">
        <v>157</v>
      </c>
      <c r="AW137" s="15" t="s">
        <v>34</v>
      </c>
      <c r="AX137" s="15" t="s">
        <v>79</v>
      </c>
      <c r="AY137" s="263" t="s">
        <v>151</v>
      </c>
    </row>
    <row r="138" spans="1:65" s="2" customFormat="1" ht="21.75" customHeight="1">
      <c r="A138" s="39"/>
      <c r="B138" s="40"/>
      <c r="C138" s="214" t="s">
        <v>202</v>
      </c>
      <c r="D138" s="214" t="s">
        <v>153</v>
      </c>
      <c r="E138" s="215" t="s">
        <v>258</v>
      </c>
      <c r="F138" s="216" t="s">
        <v>259</v>
      </c>
      <c r="G138" s="217" t="s">
        <v>161</v>
      </c>
      <c r="H138" s="218">
        <v>506</v>
      </c>
      <c r="I138" s="219"/>
      <c r="J138" s="220">
        <f>ROUND(I138*H138,2)</f>
        <v>0</v>
      </c>
      <c r="K138" s="216" t="s">
        <v>245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157</v>
      </c>
      <c r="AT138" s="225" t="s">
        <v>153</v>
      </c>
      <c r="AU138" s="225" t="s">
        <v>81</v>
      </c>
      <c r="AY138" s="18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79</v>
      </c>
      <c r="BK138" s="226">
        <f>ROUND(I138*H138,2)</f>
        <v>0</v>
      </c>
      <c r="BL138" s="18" t="s">
        <v>157</v>
      </c>
      <c r="BM138" s="225" t="s">
        <v>1352</v>
      </c>
    </row>
    <row r="139" spans="1:47" s="2" customFormat="1" ht="12">
      <c r="A139" s="39"/>
      <c r="B139" s="40"/>
      <c r="C139" s="41"/>
      <c r="D139" s="264" t="s">
        <v>174</v>
      </c>
      <c r="E139" s="41"/>
      <c r="F139" s="265" t="s">
        <v>261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174</v>
      </c>
      <c r="AU139" s="18" t="s">
        <v>81</v>
      </c>
    </row>
    <row r="140" spans="1:51" s="13" customFormat="1" ht="12">
      <c r="A140" s="13"/>
      <c r="B140" s="232"/>
      <c r="C140" s="233"/>
      <c r="D140" s="227" t="s">
        <v>165</v>
      </c>
      <c r="E140" s="234" t="s">
        <v>19</v>
      </c>
      <c r="F140" s="235" t="s">
        <v>1337</v>
      </c>
      <c r="G140" s="233"/>
      <c r="H140" s="234" t="s">
        <v>19</v>
      </c>
      <c r="I140" s="236"/>
      <c r="J140" s="233"/>
      <c r="K140" s="233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165</v>
      </c>
      <c r="AU140" s="241" t="s">
        <v>81</v>
      </c>
      <c r="AV140" s="13" t="s">
        <v>79</v>
      </c>
      <c r="AW140" s="13" t="s">
        <v>34</v>
      </c>
      <c r="AX140" s="13" t="s">
        <v>72</v>
      </c>
      <c r="AY140" s="241" t="s">
        <v>151</v>
      </c>
    </row>
    <row r="141" spans="1:51" s="14" customFormat="1" ht="12">
      <c r="A141" s="14"/>
      <c r="B141" s="242"/>
      <c r="C141" s="243"/>
      <c r="D141" s="227" t="s">
        <v>165</v>
      </c>
      <c r="E141" s="244" t="s">
        <v>19</v>
      </c>
      <c r="F141" s="245" t="s">
        <v>1353</v>
      </c>
      <c r="G141" s="243"/>
      <c r="H141" s="246">
        <v>352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165</v>
      </c>
      <c r="AU141" s="252" t="s">
        <v>81</v>
      </c>
      <c r="AV141" s="14" t="s">
        <v>81</v>
      </c>
      <c r="AW141" s="14" t="s">
        <v>34</v>
      </c>
      <c r="AX141" s="14" t="s">
        <v>72</v>
      </c>
      <c r="AY141" s="252" t="s">
        <v>151</v>
      </c>
    </row>
    <row r="142" spans="1:51" s="13" customFormat="1" ht="12">
      <c r="A142" s="13"/>
      <c r="B142" s="232"/>
      <c r="C142" s="233"/>
      <c r="D142" s="227" t="s">
        <v>165</v>
      </c>
      <c r="E142" s="234" t="s">
        <v>19</v>
      </c>
      <c r="F142" s="235" t="s">
        <v>1341</v>
      </c>
      <c r="G142" s="233"/>
      <c r="H142" s="234" t="s">
        <v>19</v>
      </c>
      <c r="I142" s="236"/>
      <c r="J142" s="233"/>
      <c r="K142" s="233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165</v>
      </c>
      <c r="AU142" s="241" t="s">
        <v>81</v>
      </c>
      <c r="AV142" s="13" t="s">
        <v>79</v>
      </c>
      <c r="AW142" s="13" t="s">
        <v>34</v>
      </c>
      <c r="AX142" s="13" t="s">
        <v>72</v>
      </c>
      <c r="AY142" s="241" t="s">
        <v>151</v>
      </c>
    </row>
    <row r="143" spans="1:51" s="14" customFormat="1" ht="12">
      <c r="A143" s="14"/>
      <c r="B143" s="242"/>
      <c r="C143" s="243"/>
      <c r="D143" s="227" t="s">
        <v>165</v>
      </c>
      <c r="E143" s="244" t="s">
        <v>19</v>
      </c>
      <c r="F143" s="245" t="s">
        <v>452</v>
      </c>
      <c r="G143" s="243"/>
      <c r="H143" s="246">
        <v>52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165</v>
      </c>
      <c r="AU143" s="252" t="s">
        <v>81</v>
      </c>
      <c r="AV143" s="14" t="s">
        <v>81</v>
      </c>
      <c r="AW143" s="14" t="s">
        <v>34</v>
      </c>
      <c r="AX143" s="14" t="s">
        <v>72</v>
      </c>
      <c r="AY143" s="252" t="s">
        <v>151</v>
      </c>
    </row>
    <row r="144" spans="1:51" s="13" customFormat="1" ht="12">
      <c r="A144" s="13"/>
      <c r="B144" s="232"/>
      <c r="C144" s="233"/>
      <c r="D144" s="227" t="s">
        <v>165</v>
      </c>
      <c r="E144" s="234" t="s">
        <v>19</v>
      </c>
      <c r="F144" s="235" t="s">
        <v>223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165</v>
      </c>
      <c r="AU144" s="241" t="s">
        <v>81</v>
      </c>
      <c r="AV144" s="13" t="s">
        <v>79</v>
      </c>
      <c r="AW144" s="13" t="s">
        <v>34</v>
      </c>
      <c r="AX144" s="13" t="s">
        <v>72</v>
      </c>
      <c r="AY144" s="241" t="s">
        <v>151</v>
      </c>
    </row>
    <row r="145" spans="1:51" s="14" customFormat="1" ht="12">
      <c r="A145" s="14"/>
      <c r="B145" s="242"/>
      <c r="C145" s="243"/>
      <c r="D145" s="227" t="s">
        <v>165</v>
      </c>
      <c r="E145" s="244" t="s">
        <v>19</v>
      </c>
      <c r="F145" s="245" t="s">
        <v>911</v>
      </c>
      <c r="G145" s="243"/>
      <c r="H145" s="246">
        <v>90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165</v>
      </c>
      <c r="AU145" s="252" t="s">
        <v>81</v>
      </c>
      <c r="AV145" s="14" t="s">
        <v>81</v>
      </c>
      <c r="AW145" s="14" t="s">
        <v>34</v>
      </c>
      <c r="AX145" s="14" t="s">
        <v>72</v>
      </c>
      <c r="AY145" s="252" t="s">
        <v>151</v>
      </c>
    </row>
    <row r="146" spans="1:51" s="13" customFormat="1" ht="12">
      <c r="A146" s="13"/>
      <c r="B146" s="232"/>
      <c r="C146" s="233"/>
      <c r="D146" s="227" t="s">
        <v>165</v>
      </c>
      <c r="E146" s="234" t="s">
        <v>19</v>
      </c>
      <c r="F146" s="235" t="s">
        <v>225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165</v>
      </c>
      <c r="AU146" s="241" t="s">
        <v>81</v>
      </c>
      <c r="AV146" s="13" t="s">
        <v>79</v>
      </c>
      <c r="AW146" s="13" t="s">
        <v>34</v>
      </c>
      <c r="AX146" s="13" t="s">
        <v>72</v>
      </c>
      <c r="AY146" s="241" t="s">
        <v>151</v>
      </c>
    </row>
    <row r="147" spans="1:51" s="14" customFormat="1" ht="12">
      <c r="A147" s="14"/>
      <c r="B147" s="242"/>
      <c r="C147" s="243"/>
      <c r="D147" s="227" t="s">
        <v>165</v>
      </c>
      <c r="E147" s="244" t="s">
        <v>19</v>
      </c>
      <c r="F147" s="245" t="s">
        <v>242</v>
      </c>
      <c r="G147" s="243"/>
      <c r="H147" s="246">
        <v>12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165</v>
      </c>
      <c r="AU147" s="252" t="s">
        <v>81</v>
      </c>
      <c r="AV147" s="14" t="s">
        <v>81</v>
      </c>
      <c r="AW147" s="14" t="s">
        <v>34</v>
      </c>
      <c r="AX147" s="14" t="s">
        <v>72</v>
      </c>
      <c r="AY147" s="252" t="s">
        <v>151</v>
      </c>
    </row>
    <row r="148" spans="1:51" s="15" customFormat="1" ht="12">
      <c r="A148" s="15"/>
      <c r="B148" s="253"/>
      <c r="C148" s="254"/>
      <c r="D148" s="227" t="s">
        <v>165</v>
      </c>
      <c r="E148" s="255" t="s">
        <v>19</v>
      </c>
      <c r="F148" s="256" t="s">
        <v>168</v>
      </c>
      <c r="G148" s="254"/>
      <c r="H148" s="257">
        <v>506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3" t="s">
        <v>165</v>
      </c>
      <c r="AU148" s="263" t="s">
        <v>81</v>
      </c>
      <c r="AV148" s="15" t="s">
        <v>157</v>
      </c>
      <c r="AW148" s="15" t="s">
        <v>34</v>
      </c>
      <c r="AX148" s="15" t="s">
        <v>79</v>
      </c>
      <c r="AY148" s="263" t="s">
        <v>151</v>
      </c>
    </row>
    <row r="149" spans="1:63" s="12" customFormat="1" ht="22.8" customHeight="1">
      <c r="A149" s="12"/>
      <c r="B149" s="198"/>
      <c r="C149" s="199"/>
      <c r="D149" s="200" t="s">
        <v>71</v>
      </c>
      <c r="E149" s="212" t="s">
        <v>81</v>
      </c>
      <c r="F149" s="212" t="s">
        <v>265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SUM(P150:P151)</f>
        <v>0</v>
      </c>
      <c r="Q149" s="206"/>
      <c r="R149" s="207">
        <f>SUM(R150:R151)</f>
        <v>16.6586</v>
      </c>
      <c r="S149" s="206"/>
      <c r="T149" s="208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79</v>
      </c>
      <c r="AT149" s="210" t="s">
        <v>71</v>
      </c>
      <c r="AU149" s="210" t="s">
        <v>79</v>
      </c>
      <c r="AY149" s="209" t="s">
        <v>151</v>
      </c>
      <c r="BK149" s="211">
        <f>SUM(BK150:BK151)</f>
        <v>0</v>
      </c>
    </row>
    <row r="150" spans="1:65" s="2" customFormat="1" ht="24.15" customHeight="1">
      <c r="A150" s="39"/>
      <c r="B150" s="40"/>
      <c r="C150" s="214" t="s">
        <v>210</v>
      </c>
      <c r="D150" s="214" t="s">
        <v>153</v>
      </c>
      <c r="E150" s="215" t="s">
        <v>266</v>
      </c>
      <c r="F150" s="216" t="s">
        <v>267</v>
      </c>
      <c r="G150" s="217" t="s">
        <v>194</v>
      </c>
      <c r="H150" s="218">
        <v>70</v>
      </c>
      <c r="I150" s="219"/>
      <c r="J150" s="220">
        <f>ROUND(I150*H150,2)</f>
        <v>0</v>
      </c>
      <c r="K150" s="216" t="s">
        <v>172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0.23798</v>
      </c>
      <c r="R150" s="223">
        <f>Q150*H150</f>
        <v>16.6586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157</v>
      </c>
      <c r="AT150" s="225" t="s">
        <v>153</v>
      </c>
      <c r="AU150" s="225" t="s">
        <v>81</v>
      </c>
      <c r="AY150" s="18" t="s">
        <v>151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79</v>
      </c>
      <c r="BK150" s="226">
        <f>ROUND(I150*H150,2)</f>
        <v>0</v>
      </c>
      <c r="BL150" s="18" t="s">
        <v>157</v>
      </c>
      <c r="BM150" s="225" t="s">
        <v>1354</v>
      </c>
    </row>
    <row r="151" spans="1:47" s="2" customFormat="1" ht="12">
      <c r="A151" s="39"/>
      <c r="B151" s="40"/>
      <c r="C151" s="41"/>
      <c r="D151" s="264" t="s">
        <v>174</v>
      </c>
      <c r="E151" s="41"/>
      <c r="F151" s="265" t="s">
        <v>269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174</v>
      </c>
      <c r="AU151" s="18" t="s">
        <v>81</v>
      </c>
    </row>
    <row r="152" spans="1:63" s="12" customFormat="1" ht="22.8" customHeight="1">
      <c r="A152" s="12"/>
      <c r="B152" s="198"/>
      <c r="C152" s="199"/>
      <c r="D152" s="200" t="s">
        <v>71</v>
      </c>
      <c r="E152" s="212" t="s">
        <v>184</v>
      </c>
      <c r="F152" s="212" t="s">
        <v>271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SUM(P153:P230)</f>
        <v>0</v>
      </c>
      <c r="Q152" s="206"/>
      <c r="R152" s="207">
        <f>SUM(R153:R230)</f>
        <v>22.28024</v>
      </c>
      <c r="S152" s="206"/>
      <c r="T152" s="208">
        <f>SUM(T153:T230)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79</v>
      </c>
      <c r="AT152" s="210" t="s">
        <v>71</v>
      </c>
      <c r="AU152" s="210" t="s">
        <v>79</v>
      </c>
      <c r="AY152" s="209" t="s">
        <v>151</v>
      </c>
      <c r="BK152" s="211">
        <f>SUM(BK153:BK230)</f>
        <v>0</v>
      </c>
    </row>
    <row r="153" spans="1:65" s="2" customFormat="1" ht="21.75" customHeight="1">
      <c r="A153" s="39"/>
      <c r="B153" s="40"/>
      <c r="C153" s="214" t="s">
        <v>217</v>
      </c>
      <c r="D153" s="214" t="s">
        <v>153</v>
      </c>
      <c r="E153" s="215" t="s">
        <v>1355</v>
      </c>
      <c r="F153" s="216" t="s">
        <v>1356</v>
      </c>
      <c r="G153" s="217" t="s">
        <v>161</v>
      </c>
      <c r="H153" s="218">
        <v>52</v>
      </c>
      <c r="I153" s="219"/>
      <c r="J153" s="220">
        <f>ROUND(I153*H153,2)</f>
        <v>0</v>
      </c>
      <c r="K153" s="216" t="s">
        <v>172</v>
      </c>
      <c r="L153" s="45"/>
      <c r="M153" s="221" t="s">
        <v>19</v>
      </c>
      <c r="N153" s="222" t="s">
        <v>43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157</v>
      </c>
      <c r="AT153" s="225" t="s">
        <v>153</v>
      </c>
      <c r="AU153" s="225" t="s">
        <v>81</v>
      </c>
      <c r="AY153" s="18" t="s">
        <v>151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79</v>
      </c>
      <c r="BK153" s="226">
        <f>ROUND(I153*H153,2)</f>
        <v>0</v>
      </c>
      <c r="BL153" s="18" t="s">
        <v>157</v>
      </c>
      <c r="BM153" s="225" t="s">
        <v>1357</v>
      </c>
    </row>
    <row r="154" spans="1:47" s="2" customFormat="1" ht="12">
      <c r="A154" s="39"/>
      <c r="B154" s="40"/>
      <c r="C154" s="41"/>
      <c r="D154" s="264" t="s">
        <v>174</v>
      </c>
      <c r="E154" s="41"/>
      <c r="F154" s="265" t="s">
        <v>1358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174</v>
      </c>
      <c r="AU154" s="18" t="s">
        <v>81</v>
      </c>
    </row>
    <row r="155" spans="1:51" s="13" customFormat="1" ht="12">
      <c r="A155" s="13"/>
      <c r="B155" s="232"/>
      <c r="C155" s="233"/>
      <c r="D155" s="227" t="s">
        <v>165</v>
      </c>
      <c r="E155" s="234" t="s">
        <v>19</v>
      </c>
      <c r="F155" s="235" t="s">
        <v>1341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165</v>
      </c>
      <c r="AU155" s="241" t="s">
        <v>81</v>
      </c>
      <c r="AV155" s="13" t="s">
        <v>79</v>
      </c>
      <c r="AW155" s="13" t="s">
        <v>34</v>
      </c>
      <c r="AX155" s="13" t="s">
        <v>72</v>
      </c>
      <c r="AY155" s="241" t="s">
        <v>151</v>
      </c>
    </row>
    <row r="156" spans="1:51" s="14" customFormat="1" ht="12">
      <c r="A156" s="14"/>
      <c r="B156" s="242"/>
      <c r="C156" s="243"/>
      <c r="D156" s="227" t="s">
        <v>165</v>
      </c>
      <c r="E156" s="244" t="s">
        <v>19</v>
      </c>
      <c r="F156" s="245" t="s">
        <v>452</v>
      </c>
      <c r="G156" s="243"/>
      <c r="H156" s="246">
        <v>52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165</v>
      </c>
      <c r="AU156" s="252" t="s">
        <v>81</v>
      </c>
      <c r="AV156" s="14" t="s">
        <v>81</v>
      </c>
      <c r="AW156" s="14" t="s">
        <v>34</v>
      </c>
      <c r="AX156" s="14" t="s">
        <v>72</v>
      </c>
      <c r="AY156" s="252" t="s">
        <v>151</v>
      </c>
    </row>
    <row r="157" spans="1:51" s="15" customFormat="1" ht="12">
      <c r="A157" s="15"/>
      <c r="B157" s="253"/>
      <c r="C157" s="254"/>
      <c r="D157" s="227" t="s">
        <v>165</v>
      </c>
      <c r="E157" s="255" t="s">
        <v>19</v>
      </c>
      <c r="F157" s="256" t="s">
        <v>168</v>
      </c>
      <c r="G157" s="254"/>
      <c r="H157" s="257">
        <v>52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165</v>
      </c>
      <c r="AU157" s="263" t="s">
        <v>81</v>
      </c>
      <c r="AV157" s="15" t="s">
        <v>157</v>
      </c>
      <c r="AW157" s="15" t="s">
        <v>34</v>
      </c>
      <c r="AX157" s="15" t="s">
        <v>79</v>
      </c>
      <c r="AY157" s="263" t="s">
        <v>151</v>
      </c>
    </row>
    <row r="158" spans="1:65" s="2" customFormat="1" ht="21.75" customHeight="1">
      <c r="A158" s="39"/>
      <c r="B158" s="40"/>
      <c r="C158" s="214" t="s">
        <v>227</v>
      </c>
      <c r="D158" s="214" t="s">
        <v>153</v>
      </c>
      <c r="E158" s="215" t="s">
        <v>273</v>
      </c>
      <c r="F158" s="216" t="s">
        <v>274</v>
      </c>
      <c r="G158" s="217" t="s">
        <v>161</v>
      </c>
      <c r="H158" s="218">
        <v>12</v>
      </c>
      <c r="I158" s="219"/>
      <c r="J158" s="220">
        <f>ROUND(I158*H158,2)</f>
        <v>0</v>
      </c>
      <c r="K158" s="216" t="s">
        <v>172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157</v>
      </c>
      <c r="AT158" s="225" t="s">
        <v>153</v>
      </c>
      <c r="AU158" s="225" t="s">
        <v>81</v>
      </c>
      <c r="AY158" s="18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79</v>
      </c>
      <c r="BK158" s="226">
        <f>ROUND(I158*H158,2)</f>
        <v>0</v>
      </c>
      <c r="BL158" s="18" t="s">
        <v>157</v>
      </c>
      <c r="BM158" s="225" t="s">
        <v>1359</v>
      </c>
    </row>
    <row r="159" spans="1:47" s="2" customFormat="1" ht="12">
      <c r="A159" s="39"/>
      <c r="B159" s="40"/>
      <c r="C159" s="41"/>
      <c r="D159" s="264" t="s">
        <v>174</v>
      </c>
      <c r="E159" s="41"/>
      <c r="F159" s="265" t="s">
        <v>276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174</v>
      </c>
      <c r="AU159" s="18" t="s">
        <v>81</v>
      </c>
    </row>
    <row r="160" spans="1:51" s="13" customFormat="1" ht="12">
      <c r="A160" s="13"/>
      <c r="B160" s="232"/>
      <c r="C160" s="233"/>
      <c r="D160" s="227" t="s">
        <v>165</v>
      </c>
      <c r="E160" s="234" t="s">
        <v>19</v>
      </c>
      <c r="F160" s="235" t="s">
        <v>225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165</v>
      </c>
      <c r="AU160" s="241" t="s">
        <v>81</v>
      </c>
      <c r="AV160" s="13" t="s">
        <v>79</v>
      </c>
      <c r="AW160" s="13" t="s">
        <v>34</v>
      </c>
      <c r="AX160" s="13" t="s">
        <v>72</v>
      </c>
      <c r="AY160" s="241" t="s">
        <v>151</v>
      </c>
    </row>
    <row r="161" spans="1:51" s="14" customFormat="1" ht="12">
      <c r="A161" s="14"/>
      <c r="B161" s="242"/>
      <c r="C161" s="243"/>
      <c r="D161" s="227" t="s">
        <v>165</v>
      </c>
      <c r="E161" s="244" t="s">
        <v>19</v>
      </c>
      <c r="F161" s="245" t="s">
        <v>242</v>
      </c>
      <c r="G161" s="243"/>
      <c r="H161" s="246">
        <v>12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165</v>
      </c>
      <c r="AU161" s="252" t="s">
        <v>81</v>
      </c>
      <c r="AV161" s="14" t="s">
        <v>81</v>
      </c>
      <c r="AW161" s="14" t="s">
        <v>34</v>
      </c>
      <c r="AX161" s="14" t="s">
        <v>72</v>
      </c>
      <c r="AY161" s="252" t="s">
        <v>151</v>
      </c>
    </row>
    <row r="162" spans="1:51" s="15" customFormat="1" ht="12">
      <c r="A162" s="15"/>
      <c r="B162" s="253"/>
      <c r="C162" s="254"/>
      <c r="D162" s="227" t="s">
        <v>165</v>
      </c>
      <c r="E162" s="255" t="s">
        <v>19</v>
      </c>
      <c r="F162" s="256" t="s">
        <v>168</v>
      </c>
      <c r="G162" s="254"/>
      <c r="H162" s="257">
        <v>12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3" t="s">
        <v>165</v>
      </c>
      <c r="AU162" s="263" t="s">
        <v>81</v>
      </c>
      <c r="AV162" s="15" t="s">
        <v>157</v>
      </c>
      <c r="AW162" s="15" t="s">
        <v>34</v>
      </c>
      <c r="AX162" s="15" t="s">
        <v>79</v>
      </c>
      <c r="AY162" s="263" t="s">
        <v>151</v>
      </c>
    </row>
    <row r="163" spans="1:65" s="2" customFormat="1" ht="21.75" customHeight="1">
      <c r="A163" s="39"/>
      <c r="B163" s="40"/>
      <c r="C163" s="214" t="s">
        <v>238</v>
      </c>
      <c r="D163" s="214" t="s">
        <v>153</v>
      </c>
      <c r="E163" s="215" t="s">
        <v>278</v>
      </c>
      <c r="F163" s="216" t="s">
        <v>279</v>
      </c>
      <c r="G163" s="217" t="s">
        <v>161</v>
      </c>
      <c r="H163" s="218">
        <v>352</v>
      </c>
      <c r="I163" s="219"/>
      <c r="J163" s="220">
        <f>ROUND(I163*H163,2)</f>
        <v>0</v>
      </c>
      <c r="K163" s="216" t="s">
        <v>172</v>
      </c>
      <c r="L163" s="45"/>
      <c r="M163" s="221" t="s">
        <v>19</v>
      </c>
      <c r="N163" s="222" t="s">
        <v>43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157</v>
      </c>
      <c r="AT163" s="225" t="s">
        <v>153</v>
      </c>
      <c r="AU163" s="225" t="s">
        <v>81</v>
      </c>
      <c r="AY163" s="18" t="s">
        <v>151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79</v>
      </c>
      <c r="BK163" s="226">
        <f>ROUND(I163*H163,2)</f>
        <v>0</v>
      </c>
      <c r="BL163" s="18" t="s">
        <v>157</v>
      </c>
      <c r="BM163" s="225" t="s">
        <v>1360</v>
      </c>
    </row>
    <row r="164" spans="1:47" s="2" customFormat="1" ht="12">
      <c r="A164" s="39"/>
      <c r="B164" s="40"/>
      <c r="C164" s="41"/>
      <c r="D164" s="264" t="s">
        <v>174</v>
      </c>
      <c r="E164" s="41"/>
      <c r="F164" s="265" t="s">
        <v>281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174</v>
      </c>
      <c r="AU164" s="18" t="s">
        <v>81</v>
      </c>
    </row>
    <row r="165" spans="1:51" s="13" customFormat="1" ht="12">
      <c r="A165" s="13"/>
      <c r="B165" s="232"/>
      <c r="C165" s="233"/>
      <c r="D165" s="227" t="s">
        <v>165</v>
      </c>
      <c r="E165" s="234" t="s">
        <v>19</v>
      </c>
      <c r="F165" s="235" t="s">
        <v>1337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165</v>
      </c>
      <c r="AU165" s="241" t="s">
        <v>81</v>
      </c>
      <c r="AV165" s="13" t="s">
        <v>79</v>
      </c>
      <c r="AW165" s="13" t="s">
        <v>34</v>
      </c>
      <c r="AX165" s="13" t="s">
        <v>72</v>
      </c>
      <c r="AY165" s="241" t="s">
        <v>151</v>
      </c>
    </row>
    <row r="166" spans="1:51" s="14" customFormat="1" ht="12">
      <c r="A166" s="14"/>
      <c r="B166" s="242"/>
      <c r="C166" s="243"/>
      <c r="D166" s="227" t="s">
        <v>165</v>
      </c>
      <c r="E166" s="244" t="s">
        <v>19</v>
      </c>
      <c r="F166" s="245" t="s">
        <v>1353</v>
      </c>
      <c r="G166" s="243"/>
      <c r="H166" s="246">
        <v>352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165</v>
      </c>
      <c r="AU166" s="252" t="s">
        <v>81</v>
      </c>
      <c r="AV166" s="14" t="s">
        <v>81</v>
      </c>
      <c r="AW166" s="14" t="s">
        <v>34</v>
      </c>
      <c r="AX166" s="14" t="s">
        <v>72</v>
      </c>
      <c r="AY166" s="252" t="s">
        <v>151</v>
      </c>
    </row>
    <row r="167" spans="1:51" s="15" customFormat="1" ht="12">
      <c r="A167" s="15"/>
      <c r="B167" s="253"/>
      <c r="C167" s="254"/>
      <c r="D167" s="227" t="s">
        <v>165</v>
      </c>
      <c r="E167" s="255" t="s">
        <v>19</v>
      </c>
      <c r="F167" s="256" t="s">
        <v>168</v>
      </c>
      <c r="G167" s="254"/>
      <c r="H167" s="257">
        <v>352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3" t="s">
        <v>165</v>
      </c>
      <c r="AU167" s="263" t="s">
        <v>81</v>
      </c>
      <c r="AV167" s="15" t="s">
        <v>157</v>
      </c>
      <c r="AW167" s="15" t="s">
        <v>34</v>
      </c>
      <c r="AX167" s="15" t="s">
        <v>79</v>
      </c>
      <c r="AY167" s="263" t="s">
        <v>151</v>
      </c>
    </row>
    <row r="168" spans="1:65" s="2" customFormat="1" ht="21.75" customHeight="1">
      <c r="A168" s="39"/>
      <c r="B168" s="40"/>
      <c r="C168" s="214" t="s">
        <v>242</v>
      </c>
      <c r="D168" s="214" t="s">
        <v>153</v>
      </c>
      <c r="E168" s="215" t="s">
        <v>1361</v>
      </c>
      <c r="F168" s="216" t="s">
        <v>1362</v>
      </c>
      <c r="G168" s="217" t="s">
        <v>161</v>
      </c>
      <c r="H168" s="218">
        <v>352</v>
      </c>
      <c r="I168" s="219"/>
      <c r="J168" s="220">
        <f>ROUND(I168*H168,2)</f>
        <v>0</v>
      </c>
      <c r="K168" s="216" t="s">
        <v>172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157</v>
      </c>
      <c r="AT168" s="225" t="s">
        <v>153</v>
      </c>
      <c r="AU168" s="225" t="s">
        <v>81</v>
      </c>
      <c r="AY168" s="18" t="s">
        <v>151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79</v>
      </c>
      <c r="BK168" s="226">
        <f>ROUND(I168*H168,2)</f>
        <v>0</v>
      </c>
      <c r="BL168" s="18" t="s">
        <v>157</v>
      </c>
      <c r="BM168" s="225" t="s">
        <v>1363</v>
      </c>
    </row>
    <row r="169" spans="1:47" s="2" customFormat="1" ht="12">
      <c r="A169" s="39"/>
      <c r="B169" s="40"/>
      <c r="C169" s="41"/>
      <c r="D169" s="264" t="s">
        <v>174</v>
      </c>
      <c r="E169" s="41"/>
      <c r="F169" s="265" t="s">
        <v>1364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174</v>
      </c>
      <c r="AU169" s="18" t="s">
        <v>81</v>
      </c>
    </row>
    <row r="170" spans="1:47" s="2" customFormat="1" ht="12">
      <c r="A170" s="39"/>
      <c r="B170" s="40"/>
      <c r="C170" s="41"/>
      <c r="D170" s="227" t="s">
        <v>163</v>
      </c>
      <c r="E170" s="41"/>
      <c r="F170" s="228" t="s">
        <v>1365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163</v>
      </c>
      <c r="AU170" s="18" t="s">
        <v>81</v>
      </c>
    </row>
    <row r="171" spans="1:51" s="13" customFormat="1" ht="12">
      <c r="A171" s="13"/>
      <c r="B171" s="232"/>
      <c r="C171" s="233"/>
      <c r="D171" s="227" t="s">
        <v>165</v>
      </c>
      <c r="E171" s="234" t="s">
        <v>19</v>
      </c>
      <c r="F171" s="235" t="s">
        <v>1339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165</v>
      </c>
      <c r="AU171" s="241" t="s">
        <v>81</v>
      </c>
      <c r="AV171" s="13" t="s">
        <v>79</v>
      </c>
      <c r="AW171" s="13" t="s">
        <v>34</v>
      </c>
      <c r="AX171" s="13" t="s">
        <v>72</v>
      </c>
      <c r="AY171" s="241" t="s">
        <v>151</v>
      </c>
    </row>
    <row r="172" spans="1:51" s="14" customFormat="1" ht="12">
      <c r="A172" s="14"/>
      <c r="B172" s="242"/>
      <c r="C172" s="243"/>
      <c r="D172" s="227" t="s">
        <v>165</v>
      </c>
      <c r="E172" s="244" t="s">
        <v>19</v>
      </c>
      <c r="F172" s="245" t="s">
        <v>1353</v>
      </c>
      <c r="G172" s="243"/>
      <c r="H172" s="246">
        <v>352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165</v>
      </c>
      <c r="AU172" s="252" t="s">
        <v>81</v>
      </c>
      <c r="AV172" s="14" t="s">
        <v>81</v>
      </c>
      <c r="AW172" s="14" t="s">
        <v>34</v>
      </c>
      <c r="AX172" s="14" t="s">
        <v>72</v>
      </c>
      <c r="AY172" s="252" t="s">
        <v>151</v>
      </c>
    </row>
    <row r="173" spans="1:51" s="15" customFormat="1" ht="12">
      <c r="A173" s="15"/>
      <c r="B173" s="253"/>
      <c r="C173" s="254"/>
      <c r="D173" s="227" t="s">
        <v>165</v>
      </c>
      <c r="E173" s="255" t="s">
        <v>19</v>
      </c>
      <c r="F173" s="256" t="s">
        <v>168</v>
      </c>
      <c r="G173" s="254"/>
      <c r="H173" s="257">
        <v>352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3" t="s">
        <v>165</v>
      </c>
      <c r="AU173" s="263" t="s">
        <v>81</v>
      </c>
      <c r="AV173" s="15" t="s">
        <v>157</v>
      </c>
      <c r="AW173" s="15" t="s">
        <v>34</v>
      </c>
      <c r="AX173" s="15" t="s">
        <v>79</v>
      </c>
      <c r="AY173" s="263" t="s">
        <v>151</v>
      </c>
    </row>
    <row r="174" spans="1:65" s="2" customFormat="1" ht="24.15" customHeight="1">
      <c r="A174" s="39"/>
      <c r="B174" s="40"/>
      <c r="C174" s="214" t="s">
        <v>250</v>
      </c>
      <c r="D174" s="214" t="s">
        <v>153</v>
      </c>
      <c r="E174" s="215" t="s">
        <v>283</v>
      </c>
      <c r="F174" s="216" t="s">
        <v>284</v>
      </c>
      <c r="G174" s="217" t="s">
        <v>161</v>
      </c>
      <c r="H174" s="218">
        <v>102</v>
      </c>
      <c r="I174" s="219"/>
      <c r="J174" s="220">
        <f>ROUND(I174*H174,2)</f>
        <v>0</v>
      </c>
      <c r="K174" s="216" t="s">
        <v>245</v>
      </c>
      <c r="L174" s="45"/>
      <c r="M174" s="221" t="s">
        <v>19</v>
      </c>
      <c r="N174" s="222" t="s">
        <v>43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157</v>
      </c>
      <c r="AT174" s="225" t="s">
        <v>153</v>
      </c>
      <c r="AU174" s="225" t="s">
        <v>81</v>
      </c>
      <c r="AY174" s="18" t="s">
        <v>151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79</v>
      </c>
      <c r="BK174" s="226">
        <f>ROUND(I174*H174,2)</f>
        <v>0</v>
      </c>
      <c r="BL174" s="18" t="s">
        <v>157</v>
      </c>
      <c r="BM174" s="225" t="s">
        <v>1366</v>
      </c>
    </row>
    <row r="175" spans="1:47" s="2" customFormat="1" ht="12">
      <c r="A175" s="39"/>
      <c r="B175" s="40"/>
      <c r="C175" s="41"/>
      <c r="D175" s="264" t="s">
        <v>174</v>
      </c>
      <c r="E175" s="41"/>
      <c r="F175" s="265" t="s">
        <v>286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174</v>
      </c>
      <c r="AU175" s="18" t="s">
        <v>81</v>
      </c>
    </row>
    <row r="176" spans="1:51" s="13" customFormat="1" ht="12">
      <c r="A176" s="13"/>
      <c r="B176" s="232"/>
      <c r="C176" s="233"/>
      <c r="D176" s="227" t="s">
        <v>165</v>
      </c>
      <c r="E176" s="234" t="s">
        <v>19</v>
      </c>
      <c r="F176" s="235" t="s">
        <v>223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165</v>
      </c>
      <c r="AU176" s="241" t="s">
        <v>81</v>
      </c>
      <c r="AV176" s="13" t="s">
        <v>79</v>
      </c>
      <c r="AW176" s="13" t="s">
        <v>34</v>
      </c>
      <c r="AX176" s="13" t="s">
        <v>72</v>
      </c>
      <c r="AY176" s="241" t="s">
        <v>151</v>
      </c>
    </row>
    <row r="177" spans="1:51" s="14" customFormat="1" ht="12">
      <c r="A177" s="14"/>
      <c r="B177" s="242"/>
      <c r="C177" s="243"/>
      <c r="D177" s="227" t="s">
        <v>165</v>
      </c>
      <c r="E177" s="244" t="s">
        <v>19</v>
      </c>
      <c r="F177" s="245" t="s">
        <v>911</v>
      </c>
      <c r="G177" s="243"/>
      <c r="H177" s="246">
        <v>90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165</v>
      </c>
      <c r="AU177" s="252" t="s">
        <v>81</v>
      </c>
      <c r="AV177" s="14" t="s">
        <v>81</v>
      </c>
      <c r="AW177" s="14" t="s">
        <v>34</v>
      </c>
      <c r="AX177" s="14" t="s">
        <v>72</v>
      </c>
      <c r="AY177" s="252" t="s">
        <v>151</v>
      </c>
    </row>
    <row r="178" spans="1:51" s="13" customFormat="1" ht="12">
      <c r="A178" s="13"/>
      <c r="B178" s="232"/>
      <c r="C178" s="233"/>
      <c r="D178" s="227" t="s">
        <v>165</v>
      </c>
      <c r="E178" s="234" t="s">
        <v>19</v>
      </c>
      <c r="F178" s="235" t="s">
        <v>225</v>
      </c>
      <c r="G178" s="233"/>
      <c r="H178" s="234" t="s">
        <v>19</v>
      </c>
      <c r="I178" s="236"/>
      <c r="J178" s="233"/>
      <c r="K178" s="233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165</v>
      </c>
      <c r="AU178" s="241" t="s">
        <v>81</v>
      </c>
      <c r="AV178" s="13" t="s">
        <v>79</v>
      </c>
      <c r="AW178" s="13" t="s">
        <v>34</v>
      </c>
      <c r="AX178" s="13" t="s">
        <v>72</v>
      </c>
      <c r="AY178" s="241" t="s">
        <v>151</v>
      </c>
    </row>
    <row r="179" spans="1:51" s="14" customFormat="1" ht="12">
      <c r="A179" s="14"/>
      <c r="B179" s="242"/>
      <c r="C179" s="243"/>
      <c r="D179" s="227" t="s">
        <v>165</v>
      </c>
      <c r="E179" s="244" t="s">
        <v>19</v>
      </c>
      <c r="F179" s="245" t="s">
        <v>242</v>
      </c>
      <c r="G179" s="243"/>
      <c r="H179" s="246">
        <v>12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165</v>
      </c>
      <c r="AU179" s="252" t="s">
        <v>81</v>
      </c>
      <c r="AV179" s="14" t="s">
        <v>81</v>
      </c>
      <c r="AW179" s="14" t="s">
        <v>34</v>
      </c>
      <c r="AX179" s="14" t="s">
        <v>72</v>
      </c>
      <c r="AY179" s="252" t="s">
        <v>151</v>
      </c>
    </row>
    <row r="180" spans="1:51" s="15" customFormat="1" ht="12">
      <c r="A180" s="15"/>
      <c r="B180" s="253"/>
      <c r="C180" s="254"/>
      <c r="D180" s="227" t="s">
        <v>165</v>
      </c>
      <c r="E180" s="255" t="s">
        <v>19</v>
      </c>
      <c r="F180" s="256" t="s">
        <v>168</v>
      </c>
      <c r="G180" s="254"/>
      <c r="H180" s="257">
        <v>102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3" t="s">
        <v>165</v>
      </c>
      <c r="AU180" s="263" t="s">
        <v>81</v>
      </c>
      <c r="AV180" s="15" t="s">
        <v>157</v>
      </c>
      <c r="AW180" s="15" t="s">
        <v>34</v>
      </c>
      <c r="AX180" s="15" t="s">
        <v>79</v>
      </c>
      <c r="AY180" s="263" t="s">
        <v>151</v>
      </c>
    </row>
    <row r="181" spans="1:65" s="2" customFormat="1" ht="24.15" customHeight="1">
      <c r="A181" s="39"/>
      <c r="B181" s="40"/>
      <c r="C181" s="214" t="s">
        <v>257</v>
      </c>
      <c r="D181" s="214" t="s">
        <v>153</v>
      </c>
      <c r="E181" s="215" t="s">
        <v>1367</v>
      </c>
      <c r="F181" s="216" t="s">
        <v>1368</v>
      </c>
      <c r="G181" s="217" t="s">
        <v>161</v>
      </c>
      <c r="H181" s="218">
        <v>52</v>
      </c>
      <c r="I181" s="219"/>
      <c r="J181" s="220">
        <f>ROUND(I181*H181,2)</f>
        <v>0</v>
      </c>
      <c r="K181" s="216" t="s">
        <v>172</v>
      </c>
      <c r="L181" s="45"/>
      <c r="M181" s="221" t="s">
        <v>19</v>
      </c>
      <c r="N181" s="222" t="s">
        <v>43</v>
      </c>
      <c r="O181" s="85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157</v>
      </c>
      <c r="AT181" s="225" t="s">
        <v>153</v>
      </c>
      <c r="AU181" s="225" t="s">
        <v>81</v>
      </c>
      <c r="AY181" s="18" t="s">
        <v>151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79</v>
      </c>
      <c r="BK181" s="226">
        <f>ROUND(I181*H181,2)</f>
        <v>0</v>
      </c>
      <c r="BL181" s="18" t="s">
        <v>157</v>
      </c>
      <c r="BM181" s="225" t="s">
        <v>1369</v>
      </c>
    </row>
    <row r="182" spans="1:47" s="2" customFormat="1" ht="12">
      <c r="A182" s="39"/>
      <c r="B182" s="40"/>
      <c r="C182" s="41"/>
      <c r="D182" s="264" t="s">
        <v>174</v>
      </c>
      <c r="E182" s="41"/>
      <c r="F182" s="265" t="s">
        <v>1370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174</v>
      </c>
      <c r="AU182" s="18" t="s">
        <v>81</v>
      </c>
    </row>
    <row r="183" spans="1:51" s="13" customFormat="1" ht="12">
      <c r="A183" s="13"/>
      <c r="B183" s="232"/>
      <c r="C183" s="233"/>
      <c r="D183" s="227" t="s">
        <v>165</v>
      </c>
      <c r="E183" s="234" t="s">
        <v>19</v>
      </c>
      <c r="F183" s="235" t="s">
        <v>1341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165</v>
      </c>
      <c r="AU183" s="241" t="s">
        <v>81</v>
      </c>
      <c r="AV183" s="13" t="s">
        <v>79</v>
      </c>
      <c r="AW183" s="13" t="s">
        <v>34</v>
      </c>
      <c r="AX183" s="13" t="s">
        <v>72</v>
      </c>
      <c r="AY183" s="241" t="s">
        <v>151</v>
      </c>
    </row>
    <row r="184" spans="1:51" s="14" customFormat="1" ht="12">
      <c r="A184" s="14"/>
      <c r="B184" s="242"/>
      <c r="C184" s="243"/>
      <c r="D184" s="227" t="s">
        <v>165</v>
      </c>
      <c r="E184" s="244" t="s">
        <v>19</v>
      </c>
      <c r="F184" s="245" t="s">
        <v>452</v>
      </c>
      <c r="G184" s="243"/>
      <c r="H184" s="246">
        <v>52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165</v>
      </c>
      <c r="AU184" s="252" t="s">
        <v>81</v>
      </c>
      <c r="AV184" s="14" t="s">
        <v>81</v>
      </c>
      <c r="AW184" s="14" t="s">
        <v>34</v>
      </c>
      <c r="AX184" s="14" t="s">
        <v>72</v>
      </c>
      <c r="AY184" s="252" t="s">
        <v>151</v>
      </c>
    </row>
    <row r="185" spans="1:51" s="15" customFormat="1" ht="12">
      <c r="A185" s="15"/>
      <c r="B185" s="253"/>
      <c r="C185" s="254"/>
      <c r="D185" s="227" t="s">
        <v>165</v>
      </c>
      <c r="E185" s="255" t="s">
        <v>19</v>
      </c>
      <c r="F185" s="256" t="s">
        <v>168</v>
      </c>
      <c r="G185" s="254"/>
      <c r="H185" s="257">
        <v>52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165</v>
      </c>
      <c r="AU185" s="263" t="s">
        <v>81</v>
      </c>
      <c r="AV185" s="15" t="s">
        <v>157</v>
      </c>
      <c r="AW185" s="15" t="s">
        <v>34</v>
      </c>
      <c r="AX185" s="15" t="s">
        <v>79</v>
      </c>
      <c r="AY185" s="263" t="s">
        <v>151</v>
      </c>
    </row>
    <row r="186" spans="1:65" s="2" customFormat="1" ht="24.15" customHeight="1">
      <c r="A186" s="39"/>
      <c r="B186" s="40"/>
      <c r="C186" s="214" t="s">
        <v>8</v>
      </c>
      <c r="D186" s="214" t="s">
        <v>153</v>
      </c>
      <c r="E186" s="215" t="s">
        <v>288</v>
      </c>
      <c r="F186" s="216" t="s">
        <v>289</v>
      </c>
      <c r="G186" s="217" t="s">
        <v>161</v>
      </c>
      <c r="H186" s="218">
        <v>320</v>
      </c>
      <c r="I186" s="219"/>
      <c r="J186" s="220">
        <f>ROUND(I186*H186,2)</f>
        <v>0</v>
      </c>
      <c r="K186" s="216" t="s">
        <v>172</v>
      </c>
      <c r="L186" s="45"/>
      <c r="M186" s="221" t="s">
        <v>19</v>
      </c>
      <c r="N186" s="222" t="s">
        <v>43</v>
      </c>
      <c r="O186" s="85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157</v>
      </c>
      <c r="AT186" s="225" t="s">
        <v>153</v>
      </c>
      <c r="AU186" s="225" t="s">
        <v>81</v>
      </c>
      <c r="AY186" s="18" t="s">
        <v>151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79</v>
      </c>
      <c r="BK186" s="226">
        <f>ROUND(I186*H186,2)</f>
        <v>0</v>
      </c>
      <c r="BL186" s="18" t="s">
        <v>157</v>
      </c>
      <c r="BM186" s="225" t="s">
        <v>1371</v>
      </c>
    </row>
    <row r="187" spans="1:47" s="2" customFormat="1" ht="12">
      <c r="A187" s="39"/>
      <c r="B187" s="40"/>
      <c r="C187" s="41"/>
      <c r="D187" s="264" t="s">
        <v>174</v>
      </c>
      <c r="E187" s="41"/>
      <c r="F187" s="265" t="s">
        <v>291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174</v>
      </c>
      <c r="AU187" s="18" t="s">
        <v>81</v>
      </c>
    </row>
    <row r="188" spans="1:51" s="13" customFormat="1" ht="12">
      <c r="A188" s="13"/>
      <c r="B188" s="232"/>
      <c r="C188" s="233"/>
      <c r="D188" s="227" t="s">
        <v>165</v>
      </c>
      <c r="E188" s="234" t="s">
        <v>19</v>
      </c>
      <c r="F188" s="235" t="s">
        <v>1337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165</v>
      </c>
      <c r="AU188" s="241" t="s">
        <v>81</v>
      </c>
      <c r="AV188" s="13" t="s">
        <v>79</v>
      </c>
      <c r="AW188" s="13" t="s">
        <v>34</v>
      </c>
      <c r="AX188" s="13" t="s">
        <v>72</v>
      </c>
      <c r="AY188" s="241" t="s">
        <v>151</v>
      </c>
    </row>
    <row r="189" spans="1:51" s="14" customFormat="1" ht="12">
      <c r="A189" s="14"/>
      <c r="B189" s="242"/>
      <c r="C189" s="243"/>
      <c r="D189" s="227" t="s">
        <v>165</v>
      </c>
      <c r="E189" s="244" t="s">
        <v>19</v>
      </c>
      <c r="F189" s="245" t="s">
        <v>1372</v>
      </c>
      <c r="G189" s="243"/>
      <c r="H189" s="246">
        <v>320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165</v>
      </c>
      <c r="AU189" s="252" t="s">
        <v>81</v>
      </c>
      <c r="AV189" s="14" t="s">
        <v>81</v>
      </c>
      <c r="AW189" s="14" t="s">
        <v>34</v>
      </c>
      <c r="AX189" s="14" t="s">
        <v>72</v>
      </c>
      <c r="AY189" s="252" t="s">
        <v>151</v>
      </c>
    </row>
    <row r="190" spans="1:51" s="15" customFormat="1" ht="12">
      <c r="A190" s="15"/>
      <c r="B190" s="253"/>
      <c r="C190" s="254"/>
      <c r="D190" s="227" t="s">
        <v>165</v>
      </c>
      <c r="E190" s="255" t="s">
        <v>19</v>
      </c>
      <c r="F190" s="256" t="s">
        <v>168</v>
      </c>
      <c r="G190" s="254"/>
      <c r="H190" s="257">
        <v>320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3" t="s">
        <v>165</v>
      </c>
      <c r="AU190" s="263" t="s">
        <v>81</v>
      </c>
      <c r="AV190" s="15" t="s">
        <v>157</v>
      </c>
      <c r="AW190" s="15" t="s">
        <v>34</v>
      </c>
      <c r="AX190" s="15" t="s">
        <v>79</v>
      </c>
      <c r="AY190" s="263" t="s">
        <v>151</v>
      </c>
    </row>
    <row r="191" spans="1:65" s="2" customFormat="1" ht="16.5" customHeight="1">
      <c r="A191" s="39"/>
      <c r="B191" s="40"/>
      <c r="C191" s="214" t="s">
        <v>272</v>
      </c>
      <c r="D191" s="214" t="s">
        <v>153</v>
      </c>
      <c r="E191" s="215" t="s">
        <v>296</v>
      </c>
      <c r="F191" s="216" t="s">
        <v>297</v>
      </c>
      <c r="G191" s="217" t="s">
        <v>161</v>
      </c>
      <c r="H191" s="218">
        <v>448</v>
      </c>
      <c r="I191" s="219"/>
      <c r="J191" s="220">
        <f>ROUND(I191*H191,2)</f>
        <v>0</v>
      </c>
      <c r="K191" s="216" t="s">
        <v>172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157</v>
      </c>
      <c r="AT191" s="225" t="s">
        <v>153</v>
      </c>
      <c r="AU191" s="225" t="s">
        <v>81</v>
      </c>
      <c r="AY191" s="18" t="s">
        <v>151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79</v>
      </c>
      <c r="BK191" s="226">
        <f>ROUND(I191*H191,2)</f>
        <v>0</v>
      </c>
      <c r="BL191" s="18" t="s">
        <v>157</v>
      </c>
      <c r="BM191" s="225" t="s">
        <v>1373</v>
      </c>
    </row>
    <row r="192" spans="1:47" s="2" customFormat="1" ht="12">
      <c r="A192" s="39"/>
      <c r="B192" s="40"/>
      <c r="C192" s="41"/>
      <c r="D192" s="264" t="s">
        <v>174</v>
      </c>
      <c r="E192" s="41"/>
      <c r="F192" s="265" t="s">
        <v>299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174</v>
      </c>
      <c r="AU192" s="18" t="s">
        <v>81</v>
      </c>
    </row>
    <row r="193" spans="1:51" s="13" customFormat="1" ht="12">
      <c r="A193" s="13"/>
      <c r="B193" s="232"/>
      <c r="C193" s="233"/>
      <c r="D193" s="227" t="s">
        <v>165</v>
      </c>
      <c r="E193" s="234" t="s">
        <v>19</v>
      </c>
      <c r="F193" s="235" t="s">
        <v>166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165</v>
      </c>
      <c r="AU193" s="241" t="s">
        <v>81</v>
      </c>
      <c r="AV193" s="13" t="s">
        <v>79</v>
      </c>
      <c r="AW193" s="13" t="s">
        <v>34</v>
      </c>
      <c r="AX193" s="13" t="s">
        <v>72</v>
      </c>
      <c r="AY193" s="241" t="s">
        <v>151</v>
      </c>
    </row>
    <row r="194" spans="1:51" s="14" customFormat="1" ht="12">
      <c r="A194" s="14"/>
      <c r="B194" s="242"/>
      <c r="C194" s="243"/>
      <c r="D194" s="227" t="s">
        <v>165</v>
      </c>
      <c r="E194" s="244" t="s">
        <v>19</v>
      </c>
      <c r="F194" s="245" t="s">
        <v>1330</v>
      </c>
      <c r="G194" s="243"/>
      <c r="H194" s="246">
        <v>448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165</v>
      </c>
      <c r="AU194" s="252" t="s">
        <v>81</v>
      </c>
      <c r="AV194" s="14" t="s">
        <v>81</v>
      </c>
      <c r="AW194" s="14" t="s">
        <v>34</v>
      </c>
      <c r="AX194" s="14" t="s">
        <v>72</v>
      </c>
      <c r="AY194" s="252" t="s">
        <v>151</v>
      </c>
    </row>
    <row r="195" spans="1:51" s="15" customFormat="1" ht="12">
      <c r="A195" s="15"/>
      <c r="B195" s="253"/>
      <c r="C195" s="254"/>
      <c r="D195" s="227" t="s">
        <v>165</v>
      </c>
      <c r="E195" s="255" t="s">
        <v>19</v>
      </c>
      <c r="F195" s="256" t="s">
        <v>168</v>
      </c>
      <c r="G195" s="254"/>
      <c r="H195" s="257">
        <v>448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3" t="s">
        <v>165</v>
      </c>
      <c r="AU195" s="263" t="s">
        <v>81</v>
      </c>
      <c r="AV195" s="15" t="s">
        <v>157</v>
      </c>
      <c r="AW195" s="15" t="s">
        <v>34</v>
      </c>
      <c r="AX195" s="15" t="s">
        <v>79</v>
      </c>
      <c r="AY195" s="263" t="s">
        <v>151</v>
      </c>
    </row>
    <row r="196" spans="1:65" s="2" customFormat="1" ht="24.15" customHeight="1">
      <c r="A196" s="39"/>
      <c r="B196" s="40"/>
      <c r="C196" s="214" t="s">
        <v>277</v>
      </c>
      <c r="D196" s="214" t="s">
        <v>153</v>
      </c>
      <c r="E196" s="215" t="s">
        <v>301</v>
      </c>
      <c r="F196" s="216" t="s">
        <v>302</v>
      </c>
      <c r="G196" s="217" t="s">
        <v>161</v>
      </c>
      <c r="H196" s="218">
        <v>448</v>
      </c>
      <c r="I196" s="219"/>
      <c r="J196" s="220">
        <f>ROUND(I196*H196,2)</f>
        <v>0</v>
      </c>
      <c r="K196" s="216" t="s">
        <v>172</v>
      </c>
      <c r="L196" s="45"/>
      <c r="M196" s="221" t="s">
        <v>19</v>
      </c>
      <c r="N196" s="222" t="s">
        <v>43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157</v>
      </c>
      <c r="AT196" s="225" t="s">
        <v>153</v>
      </c>
      <c r="AU196" s="225" t="s">
        <v>81</v>
      </c>
      <c r="AY196" s="18" t="s">
        <v>151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79</v>
      </c>
      <c r="BK196" s="226">
        <f>ROUND(I196*H196,2)</f>
        <v>0</v>
      </c>
      <c r="BL196" s="18" t="s">
        <v>157</v>
      </c>
      <c r="BM196" s="225" t="s">
        <v>1374</v>
      </c>
    </row>
    <row r="197" spans="1:47" s="2" customFormat="1" ht="12">
      <c r="A197" s="39"/>
      <c r="B197" s="40"/>
      <c r="C197" s="41"/>
      <c r="D197" s="264" t="s">
        <v>174</v>
      </c>
      <c r="E197" s="41"/>
      <c r="F197" s="265" t="s">
        <v>304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174</v>
      </c>
      <c r="AU197" s="18" t="s">
        <v>81</v>
      </c>
    </row>
    <row r="198" spans="1:51" s="13" customFormat="1" ht="12">
      <c r="A198" s="13"/>
      <c r="B198" s="232"/>
      <c r="C198" s="233"/>
      <c r="D198" s="227" t="s">
        <v>165</v>
      </c>
      <c r="E198" s="234" t="s">
        <v>19</v>
      </c>
      <c r="F198" s="235" t="s">
        <v>166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165</v>
      </c>
      <c r="AU198" s="241" t="s">
        <v>81</v>
      </c>
      <c r="AV198" s="13" t="s">
        <v>79</v>
      </c>
      <c r="AW198" s="13" t="s">
        <v>34</v>
      </c>
      <c r="AX198" s="13" t="s">
        <v>72</v>
      </c>
      <c r="AY198" s="241" t="s">
        <v>151</v>
      </c>
    </row>
    <row r="199" spans="1:51" s="14" customFormat="1" ht="12">
      <c r="A199" s="14"/>
      <c r="B199" s="242"/>
      <c r="C199" s="243"/>
      <c r="D199" s="227" t="s">
        <v>165</v>
      </c>
      <c r="E199" s="244" t="s">
        <v>19</v>
      </c>
      <c r="F199" s="245" t="s">
        <v>1330</v>
      </c>
      <c r="G199" s="243"/>
      <c r="H199" s="246">
        <v>448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165</v>
      </c>
      <c r="AU199" s="252" t="s">
        <v>81</v>
      </c>
      <c r="AV199" s="14" t="s">
        <v>81</v>
      </c>
      <c r="AW199" s="14" t="s">
        <v>34</v>
      </c>
      <c r="AX199" s="14" t="s">
        <v>72</v>
      </c>
      <c r="AY199" s="252" t="s">
        <v>151</v>
      </c>
    </row>
    <row r="200" spans="1:51" s="15" customFormat="1" ht="12">
      <c r="A200" s="15"/>
      <c r="B200" s="253"/>
      <c r="C200" s="254"/>
      <c r="D200" s="227" t="s">
        <v>165</v>
      </c>
      <c r="E200" s="255" t="s">
        <v>19</v>
      </c>
      <c r="F200" s="256" t="s">
        <v>168</v>
      </c>
      <c r="G200" s="254"/>
      <c r="H200" s="257">
        <v>448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3" t="s">
        <v>165</v>
      </c>
      <c r="AU200" s="263" t="s">
        <v>81</v>
      </c>
      <c r="AV200" s="15" t="s">
        <v>157</v>
      </c>
      <c r="AW200" s="15" t="s">
        <v>34</v>
      </c>
      <c r="AX200" s="15" t="s">
        <v>79</v>
      </c>
      <c r="AY200" s="263" t="s">
        <v>151</v>
      </c>
    </row>
    <row r="201" spans="1:65" s="2" customFormat="1" ht="24.15" customHeight="1">
      <c r="A201" s="39"/>
      <c r="B201" s="40"/>
      <c r="C201" s="214" t="s">
        <v>282</v>
      </c>
      <c r="D201" s="214" t="s">
        <v>153</v>
      </c>
      <c r="E201" s="215" t="s">
        <v>306</v>
      </c>
      <c r="F201" s="216" t="s">
        <v>307</v>
      </c>
      <c r="G201" s="217" t="s">
        <v>161</v>
      </c>
      <c r="H201" s="218">
        <v>448</v>
      </c>
      <c r="I201" s="219"/>
      <c r="J201" s="220">
        <f>ROUND(I201*H201,2)</f>
        <v>0</v>
      </c>
      <c r="K201" s="216" t="s">
        <v>172</v>
      </c>
      <c r="L201" s="45"/>
      <c r="M201" s="221" t="s">
        <v>19</v>
      </c>
      <c r="N201" s="222" t="s">
        <v>43</v>
      </c>
      <c r="O201" s="85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157</v>
      </c>
      <c r="AT201" s="225" t="s">
        <v>153</v>
      </c>
      <c r="AU201" s="225" t="s">
        <v>81</v>
      </c>
      <c r="AY201" s="18" t="s">
        <v>151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8" t="s">
        <v>79</v>
      </c>
      <c r="BK201" s="226">
        <f>ROUND(I201*H201,2)</f>
        <v>0</v>
      </c>
      <c r="BL201" s="18" t="s">
        <v>157</v>
      </c>
      <c r="BM201" s="225" t="s">
        <v>1375</v>
      </c>
    </row>
    <row r="202" spans="1:47" s="2" customFormat="1" ht="12">
      <c r="A202" s="39"/>
      <c r="B202" s="40"/>
      <c r="C202" s="41"/>
      <c r="D202" s="264" t="s">
        <v>174</v>
      </c>
      <c r="E202" s="41"/>
      <c r="F202" s="265" t="s">
        <v>309</v>
      </c>
      <c r="G202" s="41"/>
      <c r="H202" s="41"/>
      <c r="I202" s="229"/>
      <c r="J202" s="41"/>
      <c r="K202" s="41"/>
      <c r="L202" s="45"/>
      <c r="M202" s="230"/>
      <c r="N202" s="231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174</v>
      </c>
      <c r="AU202" s="18" t="s">
        <v>81</v>
      </c>
    </row>
    <row r="203" spans="1:51" s="13" customFormat="1" ht="12">
      <c r="A203" s="13"/>
      <c r="B203" s="232"/>
      <c r="C203" s="233"/>
      <c r="D203" s="227" t="s">
        <v>165</v>
      </c>
      <c r="E203" s="234" t="s">
        <v>19</v>
      </c>
      <c r="F203" s="235" t="s">
        <v>166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165</v>
      </c>
      <c r="AU203" s="241" t="s">
        <v>81</v>
      </c>
      <c r="AV203" s="13" t="s">
        <v>79</v>
      </c>
      <c r="AW203" s="13" t="s">
        <v>34</v>
      </c>
      <c r="AX203" s="13" t="s">
        <v>72</v>
      </c>
      <c r="AY203" s="241" t="s">
        <v>151</v>
      </c>
    </row>
    <row r="204" spans="1:51" s="14" customFormat="1" ht="12">
      <c r="A204" s="14"/>
      <c r="B204" s="242"/>
      <c r="C204" s="243"/>
      <c r="D204" s="227" t="s">
        <v>165</v>
      </c>
      <c r="E204" s="244" t="s">
        <v>19</v>
      </c>
      <c r="F204" s="245" t="s">
        <v>1330</v>
      </c>
      <c r="G204" s="243"/>
      <c r="H204" s="246">
        <v>448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165</v>
      </c>
      <c r="AU204" s="252" t="s">
        <v>81</v>
      </c>
      <c r="AV204" s="14" t="s">
        <v>81</v>
      </c>
      <c r="AW204" s="14" t="s">
        <v>34</v>
      </c>
      <c r="AX204" s="14" t="s">
        <v>72</v>
      </c>
      <c r="AY204" s="252" t="s">
        <v>151</v>
      </c>
    </row>
    <row r="205" spans="1:51" s="15" customFormat="1" ht="12">
      <c r="A205" s="15"/>
      <c r="B205" s="253"/>
      <c r="C205" s="254"/>
      <c r="D205" s="227" t="s">
        <v>165</v>
      </c>
      <c r="E205" s="255" t="s">
        <v>19</v>
      </c>
      <c r="F205" s="256" t="s">
        <v>168</v>
      </c>
      <c r="G205" s="254"/>
      <c r="H205" s="257">
        <v>448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3" t="s">
        <v>165</v>
      </c>
      <c r="AU205" s="263" t="s">
        <v>81</v>
      </c>
      <c r="AV205" s="15" t="s">
        <v>157</v>
      </c>
      <c r="AW205" s="15" t="s">
        <v>34</v>
      </c>
      <c r="AX205" s="15" t="s">
        <v>79</v>
      </c>
      <c r="AY205" s="263" t="s">
        <v>151</v>
      </c>
    </row>
    <row r="206" spans="1:65" s="2" customFormat="1" ht="44.25" customHeight="1">
      <c r="A206" s="39"/>
      <c r="B206" s="40"/>
      <c r="C206" s="214" t="s">
        <v>287</v>
      </c>
      <c r="D206" s="214" t="s">
        <v>153</v>
      </c>
      <c r="E206" s="215" t="s">
        <v>311</v>
      </c>
      <c r="F206" s="216" t="s">
        <v>312</v>
      </c>
      <c r="G206" s="217" t="s">
        <v>161</v>
      </c>
      <c r="H206" s="218">
        <v>102</v>
      </c>
      <c r="I206" s="219"/>
      <c r="J206" s="220">
        <f>ROUND(I206*H206,2)</f>
        <v>0</v>
      </c>
      <c r="K206" s="216" t="s">
        <v>172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0.08922</v>
      </c>
      <c r="R206" s="223">
        <f>Q206*H206</f>
        <v>9.100439999999999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157</v>
      </c>
      <c r="AT206" s="225" t="s">
        <v>153</v>
      </c>
      <c r="AU206" s="225" t="s">
        <v>81</v>
      </c>
      <c r="AY206" s="18" t="s">
        <v>151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79</v>
      </c>
      <c r="BK206" s="226">
        <f>ROUND(I206*H206,2)</f>
        <v>0</v>
      </c>
      <c r="BL206" s="18" t="s">
        <v>157</v>
      </c>
      <c r="BM206" s="225" t="s">
        <v>1376</v>
      </c>
    </row>
    <row r="207" spans="1:47" s="2" customFormat="1" ht="12">
      <c r="A207" s="39"/>
      <c r="B207" s="40"/>
      <c r="C207" s="41"/>
      <c r="D207" s="264" t="s">
        <v>174</v>
      </c>
      <c r="E207" s="41"/>
      <c r="F207" s="265" t="s">
        <v>314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174</v>
      </c>
      <c r="AU207" s="18" t="s">
        <v>81</v>
      </c>
    </row>
    <row r="208" spans="1:51" s="13" customFormat="1" ht="12">
      <c r="A208" s="13"/>
      <c r="B208" s="232"/>
      <c r="C208" s="233"/>
      <c r="D208" s="227" t="s">
        <v>165</v>
      </c>
      <c r="E208" s="234" t="s">
        <v>19</v>
      </c>
      <c r="F208" s="235" t="s">
        <v>223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165</v>
      </c>
      <c r="AU208" s="241" t="s">
        <v>81</v>
      </c>
      <c r="AV208" s="13" t="s">
        <v>79</v>
      </c>
      <c r="AW208" s="13" t="s">
        <v>34</v>
      </c>
      <c r="AX208" s="13" t="s">
        <v>72</v>
      </c>
      <c r="AY208" s="241" t="s">
        <v>151</v>
      </c>
    </row>
    <row r="209" spans="1:51" s="14" customFormat="1" ht="12">
      <c r="A209" s="14"/>
      <c r="B209" s="242"/>
      <c r="C209" s="243"/>
      <c r="D209" s="227" t="s">
        <v>165</v>
      </c>
      <c r="E209" s="244" t="s">
        <v>19</v>
      </c>
      <c r="F209" s="245" t="s">
        <v>911</v>
      </c>
      <c r="G209" s="243"/>
      <c r="H209" s="246">
        <v>90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165</v>
      </c>
      <c r="AU209" s="252" t="s">
        <v>81</v>
      </c>
      <c r="AV209" s="14" t="s">
        <v>81</v>
      </c>
      <c r="AW209" s="14" t="s">
        <v>34</v>
      </c>
      <c r="AX209" s="14" t="s">
        <v>72</v>
      </c>
      <c r="AY209" s="252" t="s">
        <v>151</v>
      </c>
    </row>
    <row r="210" spans="1:51" s="13" customFormat="1" ht="12">
      <c r="A210" s="13"/>
      <c r="B210" s="232"/>
      <c r="C210" s="233"/>
      <c r="D210" s="227" t="s">
        <v>165</v>
      </c>
      <c r="E210" s="234" t="s">
        <v>19</v>
      </c>
      <c r="F210" s="235" t="s">
        <v>225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165</v>
      </c>
      <c r="AU210" s="241" t="s">
        <v>81</v>
      </c>
      <c r="AV210" s="13" t="s">
        <v>79</v>
      </c>
      <c r="AW210" s="13" t="s">
        <v>34</v>
      </c>
      <c r="AX210" s="13" t="s">
        <v>72</v>
      </c>
      <c r="AY210" s="241" t="s">
        <v>151</v>
      </c>
    </row>
    <row r="211" spans="1:51" s="14" customFormat="1" ht="12">
      <c r="A211" s="14"/>
      <c r="B211" s="242"/>
      <c r="C211" s="243"/>
      <c r="D211" s="227" t="s">
        <v>165</v>
      </c>
      <c r="E211" s="244" t="s">
        <v>19</v>
      </c>
      <c r="F211" s="245" t="s">
        <v>242</v>
      </c>
      <c r="G211" s="243"/>
      <c r="H211" s="246">
        <v>12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165</v>
      </c>
      <c r="AU211" s="252" t="s">
        <v>81</v>
      </c>
      <c r="AV211" s="14" t="s">
        <v>81</v>
      </c>
      <c r="AW211" s="14" t="s">
        <v>34</v>
      </c>
      <c r="AX211" s="14" t="s">
        <v>72</v>
      </c>
      <c r="AY211" s="252" t="s">
        <v>151</v>
      </c>
    </row>
    <row r="212" spans="1:51" s="15" customFormat="1" ht="12">
      <c r="A212" s="15"/>
      <c r="B212" s="253"/>
      <c r="C212" s="254"/>
      <c r="D212" s="227" t="s">
        <v>165</v>
      </c>
      <c r="E212" s="255" t="s">
        <v>19</v>
      </c>
      <c r="F212" s="256" t="s">
        <v>168</v>
      </c>
      <c r="G212" s="254"/>
      <c r="H212" s="257">
        <v>102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3" t="s">
        <v>165</v>
      </c>
      <c r="AU212" s="263" t="s">
        <v>81</v>
      </c>
      <c r="AV212" s="15" t="s">
        <v>157</v>
      </c>
      <c r="AW212" s="15" t="s">
        <v>34</v>
      </c>
      <c r="AX212" s="15" t="s">
        <v>79</v>
      </c>
      <c r="AY212" s="263" t="s">
        <v>151</v>
      </c>
    </row>
    <row r="213" spans="1:65" s="2" customFormat="1" ht="44.25" customHeight="1">
      <c r="A213" s="39"/>
      <c r="B213" s="40"/>
      <c r="C213" s="214" t="s">
        <v>201</v>
      </c>
      <c r="D213" s="214" t="s">
        <v>153</v>
      </c>
      <c r="E213" s="215" t="s">
        <v>323</v>
      </c>
      <c r="F213" s="216" t="s">
        <v>324</v>
      </c>
      <c r="G213" s="217" t="s">
        <v>161</v>
      </c>
      <c r="H213" s="218">
        <v>3</v>
      </c>
      <c r="I213" s="219"/>
      <c r="J213" s="220">
        <f>ROUND(I213*H213,2)</f>
        <v>0</v>
      </c>
      <c r="K213" s="216" t="s">
        <v>172</v>
      </c>
      <c r="L213" s="45"/>
      <c r="M213" s="221" t="s">
        <v>19</v>
      </c>
      <c r="N213" s="222" t="s">
        <v>43</v>
      </c>
      <c r="O213" s="85"/>
      <c r="P213" s="223">
        <f>O213*H213</f>
        <v>0</v>
      </c>
      <c r="Q213" s="223">
        <v>0.11162</v>
      </c>
      <c r="R213" s="223">
        <f>Q213*H213</f>
        <v>0.33486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157</v>
      </c>
      <c r="AT213" s="225" t="s">
        <v>153</v>
      </c>
      <c r="AU213" s="225" t="s">
        <v>81</v>
      </c>
      <c r="AY213" s="18" t="s">
        <v>151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79</v>
      </c>
      <c r="BK213" s="226">
        <f>ROUND(I213*H213,2)</f>
        <v>0</v>
      </c>
      <c r="BL213" s="18" t="s">
        <v>157</v>
      </c>
      <c r="BM213" s="225" t="s">
        <v>1377</v>
      </c>
    </row>
    <row r="214" spans="1:47" s="2" customFormat="1" ht="12">
      <c r="A214" s="39"/>
      <c r="B214" s="40"/>
      <c r="C214" s="41"/>
      <c r="D214" s="264" t="s">
        <v>174</v>
      </c>
      <c r="E214" s="41"/>
      <c r="F214" s="265" t="s">
        <v>326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174</v>
      </c>
      <c r="AU214" s="18" t="s">
        <v>81</v>
      </c>
    </row>
    <row r="215" spans="1:51" s="13" customFormat="1" ht="12">
      <c r="A215" s="13"/>
      <c r="B215" s="232"/>
      <c r="C215" s="233"/>
      <c r="D215" s="227" t="s">
        <v>165</v>
      </c>
      <c r="E215" s="234" t="s">
        <v>19</v>
      </c>
      <c r="F215" s="235" t="s">
        <v>336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165</v>
      </c>
      <c r="AU215" s="241" t="s">
        <v>81</v>
      </c>
      <c r="AV215" s="13" t="s">
        <v>79</v>
      </c>
      <c r="AW215" s="13" t="s">
        <v>34</v>
      </c>
      <c r="AX215" s="13" t="s">
        <v>72</v>
      </c>
      <c r="AY215" s="241" t="s">
        <v>151</v>
      </c>
    </row>
    <row r="216" spans="1:51" s="14" customFormat="1" ht="12">
      <c r="A216" s="14"/>
      <c r="B216" s="242"/>
      <c r="C216" s="243"/>
      <c r="D216" s="227" t="s">
        <v>165</v>
      </c>
      <c r="E216" s="244" t="s">
        <v>19</v>
      </c>
      <c r="F216" s="245" t="s">
        <v>169</v>
      </c>
      <c r="G216" s="243"/>
      <c r="H216" s="246">
        <v>3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165</v>
      </c>
      <c r="AU216" s="252" t="s">
        <v>81</v>
      </c>
      <c r="AV216" s="14" t="s">
        <v>81</v>
      </c>
      <c r="AW216" s="14" t="s">
        <v>34</v>
      </c>
      <c r="AX216" s="14" t="s">
        <v>72</v>
      </c>
      <c r="AY216" s="252" t="s">
        <v>151</v>
      </c>
    </row>
    <row r="217" spans="1:51" s="15" customFormat="1" ht="12">
      <c r="A217" s="15"/>
      <c r="B217" s="253"/>
      <c r="C217" s="254"/>
      <c r="D217" s="227" t="s">
        <v>165</v>
      </c>
      <c r="E217" s="255" t="s">
        <v>19</v>
      </c>
      <c r="F217" s="256" t="s">
        <v>168</v>
      </c>
      <c r="G217" s="254"/>
      <c r="H217" s="257">
        <v>3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3" t="s">
        <v>165</v>
      </c>
      <c r="AU217" s="263" t="s">
        <v>81</v>
      </c>
      <c r="AV217" s="15" t="s">
        <v>157</v>
      </c>
      <c r="AW217" s="15" t="s">
        <v>34</v>
      </c>
      <c r="AX217" s="15" t="s">
        <v>79</v>
      </c>
      <c r="AY217" s="263" t="s">
        <v>151</v>
      </c>
    </row>
    <row r="218" spans="1:65" s="2" customFormat="1" ht="16.5" customHeight="1">
      <c r="A218" s="39"/>
      <c r="B218" s="40"/>
      <c r="C218" s="266" t="s">
        <v>7</v>
      </c>
      <c r="D218" s="266" t="s">
        <v>251</v>
      </c>
      <c r="E218" s="267" t="s">
        <v>1378</v>
      </c>
      <c r="F218" s="268" t="s">
        <v>1379</v>
      </c>
      <c r="G218" s="269" t="s">
        <v>161</v>
      </c>
      <c r="H218" s="270">
        <v>3.06</v>
      </c>
      <c r="I218" s="271"/>
      <c r="J218" s="272">
        <f>ROUND(I218*H218,2)</f>
        <v>0</v>
      </c>
      <c r="K218" s="268" t="s">
        <v>172</v>
      </c>
      <c r="L218" s="273"/>
      <c r="M218" s="274" t="s">
        <v>19</v>
      </c>
      <c r="N218" s="275" t="s">
        <v>43</v>
      </c>
      <c r="O218" s="85"/>
      <c r="P218" s="223">
        <f>O218*H218</f>
        <v>0</v>
      </c>
      <c r="Q218" s="223">
        <v>0.175</v>
      </c>
      <c r="R218" s="223">
        <f>Q218*H218</f>
        <v>0.5355</v>
      </c>
      <c r="S218" s="223">
        <v>0</v>
      </c>
      <c r="T218" s="22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5" t="s">
        <v>210</v>
      </c>
      <c r="AT218" s="225" t="s">
        <v>251</v>
      </c>
      <c r="AU218" s="225" t="s">
        <v>81</v>
      </c>
      <c r="AY218" s="18" t="s">
        <v>151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8" t="s">
        <v>79</v>
      </c>
      <c r="BK218" s="226">
        <f>ROUND(I218*H218,2)</f>
        <v>0</v>
      </c>
      <c r="BL218" s="18" t="s">
        <v>157</v>
      </c>
      <c r="BM218" s="225" t="s">
        <v>1380</v>
      </c>
    </row>
    <row r="219" spans="1:51" s="13" customFormat="1" ht="12">
      <c r="A219" s="13"/>
      <c r="B219" s="232"/>
      <c r="C219" s="233"/>
      <c r="D219" s="227" t="s">
        <v>165</v>
      </c>
      <c r="E219" s="234" t="s">
        <v>19</v>
      </c>
      <c r="F219" s="235" t="s">
        <v>336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165</v>
      </c>
      <c r="AU219" s="241" t="s">
        <v>81</v>
      </c>
      <c r="AV219" s="13" t="s">
        <v>79</v>
      </c>
      <c r="AW219" s="13" t="s">
        <v>34</v>
      </c>
      <c r="AX219" s="13" t="s">
        <v>72</v>
      </c>
      <c r="AY219" s="241" t="s">
        <v>151</v>
      </c>
    </row>
    <row r="220" spans="1:51" s="14" customFormat="1" ht="12">
      <c r="A220" s="14"/>
      <c r="B220" s="242"/>
      <c r="C220" s="243"/>
      <c r="D220" s="227" t="s">
        <v>165</v>
      </c>
      <c r="E220" s="244" t="s">
        <v>19</v>
      </c>
      <c r="F220" s="245" t="s">
        <v>1381</v>
      </c>
      <c r="G220" s="243"/>
      <c r="H220" s="246">
        <v>3.06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165</v>
      </c>
      <c r="AU220" s="252" t="s">
        <v>81</v>
      </c>
      <c r="AV220" s="14" t="s">
        <v>81</v>
      </c>
      <c r="AW220" s="14" t="s">
        <v>34</v>
      </c>
      <c r="AX220" s="14" t="s">
        <v>72</v>
      </c>
      <c r="AY220" s="252" t="s">
        <v>151</v>
      </c>
    </row>
    <row r="221" spans="1:51" s="15" customFormat="1" ht="12">
      <c r="A221" s="15"/>
      <c r="B221" s="253"/>
      <c r="C221" s="254"/>
      <c r="D221" s="227" t="s">
        <v>165</v>
      </c>
      <c r="E221" s="255" t="s">
        <v>19</v>
      </c>
      <c r="F221" s="256" t="s">
        <v>168</v>
      </c>
      <c r="G221" s="254"/>
      <c r="H221" s="257">
        <v>3.06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3" t="s">
        <v>165</v>
      </c>
      <c r="AU221" s="263" t="s">
        <v>81</v>
      </c>
      <c r="AV221" s="15" t="s">
        <v>157</v>
      </c>
      <c r="AW221" s="15" t="s">
        <v>34</v>
      </c>
      <c r="AX221" s="15" t="s">
        <v>79</v>
      </c>
      <c r="AY221" s="263" t="s">
        <v>151</v>
      </c>
    </row>
    <row r="222" spans="1:65" s="2" customFormat="1" ht="37.8" customHeight="1">
      <c r="A222" s="39"/>
      <c r="B222" s="40"/>
      <c r="C222" s="214" t="s">
        <v>300</v>
      </c>
      <c r="D222" s="214" t="s">
        <v>153</v>
      </c>
      <c r="E222" s="215" t="s">
        <v>1382</v>
      </c>
      <c r="F222" s="216" t="s">
        <v>1383</v>
      </c>
      <c r="G222" s="217" t="s">
        <v>161</v>
      </c>
      <c r="H222" s="218">
        <v>52</v>
      </c>
      <c r="I222" s="219"/>
      <c r="J222" s="220">
        <f>ROUND(I222*H222,2)</f>
        <v>0</v>
      </c>
      <c r="K222" s="216" t="s">
        <v>172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0.098</v>
      </c>
      <c r="R222" s="223">
        <f>Q222*H222</f>
        <v>5.096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157</v>
      </c>
      <c r="AT222" s="225" t="s">
        <v>153</v>
      </c>
      <c r="AU222" s="225" t="s">
        <v>81</v>
      </c>
      <c r="AY222" s="18" t="s">
        <v>151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79</v>
      </c>
      <c r="BK222" s="226">
        <f>ROUND(I222*H222,2)</f>
        <v>0</v>
      </c>
      <c r="BL222" s="18" t="s">
        <v>157</v>
      </c>
      <c r="BM222" s="225" t="s">
        <v>1384</v>
      </c>
    </row>
    <row r="223" spans="1:47" s="2" customFormat="1" ht="12">
      <c r="A223" s="39"/>
      <c r="B223" s="40"/>
      <c r="C223" s="41"/>
      <c r="D223" s="264" t="s">
        <v>174</v>
      </c>
      <c r="E223" s="41"/>
      <c r="F223" s="265" t="s">
        <v>1385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174</v>
      </c>
      <c r="AU223" s="18" t="s">
        <v>81</v>
      </c>
    </row>
    <row r="224" spans="1:51" s="13" customFormat="1" ht="12">
      <c r="A224" s="13"/>
      <c r="B224" s="232"/>
      <c r="C224" s="233"/>
      <c r="D224" s="227" t="s">
        <v>165</v>
      </c>
      <c r="E224" s="234" t="s">
        <v>19</v>
      </c>
      <c r="F224" s="235" t="s">
        <v>1341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165</v>
      </c>
      <c r="AU224" s="241" t="s">
        <v>81</v>
      </c>
      <c r="AV224" s="13" t="s">
        <v>79</v>
      </c>
      <c r="AW224" s="13" t="s">
        <v>34</v>
      </c>
      <c r="AX224" s="13" t="s">
        <v>72</v>
      </c>
      <c r="AY224" s="241" t="s">
        <v>151</v>
      </c>
    </row>
    <row r="225" spans="1:51" s="14" customFormat="1" ht="12">
      <c r="A225" s="14"/>
      <c r="B225" s="242"/>
      <c r="C225" s="243"/>
      <c r="D225" s="227" t="s">
        <v>165</v>
      </c>
      <c r="E225" s="244" t="s">
        <v>19</v>
      </c>
      <c r="F225" s="245" t="s">
        <v>452</v>
      </c>
      <c r="G225" s="243"/>
      <c r="H225" s="246">
        <v>52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165</v>
      </c>
      <c r="AU225" s="252" t="s">
        <v>81</v>
      </c>
      <c r="AV225" s="14" t="s">
        <v>81</v>
      </c>
      <c r="AW225" s="14" t="s">
        <v>34</v>
      </c>
      <c r="AX225" s="14" t="s">
        <v>72</v>
      </c>
      <c r="AY225" s="252" t="s">
        <v>151</v>
      </c>
    </row>
    <row r="226" spans="1:51" s="15" customFormat="1" ht="12">
      <c r="A226" s="15"/>
      <c r="B226" s="253"/>
      <c r="C226" s="254"/>
      <c r="D226" s="227" t="s">
        <v>165</v>
      </c>
      <c r="E226" s="255" t="s">
        <v>19</v>
      </c>
      <c r="F226" s="256" t="s">
        <v>168</v>
      </c>
      <c r="G226" s="254"/>
      <c r="H226" s="257">
        <v>52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3" t="s">
        <v>165</v>
      </c>
      <c r="AU226" s="263" t="s">
        <v>81</v>
      </c>
      <c r="AV226" s="15" t="s">
        <v>157</v>
      </c>
      <c r="AW226" s="15" t="s">
        <v>34</v>
      </c>
      <c r="AX226" s="15" t="s">
        <v>79</v>
      </c>
      <c r="AY226" s="263" t="s">
        <v>151</v>
      </c>
    </row>
    <row r="227" spans="1:65" s="2" customFormat="1" ht="16.5" customHeight="1">
      <c r="A227" s="39"/>
      <c r="B227" s="40"/>
      <c r="C227" s="266" t="s">
        <v>305</v>
      </c>
      <c r="D227" s="266" t="s">
        <v>251</v>
      </c>
      <c r="E227" s="267" t="s">
        <v>1386</v>
      </c>
      <c r="F227" s="268" t="s">
        <v>1387</v>
      </c>
      <c r="G227" s="269" t="s">
        <v>161</v>
      </c>
      <c r="H227" s="270">
        <v>53.04</v>
      </c>
      <c r="I227" s="271"/>
      <c r="J227" s="272">
        <f>ROUND(I227*H227,2)</f>
        <v>0</v>
      </c>
      <c r="K227" s="268" t="s">
        <v>172</v>
      </c>
      <c r="L227" s="273"/>
      <c r="M227" s="274" t="s">
        <v>19</v>
      </c>
      <c r="N227" s="275" t="s">
        <v>43</v>
      </c>
      <c r="O227" s="85"/>
      <c r="P227" s="223">
        <f>O227*H227</f>
        <v>0</v>
      </c>
      <c r="Q227" s="223">
        <v>0.136</v>
      </c>
      <c r="R227" s="223">
        <f>Q227*H227</f>
        <v>7.21344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210</v>
      </c>
      <c r="AT227" s="225" t="s">
        <v>251</v>
      </c>
      <c r="AU227" s="225" t="s">
        <v>81</v>
      </c>
      <c r="AY227" s="18" t="s">
        <v>151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79</v>
      </c>
      <c r="BK227" s="226">
        <f>ROUND(I227*H227,2)</f>
        <v>0</v>
      </c>
      <c r="BL227" s="18" t="s">
        <v>157</v>
      </c>
      <c r="BM227" s="225" t="s">
        <v>1388</v>
      </c>
    </row>
    <row r="228" spans="1:51" s="13" customFormat="1" ht="12">
      <c r="A228" s="13"/>
      <c r="B228" s="232"/>
      <c r="C228" s="233"/>
      <c r="D228" s="227" t="s">
        <v>165</v>
      </c>
      <c r="E228" s="234" t="s">
        <v>19</v>
      </c>
      <c r="F228" s="235" t="s">
        <v>1341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165</v>
      </c>
      <c r="AU228" s="241" t="s">
        <v>81</v>
      </c>
      <c r="AV228" s="13" t="s">
        <v>79</v>
      </c>
      <c r="AW228" s="13" t="s">
        <v>34</v>
      </c>
      <c r="AX228" s="13" t="s">
        <v>72</v>
      </c>
      <c r="AY228" s="241" t="s">
        <v>151</v>
      </c>
    </row>
    <row r="229" spans="1:51" s="14" customFormat="1" ht="12">
      <c r="A229" s="14"/>
      <c r="B229" s="242"/>
      <c r="C229" s="243"/>
      <c r="D229" s="227" t="s">
        <v>165</v>
      </c>
      <c r="E229" s="244" t="s">
        <v>19</v>
      </c>
      <c r="F229" s="245" t="s">
        <v>1389</v>
      </c>
      <c r="G229" s="243"/>
      <c r="H229" s="246">
        <v>53.04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165</v>
      </c>
      <c r="AU229" s="252" t="s">
        <v>81</v>
      </c>
      <c r="AV229" s="14" t="s">
        <v>81</v>
      </c>
      <c r="AW229" s="14" t="s">
        <v>34</v>
      </c>
      <c r="AX229" s="14" t="s">
        <v>72</v>
      </c>
      <c r="AY229" s="252" t="s">
        <v>151</v>
      </c>
    </row>
    <row r="230" spans="1:51" s="15" customFormat="1" ht="12">
      <c r="A230" s="15"/>
      <c r="B230" s="253"/>
      <c r="C230" s="254"/>
      <c r="D230" s="227" t="s">
        <v>165</v>
      </c>
      <c r="E230" s="255" t="s">
        <v>19</v>
      </c>
      <c r="F230" s="256" t="s">
        <v>168</v>
      </c>
      <c r="G230" s="254"/>
      <c r="H230" s="257">
        <v>53.04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3" t="s">
        <v>165</v>
      </c>
      <c r="AU230" s="263" t="s">
        <v>81</v>
      </c>
      <c r="AV230" s="15" t="s">
        <v>157</v>
      </c>
      <c r="AW230" s="15" t="s">
        <v>34</v>
      </c>
      <c r="AX230" s="15" t="s">
        <v>79</v>
      </c>
      <c r="AY230" s="263" t="s">
        <v>151</v>
      </c>
    </row>
    <row r="231" spans="1:63" s="12" customFormat="1" ht="22.8" customHeight="1">
      <c r="A231" s="12"/>
      <c r="B231" s="198"/>
      <c r="C231" s="199"/>
      <c r="D231" s="200" t="s">
        <v>71</v>
      </c>
      <c r="E231" s="212" t="s">
        <v>210</v>
      </c>
      <c r="F231" s="212" t="s">
        <v>338</v>
      </c>
      <c r="G231" s="199"/>
      <c r="H231" s="199"/>
      <c r="I231" s="202"/>
      <c r="J231" s="213">
        <f>BK231</f>
        <v>0</v>
      </c>
      <c r="K231" s="199"/>
      <c r="L231" s="204"/>
      <c r="M231" s="205"/>
      <c r="N231" s="206"/>
      <c r="O231" s="206"/>
      <c r="P231" s="207">
        <f>SUM(P232:P237)</f>
        <v>0</v>
      </c>
      <c r="Q231" s="206"/>
      <c r="R231" s="207">
        <f>SUM(R232:R237)</f>
        <v>4.4858</v>
      </c>
      <c r="S231" s="206"/>
      <c r="T231" s="208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9" t="s">
        <v>79</v>
      </c>
      <c r="AT231" s="210" t="s">
        <v>71</v>
      </c>
      <c r="AU231" s="210" t="s">
        <v>79</v>
      </c>
      <c r="AY231" s="209" t="s">
        <v>151</v>
      </c>
      <c r="BK231" s="211">
        <f>SUM(BK232:BK237)</f>
        <v>0</v>
      </c>
    </row>
    <row r="232" spans="1:65" s="2" customFormat="1" ht="16.5" customHeight="1">
      <c r="A232" s="39"/>
      <c r="B232" s="40"/>
      <c r="C232" s="214" t="s">
        <v>310</v>
      </c>
      <c r="D232" s="214" t="s">
        <v>153</v>
      </c>
      <c r="E232" s="215" t="s">
        <v>415</v>
      </c>
      <c r="F232" s="216" t="s">
        <v>416</v>
      </c>
      <c r="G232" s="217" t="s">
        <v>352</v>
      </c>
      <c r="H232" s="218">
        <v>1</v>
      </c>
      <c r="I232" s="219"/>
      <c r="J232" s="220">
        <f>ROUND(I232*H232,2)</f>
        <v>0</v>
      </c>
      <c r="K232" s="216" t="s">
        <v>368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0.42368</v>
      </c>
      <c r="R232" s="223">
        <f>Q232*H232</f>
        <v>0.42368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157</v>
      </c>
      <c r="AT232" s="225" t="s">
        <v>153</v>
      </c>
      <c r="AU232" s="225" t="s">
        <v>81</v>
      </c>
      <c r="AY232" s="18" t="s">
        <v>151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79</v>
      </c>
      <c r="BK232" s="226">
        <f>ROUND(I232*H232,2)</f>
        <v>0</v>
      </c>
      <c r="BL232" s="18" t="s">
        <v>157</v>
      </c>
      <c r="BM232" s="225" t="s">
        <v>1390</v>
      </c>
    </row>
    <row r="233" spans="1:47" s="2" customFormat="1" ht="12">
      <c r="A233" s="39"/>
      <c r="B233" s="40"/>
      <c r="C233" s="41"/>
      <c r="D233" s="264" t="s">
        <v>174</v>
      </c>
      <c r="E233" s="41"/>
      <c r="F233" s="265" t="s">
        <v>418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174</v>
      </c>
      <c r="AU233" s="18" t="s">
        <v>81</v>
      </c>
    </row>
    <row r="234" spans="1:65" s="2" customFormat="1" ht="16.5" customHeight="1">
      <c r="A234" s="39"/>
      <c r="B234" s="40"/>
      <c r="C234" s="214" t="s">
        <v>316</v>
      </c>
      <c r="D234" s="214" t="s">
        <v>153</v>
      </c>
      <c r="E234" s="215" t="s">
        <v>420</v>
      </c>
      <c r="F234" s="216" t="s">
        <v>421</v>
      </c>
      <c r="G234" s="217" t="s">
        <v>352</v>
      </c>
      <c r="H234" s="218">
        <v>3</v>
      </c>
      <c r="I234" s="219"/>
      <c r="J234" s="220">
        <f>ROUND(I234*H234,2)</f>
        <v>0</v>
      </c>
      <c r="K234" s="216" t="s">
        <v>368</v>
      </c>
      <c r="L234" s="45"/>
      <c r="M234" s="221" t="s">
        <v>19</v>
      </c>
      <c r="N234" s="222" t="s">
        <v>43</v>
      </c>
      <c r="O234" s="85"/>
      <c r="P234" s="223">
        <f>O234*H234</f>
        <v>0</v>
      </c>
      <c r="Q234" s="223">
        <v>0.4208</v>
      </c>
      <c r="R234" s="223">
        <f>Q234*H234</f>
        <v>1.2624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157</v>
      </c>
      <c r="AT234" s="225" t="s">
        <v>153</v>
      </c>
      <c r="AU234" s="225" t="s">
        <v>81</v>
      </c>
      <c r="AY234" s="18" t="s">
        <v>151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79</v>
      </c>
      <c r="BK234" s="226">
        <f>ROUND(I234*H234,2)</f>
        <v>0</v>
      </c>
      <c r="BL234" s="18" t="s">
        <v>157</v>
      </c>
      <c r="BM234" s="225" t="s">
        <v>1391</v>
      </c>
    </row>
    <row r="235" spans="1:47" s="2" customFormat="1" ht="12">
      <c r="A235" s="39"/>
      <c r="B235" s="40"/>
      <c r="C235" s="41"/>
      <c r="D235" s="264" t="s">
        <v>174</v>
      </c>
      <c r="E235" s="41"/>
      <c r="F235" s="265" t="s">
        <v>423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174</v>
      </c>
      <c r="AU235" s="18" t="s">
        <v>81</v>
      </c>
    </row>
    <row r="236" spans="1:65" s="2" customFormat="1" ht="24.15" customHeight="1">
      <c r="A236" s="39"/>
      <c r="B236" s="40"/>
      <c r="C236" s="214" t="s">
        <v>322</v>
      </c>
      <c r="D236" s="214" t="s">
        <v>153</v>
      </c>
      <c r="E236" s="215" t="s">
        <v>425</v>
      </c>
      <c r="F236" s="216" t="s">
        <v>426</v>
      </c>
      <c r="G236" s="217" t="s">
        <v>352</v>
      </c>
      <c r="H236" s="218">
        <v>9</v>
      </c>
      <c r="I236" s="219"/>
      <c r="J236" s="220">
        <f>ROUND(I236*H236,2)</f>
        <v>0</v>
      </c>
      <c r="K236" s="216" t="s">
        <v>368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0.31108</v>
      </c>
      <c r="R236" s="223">
        <f>Q236*H236</f>
        <v>2.79972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157</v>
      </c>
      <c r="AT236" s="225" t="s">
        <v>153</v>
      </c>
      <c r="AU236" s="225" t="s">
        <v>81</v>
      </c>
      <c r="AY236" s="18" t="s">
        <v>151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79</v>
      </c>
      <c r="BK236" s="226">
        <f>ROUND(I236*H236,2)</f>
        <v>0</v>
      </c>
      <c r="BL236" s="18" t="s">
        <v>157</v>
      </c>
      <c r="BM236" s="225" t="s">
        <v>1392</v>
      </c>
    </row>
    <row r="237" spans="1:47" s="2" customFormat="1" ht="12">
      <c r="A237" s="39"/>
      <c r="B237" s="40"/>
      <c r="C237" s="41"/>
      <c r="D237" s="264" t="s">
        <v>174</v>
      </c>
      <c r="E237" s="41"/>
      <c r="F237" s="265" t="s">
        <v>428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174</v>
      </c>
      <c r="AU237" s="18" t="s">
        <v>81</v>
      </c>
    </row>
    <row r="238" spans="1:63" s="12" customFormat="1" ht="22.8" customHeight="1">
      <c r="A238" s="12"/>
      <c r="B238" s="198"/>
      <c r="C238" s="199"/>
      <c r="D238" s="200" t="s">
        <v>71</v>
      </c>
      <c r="E238" s="212" t="s">
        <v>217</v>
      </c>
      <c r="F238" s="212" t="s">
        <v>445</v>
      </c>
      <c r="G238" s="199"/>
      <c r="H238" s="199"/>
      <c r="I238" s="202"/>
      <c r="J238" s="213">
        <f>BK238</f>
        <v>0</v>
      </c>
      <c r="K238" s="199"/>
      <c r="L238" s="204"/>
      <c r="M238" s="205"/>
      <c r="N238" s="206"/>
      <c r="O238" s="206"/>
      <c r="P238" s="207">
        <f>SUM(P239:P283)</f>
        <v>0</v>
      </c>
      <c r="Q238" s="206"/>
      <c r="R238" s="207">
        <f>SUM(R239:R283)</f>
        <v>36.276540000000004</v>
      </c>
      <c r="S238" s="206"/>
      <c r="T238" s="208">
        <f>SUM(T239:T283)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9" t="s">
        <v>79</v>
      </c>
      <c r="AT238" s="210" t="s">
        <v>71</v>
      </c>
      <c r="AU238" s="210" t="s">
        <v>79</v>
      </c>
      <c r="AY238" s="209" t="s">
        <v>151</v>
      </c>
      <c r="BK238" s="211">
        <f>SUM(BK239:BK283)</f>
        <v>0</v>
      </c>
    </row>
    <row r="239" spans="1:65" s="2" customFormat="1" ht="37.8" customHeight="1">
      <c r="A239" s="39"/>
      <c r="B239" s="40"/>
      <c r="C239" s="214" t="s">
        <v>327</v>
      </c>
      <c r="D239" s="214" t="s">
        <v>153</v>
      </c>
      <c r="E239" s="215" t="s">
        <v>1393</v>
      </c>
      <c r="F239" s="216" t="s">
        <v>1394</v>
      </c>
      <c r="G239" s="217" t="s">
        <v>194</v>
      </c>
      <c r="H239" s="218">
        <v>63</v>
      </c>
      <c r="I239" s="219"/>
      <c r="J239" s="220">
        <f>ROUND(I239*H239,2)</f>
        <v>0</v>
      </c>
      <c r="K239" s="216" t="s">
        <v>172</v>
      </c>
      <c r="L239" s="45"/>
      <c r="M239" s="221" t="s">
        <v>19</v>
      </c>
      <c r="N239" s="222" t="s">
        <v>43</v>
      </c>
      <c r="O239" s="85"/>
      <c r="P239" s="223">
        <f>O239*H239</f>
        <v>0</v>
      </c>
      <c r="Q239" s="223">
        <v>0.10988</v>
      </c>
      <c r="R239" s="223">
        <f>Q239*H239</f>
        <v>6.92244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157</v>
      </c>
      <c r="AT239" s="225" t="s">
        <v>153</v>
      </c>
      <c r="AU239" s="225" t="s">
        <v>81</v>
      </c>
      <c r="AY239" s="18" t="s">
        <v>151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8" t="s">
        <v>79</v>
      </c>
      <c r="BK239" s="226">
        <f>ROUND(I239*H239,2)</f>
        <v>0</v>
      </c>
      <c r="BL239" s="18" t="s">
        <v>157</v>
      </c>
      <c r="BM239" s="225" t="s">
        <v>1395</v>
      </c>
    </row>
    <row r="240" spans="1:47" s="2" customFormat="1" ht="12">
      <c r="A240" s="39"/>
      <c r="B240" s="40"/>
      <c r="C240" s="41"/>
      <c r="D240" s="264" t="s">
        <v>174</v>
      </c>
      <c r="E240" s="41"/>
      <c r="F240" s="265" t="s">
        <v>1396</v>
      </c>
      <c r="G240" s="41"/>
      <c r="H240" s="41"/>
      <c r="I240" s="229"/>
      <c r="J240" s="41"/>
      <c r="K240" s="41"/>
      <c r="L240" s="45"/>
      <c r="M240" s="230"/>
      <c r="N240" s="231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174</v>
      </c>
      <c r="AU240" s="18" t="s">
        <v>81</v>
      </c>
    </row>
    <row r="241" spans="1:51" s="13" customFormat="1" ht="12">
      <c r="A241" s="13"/>
      <c r="B241" s="232"/>
      <c r="C241" s="233"/>
      <c r="D241" s="227" t="s">
        <v>165</v>
      </c>
      <c r="E241" s="234" t="s">
        <v>19</v>
      </c>
      <c r="F241" s="235" t="s">
        <v>1397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165</v>
      </c>
      <c r="AU241" s="241" t="s">
        <v>81</v>
      </c>
      <c r="AV241" s="13" t="s">
        <v>79</v>
      </c>
      <c r="AW241" s="13" t="s">
        <v>34</v>
      </c>
      <c r="AX241" s="13" t="s">
        <v>72</v>
      </c>
      <c r="AY241" s="241" t="s">
        <v>151</v>
      </c>
    </row>
    <row r="242" spans="1:51" s="14" customFormat="1" ht="12">
      <c r="A242" s="14"/>
      <c r="B242" s="242"/>
      <c r="C242" s="243"/>
      <c r="D242" s="227" t="s">
        <v>165</v>
      </c>
      <c r="E242" s="244" t="s">
        <v>19</v>
      </c>
      <c r="F242" s="245" t="s">
        <v>512</v>
      </c>
      <c r="G242" s="243"/>
      <c r="H242" s="246">
        <v>63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165</v>
      </c>
      <c r="AU242" s="252" t="s">
        <v>81</v>
      </c>
      <c r="AV242" s="14" t="s">
        <v>81</v>
      </c>
      <c r="AW242" s="14" t="s">
        <v>34</v>
      </c>
      <c r="AX242" s="14" t="s">
        <v>72</v>
      </c>
      <c r="AY242" s="252" t="s">
        <v>151</v>
      </c>
    </row>
    <row r="243" spans="1:51" s="15" customFormat="1" ht="12">
      <c r="A243" s="15"/>
      <c r="B243" s="253"/>
      <c r="C243" s="254"/>
      <c r="D243" s="227" t="s">
        <v>165</v>
      </c>
      <c r="E243" s="255" t="s">
        <v>19</v>
      </c>
      <c r="F243" s="256" t="s">
        <v>168</v>
      </c>
      <c r="G243" s="254"/>
      <c r="H243" s="257">
        <v>63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3" t="s">
        <v>165</v>
      </c>
      <c r="AU243" s="263" t="s">
        <v>81</v>
      </c>
      <c r="AV243" s="15" t="s">
        <v>157</v>
      </c>
      <c r="AW243" s="15" t="s">
        <v>34</v>
      </c>
      <c r="AX243" s="15" t="s">
        <v>79</v>
      </c>
      <c r="AY243" s="263" t="s">
        <v>151</v>
      </c>
    </row>
    <row r="244" spans="1:65" s="2" customFormat="1" ht="16.5" customHeight="1">
      <c r="A244" s="39"/>
      <c r="B244" s="40"/>
      <c r="C244" s="266" t="s">
        <v>332</v>
      </c>
      <c r="D244" s="266" t="s">
        <v>251</v>
      </c>
      <c r="E244" s="267" t="s">
        <v>1398</v>
      </c>
      <c r="F244" s="268" t="s">
        <v>1399</v>
      </c>
      <c r="G244" s="269" t="s">
        <v>161</v>
      </c>
      <c r="H244" s="270">
        <v>10.71</v>
      </c>
      <c r="I244" s="271"/>
      <c r="J244" s="272">
        <f>ROUND(I244*H244,2)</f>
        <v>0</v>
      </c>
      <c r="K244" s="268" t="s">
        <v>172</v>
      </c>
      <c r="L244" s="273"/>
      <c r="M244" s="274" t="s">
        <v>19</v>
      </c>
      <c r="N244" s="275" t="s">
        <v>43</v>
      </c>
      <c r="O244" s="85"/>
      <c r="P244" s="223">
        <f>O244*H244</f>
        <v>0</v>
      </c>
      <c r="Q244" s="223">
        <v>0.417</v>
      </c>
      <c r="R244" s="223">
        <f>Q244*H244</f>
        <v>4.46607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210</v>
      </c>
      <c r="AT244" s="225" t="s">
        <v>251</v>
      </c>
      <c r="AU244" s="225" t="s">
        <v>81</v>
      </c>
      <c r="AY244" s="18" t="s">
        <v>151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79</v>
      </c>
      <c r="BK244" s="226">
        <f>ROUND(I244*H244,2)</f>
        <v>0</v>
      </c>
      <c r="BL244" s="18" t="s">
        <v>157</v>
      </c>
      <c r="BM244" s="225" t="s">
        <v>1400</v>
      </c>
    </row>
    <row r="245" spans="1:51" s="13" customFormat="1" ht="12">
      <c r="A245" s="13"/>
      <c r="B245" s="232"/>
      <c r="C245" s="233"/>
      <c r="D245" s="227" t="s">
        <v>165</v>
      </c>
      <c r="E245" s="234" t="s">
        <v>19</v>
      </c>
      <c r="F245" s="235" t="s">
        <v>1397</v>
      </c>
      <c r="G245" s="233"/>
      <c r="H245" s="234" t="s">
        <v>19</v>
      </c>
      <c r="I245" s="236"/>
      <c r="J245" s="233"/>
      <c r="K245" s="233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165</v>
      </c>
      <c r="AU245" s="241" t="s">
        <v>81</v>
      </c>
      <c r="AV245" s="13" t="s">
        <v>79</v>
      </c>
      <c r="AW245" s="13" t="s">
        <v>34</v>
      </c>
      <c r="AX245" s="13" t="s">
        <v>72</v>
      </c>
      <c r="AY245" s="241" t="s">
        <v>151</v>
      </c>
    </row>
    <row r="246" spans="1:51" s="14" customFormat="1" ht="12">
      <c r="A246" s="14"/>
      <c r="B246" s="242"/>
      <c r="C246" s="243"/>
      <c r="D246" s="227" t="s">
        <v>165</v>
      </c>
      <c r="E246" s="244" t="s">
        <v>19</v>
      </c>
      <c r="F246" s="245" t="s">
        <v>1401</v>
      </c>
      <c r="G246" s="243"/>
      <c r="H246" s="246">
        <v>10.71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165</v>
      </c>
      <c r="AU246" s="252" t="s">
        <v>81</v>
      </c>
      <c r="AV246" s="14" t="s">
        <v>81</v>
      </c>
      <c r="AW246" s="14" t="s">
        <v>34</v>
      </c>
      <c r="AX246" s="14" t="s">
        <v>72</v>
      </c>
      <c r="AY246" s="252" t="s">
        <v>151</v>
      </c>
    </row>
    <row r="247" spans="1:51" s="15" customFormat="1" ht="12">
      <c r="A247" s="15"/>
      <c r="B247" s="253"/>
      <c r="C247" s="254"/>
      <c r="D247" s="227" t="s">
        <v>165</v>
      </c>
      <c r="E247" s="255" t="s">
        <v>19</v>
      </c>
      <c r="F247" s="256" t="s">
        <v>168</v>
      </c>
      <c r="G247" s="254"/>
      <c r="H247" s="257">
        <v>10.71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3" t="s">
        <v>165</v>
      </c>
      <c r="AU247" s="263" t="s">
        <v>81</v>
      </c>
      <c r="AV247" s="15" t="s">
        <v>157</v>
      </c>
      <c r="AW247" s="15" t="s">
        <v>34</v>
      </c>
      <c r="AX247" s="15" t="s">
        <v>79</v>
      </c>
      <c r="AY247" s="263" t="s">
        <v>151</v>
      </c>
    </row>
    <row r="248" spans="1:65" s="2" customFormat="1" ht="37.8" customHeight="1">
      <c r="A248" s="39"/>
      <c r="B248" s="40"/>
      <c r="C248" s="214" t="s">
        <v>339</v>
      </c>
      <c r="D248" s="214" t="s">
        <v>153</v>
      </c>
      <c r="E248" s="215" t="s">
        <v>447</v>
      </c>
      <c r="F248" s="216" t="s">
        <v>448</v>
      </c>
      <c r="G248" s="217" t="s">
        <v>194</v>
      </c>
      <c r="H248" s="218">
        <v>70</v>
      </c>
      <c r="I248" s="219"/>
      <c r="J248" s="220">
        <f>ROUND(I248*H248,2)</f>
        <v>0</v>
      </c>
      <c r="K248" s="216" t="s">
        <v>172</v>
      </c>
      <c r="L248" s="45"/>
      <c r="M248" s="221" t="s">
        <v>19</v>
      </c>
      <c r="N248" s="222" t="s">
        <v>43</v>
      </c>
      <c r="O248" s="85"/>
      <c r="P248" s="223">
        <f>O248*H248</f>
        <v>0</v>
      </c>
      <c r="Q248" s="223">
        <v>0.08978</v>
      </c>
      <c r="R248" s="223">
        <f>Q248*H248</f>
        <v>6.2846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157</v>
      </c>
      <c r="AT248" s="225" t="s">
        <v>153</v>
      </c>
      <c r="AU248" s="225" t="s">
        <v>81</v>
      </c>
      <c r="AY248" s="18" t="s">
        <v>151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79</v>
      </c>
      <c r="BK248" s="226">
        <f>ROUND(I248*H248,2)</f>
        <v>0</v>
      </c>
      <c r="BL248" s="18" t="s">
        <v>157</v>
      </c>
      <c r="BM248" s="225" t="s">
        <v>1402</v>
      </c>
    </row>
    <row r="249" spans="1:47" s="2" customFormat="1" ht="12">
      <c r="A249" s="39"/>
      <c r="B249" s="40"/>
      <c r="C249" s="41"/>
      <c r="D249" s="264" t="s">
        <v>174</v>
      </c>
      <c r="E249" s="41"/>
      <c r="F249" s="265" t="s">
        <v>450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174</v>
      </c>
      <c r="AU249" s="18" t="s">
        <v>81</v>
      </c>
    </row>
    <row r="250" spans="1:51" s="14" customFormat="1" ht="12">
      <c r="A250" s="14"/>
      <c r="B250" s="242"/>
      <c r="C250" s="243"/>
      <c r="D250" s="227" t="s">
        <v>165</v>
      </c>
      <c r="E250" s="244" t="s">
        <v>19</v>
      </c>
      <c r="F250" s="245" t="s">
        <v>554</v>
      </c>
      <c r="G250" s="243"/>
      <c r="H250" s="246">
        <v>70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165</v>
      </c>
      <c r="AU250" s="252" t="s">
        <v>81</v>
      </c>
      <c r="AV250" s="14" t="s">
        <v>81</v>
      </c>
      <c r="AW250" s="14" t="s">
        <v>34</v>
      </c>
      <c r="AX250" s="14" t="s">
        <v>72</v>
      </c>
      <c r="AY250" s="252" t="s">
        <v>151</v>
      </c>
    </row>
    <row r="251" spans="1:51" s="15" customFormat="1" ht="12">
      <c r="A251" s="15"/>
      <c r="B251" s="253"/>
      <c r="C251" s="254"/>
      <c r="D251" s="227" t="s">
        <v>165</v>
      </c>
      <c r="E251" s="255" t="s">
        <v>19</v>
      </c>
      <c r="F251" s="256" t="s">
        <v>168</v>
      </c>
      <c r="G251" s="254"/>
      <c r="H251" s="257">
        <v>70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3" t="s">
        <v>165</v>
      </c>
      <c r="AU251" s="263" t="s">
        <v>81</v>
      </c>
      <c r="AV251" s="15" t="s">
        <v>157</v>
      </c>
      <c r="AW251" s="15" t="s">
        <v>34</v>
      </c>
      <c r="AX251" s="15" t="s">
        <v>79</v>
      </c>
      <c r="AY251" s="263" t="s">
        <v>151</v>
      </c>
    </row>
    <row r="252" spans="1:65" s="2" customFormat="1" ht="16.5" customHeight="1">
      <c r="A252" s="39"/>
      <c r="B252" s="40"/>
      <c r="C252" s="266" t="s">
        <v>343</v>
      </c>
      <c r="D252" s="266" t="s">
        <v>251</v>
      </c>
      <c r="E252" s="267" t="s">
        <v>453</v>
      </c>
      <c r="F252" s="268" t="s">
        <v>454</v>
      </c>
      <c r="G252" s="269" t="s">
        <v>161</v>
      </c>
      <c r="H252" s="270">
        <v>7</v>
      </c>
      <c r="I252" s="271"/>
      <c r="J252" s="272">
        <f>ROUND(I252*H252,2)</f>
        <v>0</v>
      </c>
      <c r="K252" s="268" t="s">
        <v>172</v>
      </c>
      <c r="L252" s="273"/>
      <c r="M252" s="274" t="s">
        <v>19</v>
      </c>
      <c r="N252" s="275" t="s">
        <v>43</v>
      </c>
      <c r="O252" s="85"/>
      <c r="P252" s="223">
        <f>O252*H252</f>
        <v>0</v>
      </c>
      <c r="Q252" s="223">
        <v>0.222</v>
      </c>
      <c r="R252" s="223">
        <f>Q252*H252</f>
        <v>1.554</v>
      </c>
      <c r="S252" s="223">
        <v>0</v>
      </c>
      <c r="T252" s="22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5" t="s">
        <v>210</v>
      </c>
      <c r="AT252" s="225" t="s">
        <v>251</v>
      </c>
      <c r="AU252" s="225" t="s">
        <v>81</v>
      </c>
      <c r="AY252" s="18" t="s">
        <v>151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8" t="s">
        <v>79</v>
      </c>
      <c r="BK252" s="226">
        <f>ROUND(I252*H252,2)</f>
        <v>0</v>
      </c>
      <c r="BL252" s="18" t="s">
        <v>157</v>
      </c>
      <c r="BM252" s="225" t="s">
        <v>1403</v>
      </c>
    </row>
    <row r="253" spans="1:51" s="14" customFormat="1" ht="12">
      <c r="A253" s="14"/>
      <c r="B253" s="242"/>
      <c r="C253" s="243"/>
      <c r="D253" s="227" t="s">
        <v>165</v>
      </c>
      <c r="E253" s="244" t="s">
        <v>19</v>
      </c>
      <c r="F253" s="245" t="s">
        <v>1404</v>
      </c>
      <c r="G253" s="243"/>
      <c r="H253" s="246">
        <v>7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165</v>
      </c>
      <c r="AU253" s="252" t="s">
        <v>81</v>
      </c>
      <c r="AV253" s="14" t="s">
        <v>81</v>
      </c>
      <c r="AW253" s="14" t="s">
        <v>34</v>
      </c>
      <c r="AX253" s="14" t="s">
        <v>72</v>
      </c>
      <c r="AY253" s="252" t="s">
        <v>151</v>
      </c>
    </row>
    <row r="254" spans="1:51" s="15" customFormat="1" ht="12">
      <c r="A254" s="15"/>
      <c r="B254" s="253"/>
      <c r="C254" s="254"/>
      <c r="D254" s="227" t="s">
        <v>165</v>
      </c>
      <c r="E254" s="255" t="s">
        <v>19</v>
      </c>
      <c r="F254" s="256" t="s">
        <v>168</v>
      </c>
      <c r="G254" s="254"/>
      <c r="H254" s="257">
        <v>7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165</v>
      </c>
      <c r="AU254" s="263" t="s">
        <v>81</v>
      </c>
      <c r="AV254" s="15" t="s">
        <v>157</v>
      </c>
      <c r="AW254" s="15" t="s">
        <v>34</v>
      </c>
      <c r="AX254" s="15" t="s">
        <v>79</v>
      </c>
      <c r="AY254" s="263" t="s">
        <v>151</v>
      </c>
    </row>
    <row r="255" spans="1:65" s="2" customFormat="1" ht="24.15" customHeight="1">
      <c r="A255" s="39"/>
      <c r="B255" s="40"/>
      <c r="C255" s="214" t="s">
        <v>349</v>
      </c>
      <c r="D255" s="214" t="s">
        <v>153</v>
      </c>
      <c r="E255" s="215" t="s">
        <v>1405</v>
      </c>
      <c r="F255" s="216" t="s">
        <v>1406</v>
      </c>
      <c r="G255" s="217" t="s">
        <v>194</v>
      </c>
      <c r="H255" s="218">
        <v>30</v>
      </c>
      <c r="I255" s="219"/>
      <c r="J255" s="220">
        <f>ROUND(I255*H255,2)</f>
        <v>0</v>
      </c>
      <c r="K255" s="216" t="s">
        <v>172</v>
      </c>
      <c r="L255" s="45"/>
      <c r="M255" s="221" t="s">
        <v>19</v>
      </c>
      <c r="N255" s="222" t="s">
        <v>43</v>
      </c>
      <c r="O255" s="85"/>
      <c r="P255" s="223">
        <f>O255*H255</f>
        <v>0</v>
      </c>
      <c r="Q255" s="223">
        <v>0.1295</v>
      </c>
      <c r="R255" s="223">
        <f>Q255*H255</f>
        <v>3.8850000000000002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157</v>
      </c>
      <c r="AT255" s="225" t="s">
        <v>153</v>
      </c>
      <c r="AU255" s="225" t="s">
        <v>81</v>
      </c>
      <c r="AY255" s="18" t="s">
        <v>151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79</v>
      </c>
      <c r="BK255" s="226">
        <f>ROUND(I255*H255,2)</f>
        <v>0</v>
      </c>
      <c r="BL255" s="18" t="s">
        <v>157</v>
      </c>
      <c r="BM255" s="225" t="s">
        <v>1407</v>
      </c>
    </row>
    <row r="256" spans="1:47" s="2" customFormat="1" ht="12">
      <c r="A256" s="39"/>
      <c r="B256" s="40"/>
      <c r="C256" s="41"/>
      <c r="D256" s="264" t="s">
        <v>174</v>
      </c>
      <c r="E256" s="41"/>
      <c r="F256" s="265" t="s">
        <v>1408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174</v>
      </c>
      <c r="AU256" s="18" t="s">
        <v>81</v>
      </c>
    </row>
    <row r="257" spans="1:51" s="14" customFormat="1" ht="12">
      <c r="A257" s="14"/>
      <c r="B257" s="242"/>
      <c r="C257" s="243"/>
      <c r="D257" s="227" t="s">
        <v>165</v>
      </c>
      <c r="E257" s="244" t="s">
        <v>19</v>
      </c>
      <c r="F257" s="245" t="s">
        <v>343</v>
      </c>
      <c r="G257" s="243"/>
      <c r="H257" s="246">
        <v>30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2" t="s">
        <v>165</v>
      </c>
      <c r="AU257" s="252" t="s">
        <v>81</v>
      </c>
      <c r="AV257" s="14" t="s">
        <v>81</v>
      </c>
      <c r="AW257" s="14" t="s">
        <v>34</v>
      </c>
      <c r="AX257" s="14" t="s">
        <v>72</v>
      </c>
      <c r="AY257" s="252" t="s">
        <v>151</v>
      </c>
    </row>
    <row r="258" spans="1:51" s="15" customFormat="1" ht="12">
      <c r="A258" s="15"/>
      <c r="B258" s="253"/>
      <c r="C258" s="254"/>
      <c r="D258" s="227" t="s">
        <v>165</v>
      </c>
      <c r="E258" s="255" t="s">
        <v>19</v>
      </c>
      <c r="F258" s="256" t="s">
        <v>168</v>
      </c>
      <c r="G258" s="254"/>
      <c r="H258" s="257">
        <v>30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3" t="s">
        <v>165</v>
      </c>
      <c r="AU258" s="263" t="s">
        <v>81</v>
      </c>
      <c r="AV258" s="15" t="s">
        <v>157</v>
      </c>
      <c r="AW258" s="15" t="s">
        <v>34</v>
      </c>
      <c r="AX258" s="15" t="s">
        <v>79</v>
      </c>
      <c r="AY258" s="263" t="s">
        <v>151</v>
      </c>
    </row>
    <row r="259" spans="1:65" s="2" customFormat="1" ht="16.5" customHeight="1">
      <c r="A259" s="39"/>
      <c r="B259" s="40"/>
      <c r="C259" s="266" t="s">
        <v>356</v>
      </c>
      <c r="D259" s="266" t="s">
        <v>251</v>
      </c>
      <c r="E259" s="267" t="s">
        <v>1409</v>
      </c>
      <c r="F259" s="268" t="s">
        <v>1410</v>
      </c>
      <c r="G259" s="269" t="s">
        <v>194</v>
      </c>
      <c r="H259" s="270">
        <v>30</v>
      </c>
      <c r="I259" s="271"/>
      <c r="J259" s="272">
        <f>ROUND(I259*H259,2)</f>
        <v>0</v>
      </c>
      <c r="K259" s="268" t="s">
        <v>172</v>
      </c>
      <c r="L259" s="273"/>
      <c r="M259" s="274" t="s">
        <v>19</v>
      </c>
      <c r="N259" s="275" t="s">
        <v>43</v>
      </c>
      <c r="O259" s="85"/>
      <c r="P259" s="223">
        <f>O259*H259</f>
        <v>0</v>
      </c>
      <c r="Q259" s="223">
        <v>0.045</v>
      </c>
      <c r="R259" s="223">
        <f>Q259*H259</f>
        <v>1.3499999999999999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210</v>
      </c>
      <c r="AT259" s="225" t="s">
        <v>251</v>
      </c>
      <c r="AU259" s="225" t="s">
        <v>81</v>
      </c>
      <c r="AY259" s="18" t="s">
        <v>151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79</v>
      </c>
      <c r="BK259" s="226">
        <f>ROUND(I259*H259,2)</f>
        <v>0</v>
      </c>
      <c r="BL259" s="18" t="s">
        <v>157</v>
      </c>
      <c r="BM259" s="225" t="s">
        <v>1411</v>
      </c>
    </row>
    <row r="260" spans="1:51" s="14" customFormat="1" ht="12">
      <c r="A260" s="14"/>
      <c r="B260" s="242"/>
      <c r="C260" s="243"/>
      <c r="D260" s="227" t="s">
        <v>165</v>
      </c>
      <c r="E260" s="244" t="s">
        <v>19</v>
      </c>
      <c r="F260" s="245" t="s">
        <v>343</v>
      </c>
      <c r="G260" s="243"/>
      <c r="H260" s="246">
        <v>30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165</v>
      </c>
      <c r="AU260" s="252" t="s">
        <v>81</v>
      </c>
      <c r="AV260" s="14" t="s">
        <v>81</v>
      </c>
      <c r="AW260" s="14" t="s">
        <v>34</v>
      </c>
      <c r="AX260" s="14" t="s">
        <v>72</v>
      </c>
      <c r="AY260" s="252" t="s">
        <v>151</v>
      </c>
    </row>
    <row r="261" spans="1:51" s="15" customFormat="1" ht="12">
      <c r="A261" s="15"/>
      <c r="B261" s="253"/>
      <c r="C261" s="254"/>
      <c r="D261" s="227" t="s">
        <v>165</v>
      </c>
      <c r="E261" s="255" t="s">
        <v>19</v>
      </c>
      <c r="F261" s="256" t="s">
        <v>168</v>
      </c>
      <c r="G261" s="254"/>
      <c r="H261" s="257">
        <v>30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3" t="s">
        <v>165</v>
      </c>
      <c r="AU261" s="263" t="s">
        <v>81</v>
      </c>
      <c r="AV261" s="15" t="s">
        <v>157</v>
      </c>
      <c r="AW261" s="15" t="s">
        <v>34</v>
      </c>
      <c r="AX261" s="15" t="s">
        <v>79</v>
      </c>
      <c r="AY261" s="263" t="s">
        <v>151</v>
      </c>
    </row>
    <row r="262" spans="1:65" s="2" customFormat="1" ht="24.15" customHeight="1">
      <c r="A262" s="39"/>
      <c r="B262" s="40"/>
      <c r="C262" s="214" t="s">
        <v>360</v>
      </c>
      <c r="D262" s="214" t="s">
        <v>153</v>
      </c>
      <c r="E262" s="215" t="s">
        <v>458</v>
      </c>
      <c r="F262" s="216" t="s">
        <v>459</v>
      </c>
      <c r="G262" s="217" t="s">
        <v>194</v>
      </c>
      <c r="H262" s="218">
        <v>70</v>
      </c>
      <c r="I262" s="219"/>
      <c r="J262" s="220">
        <f>ROUND(I262*H262,2)</f>
        <v>0</v>
      </c>
      <c r="K262" s="216" t="s">
        <v>172</v>
      </c>
      <c r="L262" s="45"/>
      <c r="M262" s="221" t="s">
        <v>19</v>
      </c>
      <c r="N262" s="222" t="s">
        <v>43</v>
      </c>
      <c r="O262" s="85"/>
      <c r="P262" s="223">
        <f>O262*H262</f>
        <v>0</v>
      </c>
      <c r="Q262" s="223">
        <v>0.16849</v>
      </c>
      <c r="R262" s="223">
        <f>Q262*H262</f>
        <v>11.7943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157</v>
      </c>
      <c r="AT262" s="225" t="s">
        <v>153</v>
      </c>
      <c r="AU262" s="225" t="s">
        <v>81</v>
      </c>
      <c r="AY262" s="18" t="s">
        <v>151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79</v>
      </c>
      <c r="BK262" s="226">
        <f>ROUND(I262*H262,2)</f>
        <v>0</v>
      </c>
      <c r="BL262" s="18" t="s">
        <v>157</v>
      </c>
      <c r="BM262" s="225" t="s">
        <v>1412</v>
      </c>
    </row>
    <row r="263" spans="1:47" s="2" customFormat="1" ht="12">
      <c r="A263" s="39"/>
      <c r="B263" s="40"/>
      <c r="C263" s="41"/>
      <c r="D263" s="264" t="s">
        <v>174</v>
      </c>
      <c r="E263" s="41"/>
      <c r="F263" s="265" t="s">
        <v>461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174</v>
      </c>
      <c r="AU263" s="18" t="s">
        <v>81</v>
      </c>
    </row>
    <row r="264" spans="1:51" s="13" customFormat="1" ht="12">
      <c r="A264" s="13"/>
      <c r="B264" s="232"/>
      <c r="C264" s="233"/>
      <c r="D264" s="227" t="s">
        <v>165</v>
      </c>
      <c r="E264" s="234" t="s">
        <v>19</v>
      </c>
      <c r="F264" s="235" t="s">
        <v>1332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165</v>
      </c>
      <c r="AU264" s="241" t="s">
        <v>81</v>
      </c>
      <c r="AV264" s="13" t="s">
        <v>79</v>
      </c>
      <c r="AW264" s="13" t="s">
        <v>34</v>
      </c>
      <c r="AX264" s="13" t="s">
        <v>72</v>
      </c>
      <c r="AY264" s="241" t="s">
        <v>151</v>
      </c>
    </row>
    <row r="265" spans="1:51" s="14" customFormat="1" ht="12">
      <c r="A265" s="14"/>
      <c r="B265" s="242"/>
      <c r="C265" s="243"/>
      <c r="D265" s="227" t="s">
        <v>165</v>
      </c>
      <c r="E265" s="244" t="s">
        <v>19</v>
      </c>
      <c r="F265" s="245" t="s">
        <v>554</v>
      </c>
      <c r="G265" s="243"/>
      <c r="H265" s="246">
        <v>70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165</v>
      </c>
      <c r="AU265" s="252" t="s">
        <v>81</v>
      </c>
      <c r="AV265" s="14" t="s">
        <v>81</v>
      </c>
      <c r="AW265" s="14" t="s">
        <v>34</v>
      </c>
      <c r="AX265" s="14" t="s">
        <v>72</v>
      </c>
      <c r="AY265" s="252" t="s">
        <v>151</v>
      </c>
    </row>
    <row r="266" spans="1:51" s="15" customFormat="1" ht="12">
      <c r="A266" s="15"/>
      <c r="B266" s="253"/>
      <c r="C266" s="254"/>
      <c r="D266" s="227" t="s">
        <v>165</v>
      </c>
      <c r="E266" s="255" t="s">
        <v>19</v>
      </c>
      <c r="F266" s="256" t="s">
        <v>168</v>
      </c>
      <c r="G266" s="254"/>
      <c r="H266" s="257">
        <v>70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3" t="s">
        <v>165</v>
      </c>
      <c r="AU266" s="263" t="s">
        <v>81</v>
      </c>
      <c r="AV266" s="15" t="s">
        <v>157</v>
      </c>
      <c r="AW266" s="15" t="s">
        <v>34</v>
      </c>
      <c r="AX266" s="15" t="s">
        <v>79</v>
      </c>
      <c r="AY266" s="263" t="s">
        <v>151</v>
      </c>
    </row>
    <row r="267" spans="1:65" s="2" customFormat="1" ht="33" customHeight="1">
      <c r="A267" s="39"/>
      <c r="B267" s="40"/>
      <c r="C267" s="214" t="s">
        <v>365</v>
      </c>
      <c r="D267" s="214" t="s">
        <v>153</v>
      </c>
      <c r="E267" s="215" t="s">
        <v>471</v>
      </c>
      <c r="F267" s="216" t="s">
        <v>472</v>
      </c>
      <c r="G267" s="217" t="s">
        <v>194</v>
      </c>
      <c r="H267" s="218">
        <v>33</v>
      </c>
      <c r="I267" s="219"/>
      <c r="J267" s="220">
        <f>ROUND(I267*H267,2)</f>
        <v>0</v>
      </c>
      <c r="K267" s="216" t="s">
        <v>368</v>
      </c>
      <c r="L267" s="45"/>
      <c r="M267" s="221" t="s">
        <v>19</v>
      </c>
      <c r="N267" s="222" t="s">
        <v>43</v>
      </c>
      <c r="O267" s="85"/>
      <c r="P267" s="223">
        <f>O267*H267</f>
        <v>0</v>
      </c>
      <c r="Q267" s="223">
        <v>0.00061</v>
      </c>
      <c r="R267" s="223">
        <f>Q267*H267</f>
        <v>0.02013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157</v>
      </c>
      <c r="AT267" s="225" t="s">
        <v>153</v>
      </c>
      <c r="AU267" s="225" t="s">
        <v>81</v>
      </c>
      <c r="AY267" s="18" t="s">
        <v>151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79</v>
      </c>
      <c r="BK267" s="226">
        <f>ROUND(I267*H267,2)</f>
        <v>0</v>
      </c>
      <c r="BL267" s="18" t="s">
        <v>157</v>
      </c>
      <c r="BM267" s="225" t="s">
        <v>1413</v>
      </c>
    </row>
    <row r="268" spans="1:47" s="2" customFormat="1" ht="12">
      <c r="A268" s="39"/>
      <c r="B268" s="40"/>
      <c r="C268" s="41"/>
      <c r="D268" s="264" t="s">
        <v>174</v>
      </c>
      <c r="E268" s="41"/>
      <c r="F268" s="265" t="s">
        <v>474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174</v>
      </c>
      <c r="AU268" s="18" t="s">
        <v>81</v>
      </c>
    </row>
    <row r="269" spans="1:51" s="14" customFormat="1" ht="12">
      <c r="A269" s="14"/>
      <c r="B269" s="242"/>
      <c r="C269" s="243"/>
      <c r="D269" s="227" t="s">
        <v>165</v>
      </c>
      <c r="E269" s="244" t="s">
        <v>19</v>
      </c>
      <c r="F269" s="245" t="s">
        <v>360</v>
      </c>
      <c r="G269" s="243"/>
      <c r="H269" s="246">
        <v>33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165</v>
      </c>
      <c r="AU269" s="252" t="s">
        <v>81</v>
      </c>
      <c r="AV269" s="14" t="s">
        <v>81</v>
      </c>
      <c r="AW269" s="14" t="s">
        <v>34</v>
      </c>
      <c r="AX269" s="14" t="s">
        <v>72</v>
      </c>
      <c r="AY269" s="252" t="s">
        <v>151</v>
      </c>
    </row>
    <row r="270" spans="1:51" s="15" customFormat="1" ht="12">
      <c r="A270" s="15"/>
      <c r="B270" s="253"/>
      <c r="C270" s="254"/>
      <c r="D270" s="227" t="s">
        <v>165</v>
      </c>
      <c r="E270" s="255" t="s">
        <v>19</v>
      </c>
      <c r="F270" s="256" t="s">
        <v>168</v>
      </c>
      <c r="G270" s="254"/>
      <c r="H270" s="257">
        <v>33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3" t="s">
        <v>165</v>
      </c>
      <c r="AU270" s="263" t="s">
        <v>81</v>
      </c>
      <c r="AV270" s="15" t="s">
        <v>157</v>
      </c>
      <c r="AW270" s="15" t="s">
        <v>34</v>
      </c>
      <c r="AX270" s="15" t="s">
        <v>79</v>
      </c>
      <c r="AY270" s="263" t="s">
        <v>151</v>
      </c>
    </row>
    <row r="271" spans="1:65" s="2" customFormat="1" ht="16.5" customHeight="1">
      <c r="A271" s="39"/>
      <c r="B271" s="40"/>
      <c r="C271" s="214" t="s">
        <v>370</v>
      </c>
      <c r="D271" s="214" t="s">
        <v>153</v>
      </c>
      <c r="E271" s="215" t="s">
        <v>476</v>
      </c>
      <c r="F271" s="216" t="s">
        <v>477</v>
      </c>
      <c r="G271" s="217" t="s">
        <v>194</v>
      </c>
      <c r="H271" s="218">
        <v>33</v>
      </c>
      <c r="I271" s="219"/>
      <c r="J271" s="220">
        <f>ROUND(I271*H271,2)</f>
        <v>0</v>
      </c>
      <c r="K271" s="216" t="s">
        <v>19</v>
      </c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157</v>
      </c>
      <c r="AT271" s="225" t="s">
        <v>153</v>
      </c>
      <c r="AU271" s="225" t="s">
        <v>81</v>
      </c>
      <c r="AY271" s="18" t="s">
        <v>151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79</v>
      </c>
      <c r="BK271" s="226">
        <f>ROUND(I271*H271,2)</f>
        <v>0</v>
      </c>
      <c r="BL271" s="18" t="s">
        <v>157</v>
      </c>
      <c r="BM271" s="225" t="s">
        <v>1414</v>
      </c>
    </row>
    <row r="272" spans="1:51" s="14" customFormat="1" ht="12">
      <c r="A272" s="14"/>
      <c r="B272" s="242"/>
      <c r="C272" s="243"/>
      <c r="D272" s="227" t="s">
        <v>165</v>
      </c>
      <c r="E272" s="244" t="s">
        <v>19</v>
      </c>
      <c r="F272" s="245" t="s">
        <v>360</v>
      </c>
      <c r="G272" s="243"/>
      <c r="H272" s="246">
        <v>33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2" t="s">
        <v>165</v>
      </c>
      <c r="AU272" s="252" t="s">
        <v>81</v>
      </c>
      <c r="AV272" s="14" t="s">
        <v>81</v>
      </c>
      <c r="AW272" s="14" t="s">
        <v>34</v>
      </c>
      <c r="AX272" s="14" t="s">
        <v>72</v>
      </c>
      <c r="AY272" s="252" t="s">
        <v>151</v>
      </c>
    </row>
    <row r="273" spans="1:51" s="15" customFormat="1" ht="12">
      <c r="A273" s="15"/>
      <c r="B273" s="253"/>
      <c r="C273" s="254"/>
      <c r="D273" s="227" t="s">
        <v>165</v>
      </c>
      <c r="E273" s="255" t="s">
        <v>19</v>
      </c>
      <c r="F273" s="256" t="s">
        <v>168</v>
      </c>
      <c r="G273" s="254"/>
      <c r="H273" s="257">
        <v>33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3" t="s">
        <v>165</v>
      </c>
      <c r="AU273" s="263" t="s">
        <v>81</v>
      </c>
      <c r="AV273" s="15" t="s">
        <v>157</v>
      </c>
      <c r="AW273" s="15" t="s">
        <v>34</v>
      </c>
      <c r="AX273" s="15" t="s">
        <v>79</v>
      </c>
      <c r="AY273" s="263" t="s">
        <v>151</v>
      </c>
    </row>
    <row r="274" spans="1:65" s="2" customFormat="1" ht="37.8" customHeight="1">
      <c r="A274" s="39"/>
      <c r="B274" s="40"/>
      <c r="C274" s="214" t="s">
        <v>375</v>
      </c>
      <c r="D274" s="214" t="s">
        <v>153</v>
      </c>
      <c r="E274" s="215" t="s">
        <v>480</v>
      </c>
      <c r="F274" s="216" t="s">
        <v>481</v>
      </c>
      <c r="G274" s="217" t="s">
        <v>194</v>
      </c>
      <c r="H274" s="218">
        <v>70</v>
      </c>
      <c r="I274" s="219"/>
      <c r="J274" s="220">
        <f>ROUND(I274*H274,2)</f>
        <v>0</v>
      </c>
      <c r="K274" s="216" t="s">
        <v>172</v>
      </c>
      <c r="L274" s="45"/>
      <c r="M274" s="221" t="s">
        <v>19</v>
      </c>
      <c r="N274" s="222" t="s">
        <v>43</v>
      </c>
      <c r="O274" s="85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157</v>
      </c>
      <c r="AT274" s="225" t="s">
        <v>153</v>
      </c>
      <c r="AU274" s="225" t="s">
        <v>81</v>
      </c>
      <c r="AY274" s="18" t="s">
        <v>151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79</v>
      </c>
      <c r="BK274" s="226">
        <f>ROUND(I274*H274,2)</f>
        <v>0</v>
      </c>
      <c r="BL274" s="18" t="s">
        <v>157</v>
      </c>
      <c r="BM274" s="225" t="s">
        <v>1415</v>
      </c>
    </row>
    <row r="275" spans="1:47" s="2" customFormat="1" ht="12">
      <c r="A275" s="39"/>
      <c r="B275" s="40"/>
      <c r="C275" s="41"/>
      <c r="D275" s="264" t="s">
        <v>174</v>
      </c>
      <c r="E275" s="41"/>
      <c r="F275" s="265" t="s">
        <v>483</v>
      </c>
      <c r="G275" s="41"/>
      <c r="H275" s="41"/>
      <c r="I275" s="229"/>
      <c r="J275" s="41"/>
      <c r="K275" s="41"/>
      <c r="L275" s="45"/>
      <c r="M275" s="230"/>
      <c r="N275" s="231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174</v>
      </c>
      <c r="AU275" s="18" t="s">
        <v>81</v>
      </c>
    </row>
    <row r="276" spans="1:51" s="13" customFormat="1" ht="12">
      <c r="A276" s="13"/>
      <c r="B276" s="232"/>
      <c r="C276" s="233"/>
      <c r="D276" s="227" t="s">
        <v>165</v>
      </c>
      <c r="E276" s="234" t="s">
        <v>19</v>
      </c>
      <c r="F276" s="235" t="s">
        <v>1332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165</v>
      </c>
      <c r="AU276" s="241" t="s">
        <v>81</v>
      </c>
      <c r="AV276" s="13" t="s">
        <v>79</v>
      </c>
      <c r="AW276" s="13" t="s">
        <v>34</v>
      </c>
      <c r="AX276" s="13" t="s">
        <v>72</v>
      </c>
      <c r="AY276" s="241" t="s">
        <v>151</v>
      </c>
    </row>
    <row r="277" spans="1:51" s="14" customFormat="1" ht="12">
      <c r="A277" s="14"/>
      <c r="B277" s="242"/>
      <c r="C277" s="243"/>
      <c r="D277" s="227" t="s">
        <v>165</v>
      </c>
      <c r="E277" s="244" t="s">
        <v>19</v>
      </c>
      <c r="F277" s="245" t="s">
        <v>554</v>
      </c>
      <c r="G277" s="243"/>
      <c r="H277" s="246">
        <v>70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2" t="s">
        <v>165</v>
      </c>
      <c r="AU277" s="252" t="s">
        <v>81</v>
      </c>
      <c r="AV277" s="14" t="s">
        <v>81</v>
      </c>
      <c r="AW277" s="14" t="s">
        <v>34</v>
      </c>
      <c r="AX277" s="14" t="s">
        <v>72</v>
      </c>
      <c r="AY277" s="252" t="s">
        <v>151</v>
      </c>
    </row>
    <row r="278" spans="1:51" s="15" customFormat="1" ht="12">
      <c r="A278" s="15"/>
      <c r="B278" s="253"/>
      <c r="C278" s="254"/>
      <c r="D278" s="227" t="s">
        <v>165</v>
      </c>
      <c r="E278" s="255" t="s">
        <v>19</v>
      </c>
      <c r="F278" s="256" t="s">
        <v>168</v>
      </c>
      <c r="G278" s="254"/>
      <c r="H278" s="257">
        <v>70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3" t="s">
        <v>165</v>
      </c>
      <c r="AU278" s="263" t="s">
        <v>81</v>
      </c>
      <c r="AV278" s="15" t="s">
        <v>157</v>
      </c>
      <c r="AW278" s="15" t="s">
        <v>34</v>
      </c>
      <c r="AX278" s="15" t="s">
        <v>79</v>
      </c>
      <c r="AY278" s="263" t="s">
        <v>151</v>
      </c>
    </row>
    <row r="279" spans="1:65" s="2" customFormat="1" ht="33" customHeight="1">
      <c r="A279" s="39"/>
      <c r="B279" s="40"/>
      <c r="C279" s="214" t="s">
        <v>379</v>
      </c>
      <c r="D279" s="214" t="s">
        <v>153</v>
      </c>
      <c r="E279" s="215" t="s">
        <v>485</v>
      </c>
      <c r="F279" s="216" t="s">
        <v>486</v>
      </c>
      <c r="G279" s="217" t="s">
        <v>161</v>
      </c>
      <c r="H279" s="218">
        <v>102</v>
      </c>
      <c r="I279" s="219"/>
      <c r="J279" s="220">
        <f>ROUND(I279*H279,2)</f>
        <v>0</v>
      </c>
      <c r="K279" s="216" t="s">
        <v>172</v>
      </c>
      <c r="L279" s="45"/>
      <c r="M279" s="221" t="s">
        <v>19</v>
      </c>
      <c r="N279" s="222" t="s">
        <v>43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5" t="s">
        <v>157</v>
      </c>
      <c r="AT279" s="225" t="s">
        <v>153</v>
      </c>
      <c r="AU279" s="225" t="s">
        <v>81</v>
      </c>
      <c r="AY279" s="18" t="s">
        <v>151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8" t="s">
        <v>79</v>
      </c>
      <c r="BK279" s="226">
        <f>ROUND(I279*H279,2)</f>
        <v>0</v>
      </c>
      <c r="BL279" s="18" t="s">
        <v>157</v>
      </c>
      <c r="BM279" s="225" t="s">
        <v>1416</v>
      </c>
    </row>
    <row r="280" spans="1:47" s="2" customFormat="1" ht="12">
      <c r="A280" s="39"/>
      <c r="B280" s="40"/>
      <c r="C280" s="41"/>
      <c r="D280" s="264" t="s">
        <v>174</v>
      </c>
      <c r="E280" s="41"/>
      <c r="F280" s="265" t="s">
        <v>488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174</v>
      </c>
      <c r="AU280" s="18" t="s">
        <v>81</v>
      </c>
    </row>
    <row r="281" spans="1:51" s="13" customFormat="1" ht="12">
      <c r="A281" s="13"/>
      <c r="B281" s="232"/>
      <c r="C281" s="233"/>
      <c r="D281" s="227" t="s">
        <v>165</v>
      </c>
      <c r="E281" s="234" t="s">
        <v>19</v>
      </c>
      <c r="F281" s="235" t="s">
        <v>1326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165</v>
      </c>
      <c r="AU281" s="241" t="s">
        <v>81</v>
      </c>
      <c r="AV281" s="13" t="s">
        <v>79</v>
      </c>
      <c r="AW281" s="13" t="s">
        <v>34</v>
      </c>
      <c r="AX281" s="13" t="s">
        <v>72</v>
      </c>
      <c r="AY281" s="241" t="s">
        <v>151</v>
      </c>
    </row>
    <row r="282" spans="1:51" s="14" customFormat="1" ht="12">
      <c r="A282" s="14"/>
      <c r="B282" s="242"/>
      <c r="C282" s="243"/>
      <c r="D282" s="227" t="s">
        <v>165</v>
      </c>
      <c r="E282" s="244" t="s">
        <v>19</v>
      </c>
      <c r="F282" s="245" t="s">
        <v>962</v>
      </c>
      <c r="G282" s="243"/>
      <c r="H282" s="246">
        <v>102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165</v>
      </c>
      <c r="AU282" s="252" t="s">
        <v>81</v>
      </c>
      <c r="AV282" s="14" t="s">
        <v>81</v>
      </c>
      <c r="AW282" s="14" t="s">
        <v>34</v>
      </c>
      <c r="AX282" s="14" t="s">
        <v>72</v>
      </c>
      <c r="AY282" s="252" t="s">
        <v>151</v>
      </c>
    </row>
    <row r="283" spans="1:51" s="15" customFormat="1" ht="12">
      <c r="A283" s="15"/>
      <c r="B283" s="253"/>
      <c r="C283" s="254"/>
      <c r="D283" s="227" t="s">
        <v>165</v>
      </c>
      <c r="E283" s="255" t="s">
        <v>19</v>
      </c>
      <c r="F283" s="256" t="s">
        <v>168</v>
      </c>
      <c r="G283" s="254"/>
      <c r="H283" s="257">
        <v>102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3" t="s">
        <v>165</v>
      </c>
      <c r="AU283" s="263" t="s">
        <v>81</v>
      </c>
      <c r="AV283" s="15" t="s">
        <v>157</v>
      </c>
      <c r="AW283" s="15" t="s">
        <v>34</v>
      </c>
      <c r="AX283" s="15" t="s">
        <v>79</v>
      </c>
      <c r="AY283" s="263" t="s">
        <v>151</v>
      </c>
    </row>
    <row r="284" spans="1:63" s="12" customFormat="1" ht="22.8" customHeight="1">
      <c r="A284" s="12"/>
      <c r="B284" s="198"/>
      <c r="C284" s="199"/>
      <c r="D284" s="200" t="s">
        <v>71</v>
      </c>
      <c r="E284" s="212" t="s">
        <v>495</v>
      </c>
      <c r="F284" s="212" t="s">
        <v>496</v>
      </c>
      <c r="G284" s="199"/>
      <c r="H284" s="199"/>
      <c r="I284" s="202"/>
      <c r="J284" s="213">
        <f>BK284</f>
        <v>0</v>
      </c>
      <c r="K284" s="199"/>
      <c r="L284" s="204"/>
      <c r="M284" s="205"/>
      <c r="N284" s="206"/>
      <c r="O284" s="206"/>
      <c r="P284" s="207">
        <f>P285</f>
        <v>0</v>
      </c>
      <c r="Q284" s="206"/>
      <c r="R284" s="207">
        <f>R285</f>
        <v>0</v>
      </c>
      <c r="S284" s="206"/>
      <c r="T284" s="208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9" t="s">
        <v>79</v>
      </c>
      <c r="AT284" s="210" t="s">
        <v>71</v>
      </c>
      <c r="AU284" s="210" t="s">
        <v>79</v>
      </c>
      <c r="AY284" s="209" t="s">
        <v>151</v>
      </c>
      <c r="BK284" s="211">
        <f>BK285</f>
        <v>0</v>
      </c>
    </row>
    <row r="285" spans="1:65" s="2" customFormat="1" ht="24.15" customHeight="1">
      <c r="A285" s="39"/>
      <c r="B285" s="40"/>
      <c r="C285" s="214" t="s">
        <v>384</v>
      </c>
      <c r="D285" s="214" t="s">
        <v>153</v>
      </c>
      <c r="E285" s="215" t="s">
        <v>507</v>
      </c>
      <c r="F285" s="216" t="s">
        <v>508</v>
      </c>
      <c r="G285" s="217" t="s">
        <v>254</v>
      </c>
      <c r="H285" s="218">
        <v>103.04</v>
      </c>
      <c r="I285" s="219"/>
      <c r="J285" s="220">
        <f>ROUND(I285*H285,2)</f>
        <v>0</v>
      </c>
      <c r="K285" s="216" t="s">
        <v>19</v>
      </c>
      <c r="L285" s="45"/>
      <c r="M285" s="221" t="s">
        <v>19</v>
      </c>
      <c r="N285" s="222" t="s">
        <v>43</v>
      </c>
      <c r="O285" s="85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5" t="s">
        <v>157</v>
      </c>
      <c r="AT285" s="225" t="s">
        <v>153</v>
      </c>
      <c r="AU285" s="225" t="s">
        <v>81</v>
      </c>
      <c r="AY285" s="18" t="s">
        <v>151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8" t="s">
        <v>79</v>
      </c>
      <c r="BK285" s="226">
        <f>ROUND(I285*H285,2)</f>
        <v>0</v>
      </c>
      <c r="BL285" s="18" t="s">
        <v>157</v>
      </c>
      <c r="BM285" s="225" t="s">
        <v>1417</v>
      </c>
    </row>
    <row r="286" spans="1:63" s="12" customFormat="1" ht="22.8" customHeight="1">
      <c r="A286" s="12"/>
      <c r="B286" s="198"/>
      <c r="C286" s="199"/>
      <c r="D286" s="200" t="s">
        <v>71</v>
      </c>
      <c r="E286" s="212" t="s">
        <v>510</v>
      </c>
      <c r="F286" s="212" t="s">
        <v>511</v>
      </c>
      <c r="G286" s="199"/>
      <c r="H286" s="199"/>
      <c r="I286" s="202"/>
      <c r="J286" s="213">
        <f>BK286</f>
        <v>0</v>
      </c>
      <c r="K286" s="199"/>
      <c r="L286" s="204"/>
      <c r="M286" s="205"/>
      <c r="N286" s="206"/>
      <c r="O286" s="206"/>
      <c r="P286" s="207">
        <f>P287</f>
        <v>0</v>
      </c>
      <c r="Q286" s="206"/>
      <c r="R286" s="207">
        <f>R287</f>
        <v>0</v>
      </c>
      <c r="S286" s="206"/>
      <c r="T286" s="208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9" t="s">
        <v>79</v>
      </c>
      <c r="AT286" s="210" t="s">
        <v>71</v>
      </c>
      <c r="AU286" s="210" t="s">
        <v>79</v>
      </c>
      <c r="AY286" s="209" t="s">
        <v>151</v>
      </c>
      <c r="BK286" s="211">
        <f>BK287</f>
        <v>0</v>
      </c>
    </row>
    <row r="287" spans="1:65" s="2" customFormat="1" ht="24.15" customHeight="1">
      <c r="A287" s="39"/>
      <c r="B287" s="40"/>
      <c r="C287" s="214" t="s">
        <v>388</v>
      </c>
      <c r="D287" s="214" t="s">
        <v>153</v>
      </c>
      <c r="E287" s="215" t="s">
        <v>513</v>
      </c>
      <c r="F287" s="216" t="s">
        <v>514</v>
      </c>
      <c r="G287" s="217" t="s">
        <v>254</v>
      </c>
      <c r="H287" s="218">
        <v>79.773</v>
      </c>
      <c r="I287" s="219"/>
      <c r="J287" s="220">
        <f>ROUND(I287*H287,2)</f>
        <v>0</v>
      </c>
      <c r="K287" s="216" t="s">
        <v>19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157</v>
      </c>
      <c r="AT287" s="225" t="s">
        <v>153</v>
      </c>
      <c r="AU287" s="225" t="s">
        <v>81</v>
      </c>
      <c r="AY287" s="18" t="s">
        <v>151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79</v>
      </c>
      <c r="BK287" s="226">
        <f>ROUND(I287*H287,2)</f>
        <v>0</v>
      </c>
      <c r="BL287" s="18" t="s">
        <v>157</v>
      </c>
      <c r="BM287" s="225" t="s">
        <v>1418</v>
      </c>
    </row>
    <row r="288" spans="1:63" s="12" customFormat="1" ht="25.9" customHeight="1">
      <c r="A288" s="12"/>
      <c r="B288" s="198"/>
      <c r="C288" s="199"/>
      <c r="D288" s="200" t="s">
        <v>71</v>
      </c>
      <c r="E288" s="201" t="s">
        <v>516</v>
      </c>
      <c r="F288" s="201" t="s">
        <v>517</v>
      </c>
      <c r="G288" s="199"/>
      <c r="H288" s="199"/>
      <c r="I288" s="202"/>
      <c r="J288" s="203">
        <f>BK288</f>
        <v>0</v>
      </c>
      <c r="K288" s="199"/>
      <c r="L288" s="204"/>
      <c r="M288" s="205"/>
      <c r="N288" s="206"/>
      <c r="O288" s="206"/>
      <c r="P288" s="207">
        <f>P289</f>
        <v>0</v>
      </c>
      <c r="Q288" s="206"/>
      <c r="R288" s="207">
        <f>R289</f>
        <v>0.005999999999999999</v>
      </c>
      <c r="S288" s="206"/>
      <c r="T288" s="208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9" t="s">
        <v>81</v>
      </c>
      <c r="AT288" s="210" t="s">
        <v>71</v>
      </c>
      <c r="AU288" s="210" t="s">
        <v>72</v>
      </c>
      <c r="AY288" s="209" t="s">
        <v>151</v>
      </c>
      <c r="BK288" s="211">
        <f>BK289</f>
        <v>0</v>
      </c>
    </row>
    <row r="289" spans="1:63" s="12" customFormat="1" ht="22.8" customHeight="1">
      <c r="A289" s="12"/>
      <c r="B289" s="198"/>
      <c r="C289" s="199"/>
      <c r="D289" s="200" t="s">
        <v>71</v>
      </c>
      <c r="E289" s="212" t="s">
        <v>518</v>
      </c>
      <c r="F289" s="212" t="s">
        <v>519</v>
      </c>
      <c r="G289" s="199"/>
      <c r="H289" s="199"/>
      <c r="I289" s="202"/>
      <c r="J289" s="213">
        <f>BK289</f>
        <v>0</v>
      </c>
      <c r="K289" s="199"/>
      <c r="L289" s="204"/>
      <c r="M289" s="205"/>
      <c r="N289" s="206"/>
      <c r="O289" s="206"/>
      <c r="P289" s="207">
        <f>SUM(P290:P296)</f>
        <v>0</v>
      </c>
      <c r="Q289" s="206"/>
      <c r="R289" s="207">
        <f>SUM(R290:R296)</f>
        <v>0.005999999999999999</v>
      </c>
      <c r="S289" s="206"/>
      <c r="T289" s="208">
        <f>SUM(T290:T296)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9" t="s">
        <v>81</v>
      </c>
      <c r="AT289" s="210" t="s">
        <v>71</v>
      </c>
      <c r="AU289" s="210" t="s">
        <v>79</v>
      </c>
      <c r="AY289" s="209" t="s">
        <v>151</v>
      </c>
      <c r="BK289" s="211">
        <f>SUM(BK290:BK296)</f>
        <v>0</v>
      </c>
    </row>
    <row r="290" spans="1:65" s="2" customFormat="1" ht="16.5" customHeight="1">
      <c r="A290" s="39"/>
      <c r="B290" s="40"/>
      <c r="C290" s="214" t="s">
        <v>393</v>
      </c>
      <c r="D290" s="214" t="s">
        <v>153</v>
      </c>
      <c r="E290" s="215" t="s">
        <v>521</v>
      </c>
      <c r="F290" s="216" t="s">
        <v>522</v>
      </c>
      <c r="G290" s="217" t="s">
        <v>161</v>
      </c>
      <c r="H290" s="218">
        <v>15</v>
      </c>
      <c r="I290" s="219"/>
      <c r="J290" s="220">
        <f>ROUND(I290*H290,2)</f>
        <v>0</v>
      </c>
      <c r="K290" s="216" t="s">
        <v>245</v>
      </c>
      <c r="L290" s="45"/>
      <c r="M290" s="221" t="s">
        <v>19</v>
      </c>
      <c r="N290" s="222" t="s">
        <v>43</v>
      </c>
      <c r="O290" s="85"/>
      <c r="P290" s="223">
        <f>O290*H290</f>
        <v>0</v>
      </c>
      <c r="Q290" s="223">
        <v>4E-05</v>
      </c>
      <c r="R290" s="223">
        <f>Q290*H290</f>
        <v>0.0006000000000000001</v>
      </c>
      <c r="S290" s="223">
        <v>0</v>
      </c>
      <c r="T290" s="22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272</v>
      </c>
      <c r="AT290" s="225" t="s">
        <v>153</v>
      </c>
      <c r="AU290" s="225" t="s">
        <v>81</v>
      </c>
      <c r="AY290" s="18" t="s">
        <v>151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79</v>
      </c>
      <c r="BK290" s="226">
        <f>ROUND(I290*H290,2)</f>
        <v>0</v>
      </c>
      <c r="BL290" s="18" t="s">
        <v>272</v>
      </c>
      <c r="BM290" s="225" t="s">
        <v>1419</v>
      </c>
    </row>
    <row r="291" spans="1:47" s="2" customFormat="1" ht="12">
      <c r="A291" s="39"/>
      <c r="B291" s="40"/>
      <c r="C291" s="41"/>
      <c r="D291" s="264" t="s">
        <v>174</v>
      </c>
      <c r="E291" s="41"/>
      <c r="F291" s="265" t="s">
        <v>524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174</v>
      </c>
      <c r="AU291" s="18" t="s">
        <v>81</v>
      </c>
    </row>
    <row r="292" spans="1:51" s="14" customFormat="1" ht="12">
      <c r="A292" s="14"/>
      <c r="B292" s="242"/>
      <c r="C292" s="243"/>
      <c r="D292" s="227" t="s">
        <v>165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165</v>
      </c>
      <c r="AU292" s="252" t="s">
        <v>81</v>
      </c>
      <c r="AV292" s="14" t="s">
        <v>81</v>
      </c>
      <c r="AW292" s="14" t="s">
        <v>34</v>
      </c>
      <c r="AX292" s="14" t="s">
        <v>72</v>
      </c>
      <c r="AY292" s="252" t="s">
        <v>151</v>
      </c>
    </row>
    <row r="293" spans="1:51" s="15" customFormat="1" ht="12">
      <c r="A293" s="15"/>
      <c r="B293" s="253"/>
      <c r="C293" s="254"/>
      <c r="D293" s="227" t="s">
        <v>165</v>
      </c>
      <c r="E293" s="255" t="s">
        <v>19</v>
      </c>
      <c r="F293" s="256" t="s">
        <v>168</v>
      </c>
      <c r="G293" s="254"/>
      <c r="H293" s="257">
        <v>15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3" t="s">
        <v>165</v>
      </c>
      <c r="AU293" s="263" t="s">
        <v>81</v>
      </c>
      <c r="AV293" s="15" t="s">
        <v>157</v>
      </c>
      <c r="AW293" s="15" t="s">
        <v>34</v>
      </c>
      <c r="AX293" s="15" t="s">
        <v>79</v>
      </c>
      <c r="AY293" s="263" t="s">
        <v>151</v>
      </c>
    </row>
    <row r="294" spans="1:65" s="2" customFormat="1" ht="16.5" customHeight="1">
      <c r="A294" s="39"/>
      <c r="B294" s="40"/>
      <c r="C294" s="266" t="s">
        <v>397</v>
      </c>
      <c r="D294" s="266" t="s">
        <v>251</v>
      </c>
      <c r="E294" s="267" t="s">
        <v>526</v>
      </c>
      <c r="F294" s="268" t="s">
        <v>527</v>
      </c>
      <c r="G294" s="269" t="s">
        <v>161</v>
      </c>
      <c r="H294" s="270">
        <v>18</v>
      </c>
      <c r="I294" s="271"/>
      <c r="J294" s="272">
        <f>ROUND(I294*H294,2)</f>
        <v>0</v>
      </c>
      <c r="K294" s="268" t="s">
        <v>245</v>
      </c>
      <c r="L294" s="273"/>
      <c r="M294" s="274" t="s">
        <v>19</v>
      </c>
      <c r="N294" s="275" t="s">
        <v>43</v>
      </c>
      <c r="O294" s="85"/>
      <c r="P294" s="223">
        <f>O294*H294</f>
        <v>0</v>
      </c>
      <c r="Q294" s="223">
        <v>0.0003</v>
      </c>
      <c r="R294" s="223">
        <f>Q294*H294</f>
        <v>0.005399999999999999</v>
      </c>
      <c r="S294" s="223">
        <v>0</v>
      </c>
      <c r="T294" s="22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5" t="s">
        <v>356</v>
      </c>
      <c r="AT294" s="225" t="s">
        <v>251</v>
      </c>
      <c r="AU294" s="225" t="s">
        <v>81</v>
      </c>
      <c r="AY294" s="18" t="s">
        <v>151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8" t="s">
        <v>79</v>
      </c>
      <c r="BK294" s="226">
        <f>ROUND(I294*H294,2)</f>
        <v>0</v>
      </c>
      <c r="BL294" s="18" t="s">
        <v>272</v>
      </c>
      <c r="BM294" s="225" t="s">
        <v>1420</v>
      </c>
    </row>
    <row r="295" spans="1:51" s="14" customFormat="1" ht="12">
      <c r="A295" s="14"/>
      <c r="B295" s="242"/>
      <c r="C295" s="243"/>
      <c r="D295" s="227" t="s">
        <v>165</v>
      </c>
      <c r="E295" s="244" t="s">
        <v>19</v>
      </c>
      <c r="F295" s="245" t="s">
        <v>1421</v>
      </c>
      <c r="G295" s="243"/>
      <c r="H295" s="246">
        <v>18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2" t="s">
        <v>165</v>
      </c>
      <c r="AU295" s="252" t="s">
        <v>81</v>
      </c>
      <c r="AV295" s="14" t="s">
        <v>81</v>
      </c>
      <c r="AW295" s="14" t="s">
        <v>34</v>
      </c>
      <c r="AX295" s="14" t="s">
        <v>72</v>
      </c>
      <c r="AY295" s="252" t="s">
        <v>151</v>
      </c>
    </row>
    <row r="296" spans="1:51" s="15" customFormat="1" ht="12">
      <c r="A296" s="15"/>
      <c r="B296" s="253"/>
      <c r="C296" s="254"/>
      <c r="D296" s="227" t="s">
        <v>165</v>
      </c>
      <c r="E296" s="255" t="s">
        <v>19</v>
      </c>
      <c r="F296" s="256" t="s">
        <v>168</v>
      </c>
      <c r="G296" s="254"/>
      <c r="H296" s="257">
        <v>18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3" t="s">
        <v>165</v>
      </c>
      <c r="AU296" s="263" t="s">
        <v>81</v>
      </c>
      <c r="AV296" s="15" t="s">
        <v>157</v>
      </c>
      <c r="AW296" s="15" t="s">
        <v>34</v>
      </c>
      <c r="AX296" s="15" t="s">
        <v>79</v>
      </c>
      <c r="AY296" s="263" t="s">
        <v>151</v>
      </c>
    </row>
    <row r="297" spans="1:63" s="12" customFormat="1" ht="25.9" customHeight="1">
      <c r="A297" s="12"/>
      <c r="B297" s="198"/>
      <c r="C297" s="199"/>
      <c r="D297" s="200" t="s">
        <v>71</v>
      </c>
      <c r="E297" s="201" t="s">
        <v>530</v>
      </c>
      <c r="F297" s="201" t="s">
        <v>531</v>
      </c>
      <c r="G297" s="199"/>
      <c r="H297" s="199"/>
      <c r="I297" s="202"/>
      <c r="J297" s="203">
        <f>BK297</f>
        <v>0</v>
      </c>
      <c r="K297" s="199"/>
      <c r="L297" s="204"/>
      <c r="M297" s="205"/>
      <c r="N297" s="206"/>
      <c r="O297" s="206"/>
      <c r="P297" s="207">
        <f>P298+P305</f>
        <v>0</v>
      </c>
      <c r="Q297" s="206"/>
      <c r="R297" s="207">
        <f>R298+R305</f>
        <v>0</v>
      </c>
      <c r="S297" s="206"/>
      <c r="T297" s="208">
        <f>T298+T305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9" t="s">
        <v>184</v>
      </c>
      <c r="AT297" s="210" t="s">
        <v>71</v>
      </c>
      <c r="AU297" s="210" t="s">
        <v>72</v>
      </c>
      <c r="AY297" s="209" t="s">
        <v>151</v>
      </c>
      <c r="BK297" s="211">
        <f>BK298+BK305</f>
        <v>0</v>
      </c>
    </row>
    <row r="298" spans="1:63" s="12" customFormat="1" ht="22.8" customHeight="1">
      <c r="A298" s="12"/>
      <c r="B298" s="198"/>
      <c r="C298" s="199"/>
      <c r="D298" s="200" t="s">
        <v>71</v>
      </c>
      <c r="E298" s="212" t="s">
        <v>532</v>
      </c>
      <c r="F298" s="212" t="s">
        <v>533</v>
      </c>
      <c r="G298" s="199"/>
      <c r="H298" s="199"/>
      <c r="I298" s="202"/>
      <c r="J298" s="213">
        <f>BK298</f>
        <v>0</v>
      </c>
      <c r="K298" s="199"/>
      <c r="L298" s="204"/>
      <c r="M298" s="205"/>
      <c r="N298" s="206"/>
      <c r="O298" s="206"/>
      <c r="P298" s="207">
        <f>SUM(P299:P304)</f>
        <v>0</v>
      </c>
      <c r="Q298" s="206"/>
      <c r="R298" s="207">
        <f>SUM(R299:R304)</f>
        <v>0</v>
      </c>
      <c r="S298" s="206"/>
      <c r="T298" s="208">
        <f>SUM(T299:T304)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9" t="s">
        <v>184</v>
      </c>
      <c r="AT298" s="210" t="s">
        <v>71</v>
      </c>
      <c r="AU298" s="210" t="s">
        <v>79</v>
      </c>
      <c r="AY298" s="209" t="s">
        <v>151</v>
      </c>
      <c r="BK298" s="211">
        <f>SUM(BK299:BK304)</f>
        <v>0</v>
      </c>
    </row>
    <row r="299" spans="1:65" s="2" customFormat="1" ht="16.5" customHeight="1">
      <c r="A299" s="39"/>
      <c r="B299" s="40"/>
      <c r="C299" s="214" t="s">
        <v>402</v>
      </c>
      <c r="D299" s="214" t="s">
        <v>153</v>
      </c>
      <c r="E299" s="215" t="s">
        <v>535</v>
      </c>
      <c r="F299" s="216" t="s">
        <v>536</v>
      </c>
      <c r="G299" s="217" t="s">
        <v>156</v>
      </c>
      <c r="H299" s="218">
        <v>1</v>
      </c>
      <c r="I299" s="219"/>
      <c r="J299" s="220">
        <f>ROUND(I299*H299,2)</f>
        <v>0</v>
      </c>
      <c r="K299" s="216" t="s">
        <v>19</v>
      </c>
      <c r="L299" s="45"/>
      <c r="M299" s="221" t="s">
        <v>19</v>
      </c>
      <c r="N299" s="222" t="s">
        <v>43</v>
      </c>
      <c r="O299" s="85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5" t="s">
        <v>537</v>
      </c>
      <c r="AT299" s="225" t="s">
        <v>153</v>
      </c>
      <c r="AU299" s="225" t="s">
        <v>81</v>
      </c>
      <c r="AY299" s="18" t="s">
        <v>151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8" t="s">
        <v>79</v>
      </c>
      <c r="BK299" s="226">
        <f>ROUND(I299*H299,2)</f>
        <v>0</v>
      </c>
      <c r="BL299" s="18" t="s">
        <v>537</v>
      </c>
      <c r="BM299" s="225" t="s">
        <v>1422</v>
      </c>
    </row>
    <row r="300" spans="1:65" s="2" customFormat="1" ht="16.5" customHeight="1">
      <c r="A300" s="39"/>
      <c r="B300" s="40"/>
      <c r="C300" s="214" t="s">
        <v>406</v>
      </c>
      <c r="D300" s="214" t="s">
        <v>153</v>
      </c>
      <c r="E300" s="215" t="s">
        <v>540</v>
      </c>
      <c r="F300" s="216" t="s">
        <v>541</v>
      </c>
      <c r="G300" s="217" t="s">
        <v>156</v>
      </c>
      <c r="H300" s="218">
        <v>1</v>
      </c>
      <c r="I300" s="219"/>
      <c r="J300" s="220">
        <f>ROUND(I300*H300,2)</f>
        <v>0</v>
      </c>
      <c r="K300" s="216" t="s">
        <v>19</v>
      </c>
      <c r="L300" s="45"/>
      <c r="M300" s="221" t="s">
        <v>19</v>
      </c>
      <c r="N300" s="222" t="s">
        <v>43</v>
      </c>
      <c r="O300" s="85"/>
      <c r="P300" s="223">
        <f>O300*H300</f>
        <v>0</v>
      </c>
      <c r="Q300" s="223">
        <v>0</v>
      </c>
      <c r="R300" s="223">
        <f>Q300*H300</f>
        <v>0</v>
      </c>
      <c r="S300" s="223">
        <v>0</v>
      </c>
      <c r="T300" s="22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5" t="s">
        <v>537</v>
      </c>
      <c r="AT300" s="225" t="s">
        <v>153</v>
      </c>
      <c r="AU300" s="225" t="s">
        <v>81</v>
      </c>
      <c r="AY300" s="18" t="s">
        <v>151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8" t="s">
        <v>79</v>
      </c>
      <c r="BK300" s="226">
        <f>ROUND(I300*H300,2)</f>
        <v>0</v>
      </c>
      <c r="BL300" s="18" t="s">
        <v>537</v>
      </c>
      <c r="BM300" s="225" t="s">
        <v>1423</v>
      </c>
    </row>
    <row r="301" spans="1:47" s="2" customFormat="1" ht="12">
      <c r="A301" s="39"/>
      <c r="B301" s="40"/>
      <c r="C301" s="41"/>
      <c r="D301" s="227" t="s">
        <v>163</v>
      </c>
      <c r="E301" s="41"/>
      <c r="F301" s="228" t="s">
        <v>543</v>
      </c>
      <c r="G301" s="41"/>
      <c r="H301" s="41"/>
      <c r="I301" s="229"/>
      <c r="J301" s="41"/>
      <c r="K301" s="41"/>
      <c r="L301" s="45"/>
      <c r="M301" s="230"/>
      <c r="N301" s="231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163</v>
      </c>
      <c r="AU301" s="18" t="s">
        <v>81</v>
      </c>
    </row>
    <row r="302" spans="1:65" s="2" customFormat="1" ht="16.5" customHeight="1">
      <c r="A302" s="39"/>
      <c r="B302" s="40"/>
      <c r="C302" s="214" t="s">
        <v>410</v>
      </c>
      <c r="D302" s="214" t="s">
        <v>153</v>
      </c>
      <c r="E302" s="215" t="s">
        <v>544</v>
      </c>
      <c r="F302" s="216" t="s">
        <v>545</v>
      </c>
      <c r="G302" s="217" t="s">
        <v>156</v>
      </c>
      <c r="H302" s="218">
        <v>1</v>
      </c>
      <c r="I302" s="219"/>
      <c r="J302" s="220">
        <f>ROUND(I302*H302,2)</f>
        <v>0</v>
      </c>
      <c r="K302" s="216" t="s">
        <v>368</v>
      </c>
      <c r="L302" s="45"/>
      <c r="M302" s="221" t="s">
        <v>19</v>
      </c>
      <c r="N302" s="222" t="s">
        <v>43</v>
      </c>
      <c r="O302" s="85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537</v>
      </c>
      <c r="AT302" s="225" t="s">
        <v>153</v>
      </c>
      <c r="AU302" s="225" t="s">
        <v>81</v>
      </c>
      <c r="AY302" s="18" t="s">
        <v>151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79</v>
      </c>
      <c r="BK302" s="226">
        <f>ROUND(I302*H302,2)</f>
        <v>0</v>
      </c>
      <c r="BL302" s="18" t="s">
        <v>537</v>
      </c>
      <c r="BM302" s="225" t="s">
        <v>1424</v>
      </c>
    </row>
    <row r="303" spans="1:47" s="2" customFormat="1" ht="12">
      <c r="A303" s="39"/>
      <c r="B303" s="40"/>
      <c r="C303" s="41"/>
      <c r="D303" s="264" t="s">
        <v>174</v>
      </c>
      <c r="E303" s="41"/>
      <c r="F303" s="265" t="s">
        <v>547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174</v>
      </c>
      <c r="AU303" s="18" t="s">
        <v>81</v>
      </c>
    </row>
    <row r="304" spans="1:65" s="2" customFormat="1" ht="16.5" customHeight="1">
      <c r="A304" s="39"/>
      <c r="B304" s="40"/>
      <c r="C304" s="214" t="s">
        <v>414</v>
      </c>
      <c r="D304" s="214" t="s">
        <v>153</v>
      </c>
      <c r="E304" s="215" t="s">
        <v>549</v>
      </c>
      <c r="F304" s="216" t="s">
        <v>550</v>
      </c>
      <c r="G304" s="217" t="s">
        <v>156</v>
      </c>
      <c r="H304" s="218">
        <v>1</v>
      </c>
      <c r="I304" s="219"/>
      <c r="J304" s="220">
        <f>ROUND(I304*H304,2)</f>
        <v>0</v>
      </c>
      <c r="K304" s="216" t="s">
        <v>19</v>
      </c>
      <c r="L304" s="45"/>
      <c r="M304" s="221" t="s">
        <v>19</v>
      </c>
      <c r="N304" s="222" t="s">
        <v>43</v>
      </c>
      <c r="O304" s="85"/>
      <c r="P304" s="223">
        <f>O304*H304</f>
        <v>0</v>
      </c>
      <c r="Q304" s="223">
        <v>0</v>
      </c>
      <c r="R304" s="223">
        <f>Q304*H304</f>
        <v>0</v>
      </c>
      <c r="S304" s="223">
        <v>0</v>
      </c>
      <c r="T304" s="22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5" t="s">
        <v>537</v>
      </c>
      <c r="AT304" s="225" t="s">
        <v>153</v>
      </c>
      <c r="AU304" s="225" t="s">
        <v>81</v>
      </c>
      <c r="AY304" s="18" t="s">
        <v>151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8" t="s">
        <v>79</v>
      </c>
      <c r="BK304" s="226">
        <f>ROUND(I304*H304,2)</f>
        <v>0</v>
      </c>
      <c r="BL304" s="18" t="s">
        <v>537</v>
      </c>
      <c r="BM304" s="225" t="s">
        <v>1425</v>
      </c>
    </row>
    <row r="305" spans="1:63" s="12" customFormat="1" ht="22.8" customHeight="1">
      <c r="A305" s="12"/>
      <c r="B305" s="198"/>
      <c r="C305" s="199"/>
      <c r="D305" s="200" t="s">
        <v>71</v>
      </c>
      <c r="E305" s="212" t="s">
        <v>552</v>
      </c>
      <c r="F305" s="212" t="s">
        <v>553</v>
      </c>
      <c r="G305" s="199"/>
      <c r="H305" s="199"/>
      <c r="I305" s="202"/>
      <c r="J305" s="213">
        <f>BK305</f>
        <v>0</v>
      </c>
      <c r="K305" s="199"/>
      <c r="L305" s="204"/>
      <c r="M305" s="205"/>
      <c r="N305" s="206"/>
      <c r="O305" s="206"/>
      <c r="P305" s="207">
        <f>SUM(P306:P308)</f>
        <v>0</v>
      </c>
      <c r="Q305" s="206"/>
      <c r="R305" s="207">
        <f>SUM(R306:R308)</f>
        <v>0</v>
      </c>
      <c r="S305" s="206"/>
      <c r="T305" s="208">
        <f>SUM(T306:T308)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9" t="s">
        <v>184</v>
      </c>
      <c r="AT305" s="210" t="s">
        <v>71</v>
      </c>
      <c r="AU305" s="210" t="s">
        <v>79</v>
      </c>
      <c r="AY305" s="209" t="s">
        <v>151</v>
      </c>
      <c r="BK305" s="211">
        <f>SUM(BK306:BK308)</f>
        <v>0</v>
      </c>
    </row>
    <row r="306" spans="1:65" s="2" customFormat="1" ht="16.5" customHeight="1">
      <c r="A306" s="39"/>
      <c r="B306" s="40"/>
      <c r="C306" s="214" t="s">
        <v>419</v>
      </c>
      <c r="D306" s="214" t="s">
        <v>153</v>
      </c>
      <c r="E306" s="215" t="s">
        <v>555</v>
      </c>
      <c r="F306" s="216" t="s">
        <v>553</v>
      </c>
      <c r="G306" s="217" t="s">
        <v>156</v>
      </c>
      <c r="H306" s="218">
        <v>1</v>
      </c>
      <c r="I306" s="219"/>
      <c r="J306" s="220">
        <f>ROUND(I306*H306,2)</f>
        <v>0</v>
      </c>
      <c r="K306" s="216" t="s">
        <v>19</v>
      </c>
      <c r="L306" s="45"/>
      <c r="M306" s="221" t="s">
        <v>19</v>
      </c>
      <c r="N306" s="222" t="s">
        <v>43</v>
      </c>
      <c r="O306" s="85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5" t="s">
        <v>537</v>
      </c>
      <c r="AT306" s="225" t="s">
        <v>153</v>
      </c>
      <c r="AU306" s="225" t="s">
        <v>81</v>
      </c>
      <c r="AY306" s="18" t="s">
        <v>151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8" t="s">
        <v>79</v>
      </c>
      <c r="BK306" s="226">
        <f>ROUND(I306*H306,2)</f>
        <v>0</v>
      </c>
      <c r="BL306" s="18" t="s">
        <v>537</v>
      </c>
      <c r="BM306" s="225" t="s">
        <v>1426</v>
      </c>
    </row>
    <row r="307" spans="1:65" s="2" customFormat="1" ht="16.5" customHeight="1">
      <c r="A307" s="39"/>
      <c r="B307" s="40"/>
      <c r="C307" s="214" t="s">
        <v>424</v>
      </c>
      <c r="D307" s="214" t="s">
        <v>153</v>
      </c>
      <c r="E307" s="215" t="s">
        <v>558</v>
      </c>
      <c r="F307" s="216" t="s">
        <v>559</v>
      </c>
      <c r="G307" s="217" t="s">
        <v>560</v>
      </c>
      <c r="H307" s="218">
        <v>1</v>
      </c>
      <c r="I307" s="219"/>
      <c r="J307" s="220">
        <f>ROUND(I307*H307,2)</f>
        <v>0</v>
      </c>
      <c r="K307" s="216" t="s">
        <v>19</v>
      </c>
      <c r="L307" s="45"/>
      <c r="M307" s="221" t="s">
        <v>19</v>
      </c>
      <c r="N307" s="222" t="s">
        <v>43</v>
      </c>
      <c r="O307" s="85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5" t="s">
        <v>537</v>
      </c>
      <c r="AT307" s="225" t="s">
        <v>153</v>
      </c>
      <c r="AU307" s="225" t="s">
        <v>81</v>
      </c>
      <c r="AY307" s="18" t="s">
        <v>151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8" t="s">
        <v>79</v>
      </c>
      <c r="BK307" s="226">
        <f>ROUND(I307*H307,2)</f>
        <v>0</v>
      </c>
      <c r="BL307" s="18" t="s">
        <v>537</v>
      </c>
      <c r="BM307" s="225" t="s">
        <v>1427</v>
      </c>
    </row>
    <row r="308" spans="1:65" s="2" customFormat="1" ht="16.5" customHeight="1">
      <c r="A308" s="39"/>
      <c r="B308" s="40"/>
      <c r="C308" s="214" t="s">
        <v>429</v>
      </c>
      <c r="D308" s="214" t="s">
        <v>153</v>
      </c>
      <c r="E308" s="215" t="s">
        <v>563</v>
      </c>
      <c r="F308" s="216" t="s">
        <v>564</v>
      </c>
      <c r="G308" s="217" t="s">
        <v>156</v>
      </c>
      <c r="H308" s="218">
        <v>1</v>
      </c>
      <c r="I308" s="219"/>
      <c r="J308" s="220">
        <f>ROUND(I308*H308,2)</f>
        <v>0</v>
      </c>
      <c r="K308" s="216" t="s">
        <v>19</v>
      </c>
      <c r="L308" s="45"/>
      <c r="M308" s="276" t="s">
        <v>19</v>
      </c>
      <c r="N308" s="277" t="s">
        <v>43</v>
      </c>
      <c r="O308" s="278"/>
      <c r="P308" s="279">
        <f>O308*H308</f>
        <v>0</v>
      </c>
      <c r="Q308" s="279">
        <v>0</v>
      </c>
      <c r="R308" s="279">
        <f>Q308*H308</f>
        <v>0</v>
      </c>
      <c r="S308" s="279">
        <v>0</v>
      </c>
      <c r="T308" s="28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5" t="s">
        <v>537</v>
      </c>
      <c r="AT308" s="225" t="s">
        <v>153</v>
      </c>
      <c r="AU308" s="225" t="s">
        <v>81</v>
      </c>
      <c r="AY308" s="18" t="s">
        <v>151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8" t="s">
        <v>79</v>
      </c>
      <c r="BK308" s="226">
        <f>ROUND(I308*H308,2)</f>
        <v>0</v>
      </c>
      <c r="BL308" s="18" t="s">
        <v>537</v>
      </c>
      <c r="BM308" s="225" t="s">
        <v>1428</v>
      </c>
    </row>
    <row r="309" spans="1:31" s="2" customFormat="1" ht="6.95" customHeight="1">
      <c r="A309" s="39"/>
      <c r="B309" s="60"/>
      <c r="C309" s="61"/>
      <c r="D309" s="61"/>
      <c r="E309" s="61"/>
      <c r="F309" s="61"/>
      <c r="G309" s="61"/>
      <c r="H309" s="61"/>
      <c r="I309" s="61"/>
      <c r="J309" s="61"/>
      <c r="K309" s="61"/>
      <c r="L309" s="45"/>
      <c r="M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</sheetData>
  <sheetProtection password="CC35" sheet="1" objects="1" scenarios="1" formatColumns="0" formatRows="0" autoFilter="0"/>
  <autoFilter ref="C97:K3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2" r:id="rId1" display="https://podminky.urs.cz/item/CS_URS_2024_01/113106123"/>
    <hyperlink ref="F112" r:id="rId2" display="https://podminky.urs.cz/item/CS_URS_2024_01/113201112"/>
    <hyperlink ref="F117" r:id="rId3" display="https://podminky.urs.cz/item/CS_URS_2024_01/122151102"/>
    <hyperlink ref="F130" r:id="rId4" display="https://podminky.urs.cz/item/CS_URS_2024_01/132151101"/>
    <hyperlink ref="F139" r:id="rId5" display="https://podminky.urs.cz/item/CS_URS_2023_02/181951112"/>
    <hyperlink ref="F151" r:id="rId6" display="https://podminky.urs.cz/item/CS_URS_2024_01/212751105"/>
    <hyperlink ref="F154" r:id="rId7" display="https://podminky.urs.cz/item/CS_URS_2024_01/564851111"/>
    <hyperlink ref="F159" r:id="rId8" display="https://podminky.urs.cz/item/CS_URS_2024_01/564861011"/>
    <hyperlink ref="F164" r:id="rId9" display="https://podminky.urs.cz/item/CS_URS_2024_01/564861111"/>
    <hyperlink ref="F169" r:id="rId10" display="https://podminky.urs.cz/item/CS_URS_2024_01/564871116"/>
    <hyperlink ref="F175" r:id="rId11" display="https://podminky.urs.cz/item/CS_URS_2023_02/564950413"/>
    <hyperlink ref="F182" r:id="rId12" display="https://podminky.urs.cz/item/CS_URS_2024_01/564951413R"/>
    <hyperlink ref="F187" r:id="rId13" display="https://podminky.urs.cz/item/CS_URS_2024_01/564952111"/>
    <hyperlink ref="F192" r:id="rId14" display="https://podminky.urs.cz/item/CS_URS_2024_01/573231106"/>
    <hyperlink ref="F197" r:id="rId15" display="https://podminky.urs.cz/item/CS_URS_2024_01/577134121"/>
    <hyperlink ref="F202" r:id="rId16" display="https://podminky.urs.cz/item/CS_URS_2024_01/577176121"/>
    <hyperlink ref="F207" r:id="rId17" display="https://podminky.urs.cz/item/CS_URS_2024_01/596211112"/>
    <hyperlink ref="F214" r:id="rId18" display="https://podminky.urs.cz/item/CS_URS_2024_01/596212211"/>
    <hyperlink ref="F223" r:id="rId19" display="https://podminky.urs.cz/item/CS_URS_2024_01/596412212"/>
    <hyperlink ref="F233" r:id="rId20" display="https://podminky.urs.cz/item/CS_URS_2023_01/899231111"/>
    <hyperlink ref="F235" r:id="rId21" display="https://podminky.urs.cz/item/CS_URS_2023_01/899331111"/>
    <hyperlink ref="F237" r:id="rId22" display="https://podminky.urs.cz/item/CS_URS_2023_01/899431111"/>
    <hyperlink ref="F240" r:id="rId23" display="https://podminky.urs.cz/item/CS_URS_2024_01/916111113"/>
    <hyperlink ref="F249" r:id="rId24" display="https://podminky.urs.cz/item/CS_URS_2024_01/916111123"/>
    <hyperlink ref="F256" r:id="rId25" display="https://podminky.urs.cz/item/CS_URS_2024_01/916231213"/>
    <hyperlink ref="F263" r:id="rId26" display="https://podminky.urs.cz/item/CS_URS_2024_01/916241113"/>
    <hyperlink ref="F268" r:id="rId27" display="https://podminky.urs.cz/item/CS_URS_2023_01/919732211"/>
    <hyperlink ref="F275" r:id="rId28" display="https://podminky.urs.cz/item/CS_URS_2024_01/979024443"/>
    <hyperlink ref="F280" r:id="rId29" display="https://podminky.urs.cz/item/CS_URS_2024_01/979054451"/>
    <hyperlink ref="F291" r:id="rId30" display="https://podminky.urs.cz/item/CS_URS_2023_02/711161273"/>
    <hyperlink ref="F303" r:id="rId31" display="https://podminky.urs.cz/item/CS_URS_2023_01/0124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</row>
    <row r="4" spans="2:4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1323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1429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>00255661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Město Klatovy </v>
      </c>
      <c r="F17" s="39"/>
      <c r="G17" s="39"/>
      <c r="H17" s="39"/>
      <c r="I17" s="144" t="s">
        <v>29</v>
      </c>
      <c r="J17" s="134" t="str">
        <f>IF('Rekapitulace stavby'!AN11="","",'Rekapitulace stavby'!AN11)</f>
        <v>CZ00255661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ROUND(J97,2)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ROUND((SUM(BE97:BE161)),2)</f>
        <v>0</v>
      </c>
      <c r="G35" s="39"/>
      <c r="H35" s="39"/>
      <c r="I35" s="159">
        <v>0.21</v>
      </c>
      <c r="J35" s="158">
        <f>ROUND(((SUM(BE97:BE161))*I35),2)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ROUND((SUM(BF97:BF161)),2)</f>
        <v>0</v>
      </c>
      <c r="G36" s="39"/>
      <c r="H36" s="39"/>
      <c r="I36" s="159">
        <v>0.15</v>
      </c>
      <c r="J36" s="158">
        <f>ROUND(((SUM(BF97:BF161))*I36),2)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ROUND((SUM(BG97:BG161)),2)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ROUND((SUM(BH97:BH161)),2)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ROUND((SUM(BI97:BI161)),2)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1323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401-2 - VEŘEJNÉ OSVĚTLENÍ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1163</v>
      </c>
      <c r="E64" s="179"/>
      <c r="F64" s="179"/>
      <c r="G64" s="179"/>
      <c r="H64" s="179"/>
      <c r="I64" s="179"/>
      <c r="J64" s="180">
        <f>J98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1164</v>
      </c>
      <c r="E65" s="179"/>
      <c r="F65" s="179"/>
      <c r="G65" s="179"/>
      <c r="H65" s="179"/>
      <c r="I65" s="179"/>
      <c r="J65" s="180">
        <f>J102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1165</v>
      </c>
      <c r="E66" s="179"/>
      <c r="F66" s="179"/>
      <c r="G66" s="179"/>
      <c r="H66" s="179"/>
      <c r="I66" s="179"/>
      <c r="J66" s="180">
        <f>J104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1167</v>
      </c>
      <c r="E67" s="179"/>
      <c r="F67" s="179"/>
      <c r="G67" s="179"/>
      <c r="H67" s="179"/>
      <c r="I67" s="179"/>
      <c r="J67" s="180">
        <f>J106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1168</v>
      </c>
      <c r="E68" s="179"/>
      <c r="F68" s="179"/>
      <c r="G68" s="179"/>
      <c r="H68" s="179"/>
      <c r="I68" s="179"/>
      <c r="J68" s="180">
        <f>J130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1169</v>
      </c>
      <c r="E69" s="179"/>
      <c r="F69" s="179"/>
      <c r="G69" s="179"/>
      <c r="H69" s="179"/>
      <c r="I69" s="179"/>
      <c r="J69" s="180">
        <f>J133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1170</v>
      </c>
      <c r="E70" s="179"/>
      <c r="F70" s="179"/>
      <c r="G70" s="179"/>
      <c r="H70" s="179"/>
      <c r="I70" s="179"/>
      <c r="J70" s="180">
        <f>J146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1171</v>
      </c>
      <c r="E71" s="179"/>
      <c r="F71" s="179"/>
      <c r="G71" s="179"/>
      <c r="H71" s="179"/>
      <c r="I71" s="179"/>
      <c r="J71" s="180">
        <f>J150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1172</v>
      </c>
      <c r="E72" s="179"/>
      <c r="F72" s="179"/>
      <c r="G72" s="179"/>
      <c r="H72" s="179"/>
      <c r="I72" s="179"/>
      <c r="J72" s="180">
        <f>J153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6"/>
      <c r="C73" s="177"/>
      <c r="D73" s="178" t="s">
        <v>1173</v>
      </c>
      <c r="E73" s="179"/>
      <c r="F73" s="179"/>
      <c r="G73" s="179"/>
      <c r="H73" s="179"/>
      <c r="I73" s="179"/>
      <c r="J73" s="180">
        <f>J155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6"/>
      <c r="C74" s="177"/>
      <c r="D74" s="178" t="s">
        <v>1174</v>
      </c>
      <c r="E74" s="179"/>
      <c r="F74" s="179"/>
      <c r="G74" s="179"/>
      <c r="H74" s="179"/>
      <c r="I74" s="179"/>
      <c r="J74" s="180">
        <f>J159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6"/>
      <c r="C75" s="177"/>
      <c r="D75" s="178" t="s">
        <v>1175</v>
      </c>
      <c r="E75" s="179"/>
      <c r="F75" s="179"/>
      <c r="G75" s="179"/>
      <c r="H75" s="179"/>
      <c r="I75" s="179"/>
      <c r="J75" s="180">
        <f>J160</f>
        <v>0</v>
      </c>
      <c r="K75" s="177"/>
      <c r="L75" s="18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Oprava povrchu komunikací a výměna vodovodu v Klatovech 2024, 3. část</v>
      </c>
      <c r="F85" s="33"/>
      <c r="G85" s="33"/>
      <c r="H85" s="33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1" t="s">
        <v>1323</v>
      </c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117</v>
      </c>
      <c r="D88" s="41"/>
      <c r="E88" s="41"/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SO 401-2 - VEŘEJNÉ OSVĚTLENÍ</v>
      </c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73" t="str">
        <f>IF(J14="","",J14)</f>
        <v>20. 2. 2024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Město Klatovy </v>
      </c>
      <c r="G93" s="41"/>
      <c r="H93" s="41"/>
      <c r="I93" s="33" t="s">
        <v>33</v>
      </c>
      <c r="J93" s="37" t="str">
        <f>E23</f>
        <v xml:space="preserve"> 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31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7"/>
      <c r="B96" s="188"/>
      <c r="C96" s="189" t="s">
        <v>137</v>
      </c>
      <c r="D96" s="190" t="s">
        <v>57</v>
      </c>
      <c r="E96" s="190" t="s">
        <v>53</v>
      </c>
      <c r="F96" s="190" t="s">
        <v>54</v>
      </c>
      <c r="G96" s="190" t="s">
        <v>138</v>
      </c>
      <c r="H96" s="190" t="s">
        <v>139</v>
      </c>
      <c r="I96" s="190" t="s">
        <v>140</v>
      </c>
      <c r="J96" s="190" t="s">
        <v>121</v>
      </c>
      <c r="K96" s="191" t="s">
        <v>141</v>
      </c>
      <c r="L96" s="192"/>
      <c r="M96" s="93" t="s">
        <v>19</v>
      </c>
      <c r="N96" s="94" t="s">
        <v>42</v>
      </c>
      <c r="O96" s="94" t="s">
        <v>142</v>
      </c>
      <c r="P96" s="94" t="s">
        <v>143</v>
      </c>
      <c r="Q96" s="94" t="s">
        <v>144</v>
      </c>
      <c r="R96" s="94" t="s">
        <v>145</v>
      </c>
      <c r="S96" s="94" t="s">
        <v>146</v>
      </c>
      <c r="T96" s="95" t="s">
        <v>147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39"/>
      <c r="B97" s="40"/>
      <c r="C97" s="100" t="s">
        <v>148</v>
      </c>
      <c r="D97" s="41"/>
      <c r="E97" s="41"/>
      <c r="F97" s="41"/>
      <c r="G97" s="41"/>
      <c r="H97" s="41"/>
      <c r="I97" s="41"/>
      <c r="J97" s="193">
        <f>BK97</f>
        <v>0</v>
      </c>
      <c r="K97" s="41"/>
      <c r="L97" s="45"/>
      <c r="M97" s="96"/>
      <c r="N97" s="194"/>
      <c r="O97" s="97"/>
      <c r="P97" s="195">
        <f>P98+P102+P104+P106+P130+P133+P146+P150+P153+P155+P159+P160</f>
        <v>0</v>
      </c>
      <c r="Q97" s="97"/>
      <c r="R97" s="195">
        <f>R98+R102+R104+R106+R130+R133+R146+R150+R153+R155+R159+R160</f>
        <v>0</v>
      </c>
      <c r="S97" s="97"/>
      <c r="T97" s="196">
        <f>T98+T102+T104+T106+T130+T133+T146+T150+T153+T155+T159+T160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122</v>
      </c>
      <c r="BK97" s="197">
        <f>BK98+BK102+BK104+BK106+BK130+BK133+BK146+BK150+BK153+BK155+BK159+BK160</f>
        <v>0</v>
      </c>
    </row>
    <row r="98" spans="1:63" s="12" customFormat="1" ht="25.9" customHeight="1">
      <c r="A98" s="12"/>
      <c r="B98" s="198"/>
      <c r="C98" s="199"/>
      <c r="D98" s="200" t="s">
        <v>71</v>
      </c>
      <c r="E98" s="201" t="s">
        <v>238</v>
      </c>
      <c r="F98" s="201" t="s">
        <v>1176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SUM(P99:P101)</f>
        <v>0</v>
      </c>
      <c r="Q98" s="206"/>
      <c r="R98" s="207">
        <f>SUM(R99:R101)</f>
        <v>0</v>
      </c>
      <c r="S98" s="206"/>
      <c r="T98" s="208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79</v>
      </c>
      <c r="AT98" s="210" t="s">
        <v>71</v>
      </c>
      <c r="AU98" s="210" t="s">
        <v>72</v>
      </c>
      <c r="AY98" s="209" t="s">
        <v>151</v>
      </c>
      <c r="BK98" s="211">
        <f>SUM(BK99:BK101)</f>
        <v>0</v>
      </c>
    </row>
    <row r="99" spans="1:65" s="2" customFormat="1" ht="16.5" customHeight="1">
      <c r="A99" s="39"/>
      <c r="B99" s="40"/>
      <c r="C99" s="214" t="s">
        <v>79</v>
      </c>
      <c r="D99" s="214" t="s">
        <v>153</v>
      </c>
      <c r="E99" s="215" t="s">
        <v>1183</v>
      </c>
      <c r="F99" s="216" t="s">
        <v>1184</v>
      </c>
      <c r="G99" s="217" t="s">
        <v>194</v>
      </c>
      <c r="H99" s="218">
        <v>8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157</v>
      </c>
      <c r="AT99" s="225" t="s">
        <v>153</v>
      </c>
      <c r="AU99" s="225" t="s">
        <v>79</v>
      </c>
      <c r="AY99" s="18" t="s">
        <v>151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79</v>
      </c>
      <c r="BK99" s="226">
        <f>ROUND(I99*H99,2)</f>
        <v>0</v>
      </c>
      <c r="BL99" s="18" t="s">
        <v>157</v>
      </c>
      <c r="BM99" s="225" t="s">
        <v>81</v>
      </c>
    </row>
    <row r="100" spans="1:65" s="2" customFormat="1" ht="16.5" customHeight="1">
      <c r="A100" s="39"/>
      <c r="B100" s="40"/>
      <c r="C100" s="214" t="s">
        <v>81</v>
      </c>
      <c r="D100" s="214" t="s">
        <v>153</v>
      </c>
      <c r="E100" s="215" t="s">
        <v>1185</v>
      </c>
      <c r="F100" s="216" t="s">
        <v>1186</v>
      </c>
      <c r="G100" s="217" t="s">
        <v>161</v>
      </c>
      <c r="H100" s="218">
        <v>4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157</v>
      </c>
      <c r="AT100" s="225" t="s">
        <v>153</v>
      </c>
      <c r="AU100" s="225" t="s">
        <v>79</v>
      </c>
      <c r="AY100" s="18" t="s">
        <v>151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79</v>
      </c>
      <c r="BK100" s="226">
        <f>ROUND(I100*H100,2)</f>
        <v>0</v>
      </c>
      <c r="BL100" s="18" t="s">
        <v>157</v>
      </c>
      <c r="BM100" s="225" t="s">
        <v>157</v>
      </c>
    </row>
    <row r="101" spans="1:65" s="2" customFormat="1" ht="16.5" customHeight="1">
      <c r="A101" s="39"/>
      <c r="B101" s="40"/>
      <c r="C101" s="214" t="s">
        <v>169</v>
      </c>
      <c r="D101" s="214" t="s">
        <v>153</v>
      </c>
      <c r="E101" s="215" t="s">
        <v>1181</v>
      </c>
      <c r="F101" s="216" t="s">
        <v>1182</v>
      </c>
      <c r="G101" s="217" t="s">
        <v>161</v>
      </c>
      <c r="H101" s="218">
        <v>4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157</v>
      </c>
      <c r="AT101" s="225" t="s">
        <v>153</v>
      </c>
      <c r="AU101" s="225" t="s">
        <v>79</v>
      </c>
      <c r="AY101" s="18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79</v>
      </c>
      <c r="BK101" s="226">
        <f>ROUND(I101*H101,2)</f>
        <v>0</v>
      </c>
      <c r="BL101" s="18" t="s">
        <v>157</v>
      </c>
      <c r="BM101" s="225" t="s">
        <v>191</v>
      </c>
    </row>
    <row r="102" spans="1:63" s="12" customFormat="1" ht="25.9" customHeight="1">
      <c r="A102" s="12"/>
      <c r="B102" s="198"/>
      <c r="C102" s="199"/>
      <c r="D102" s="200" t="s">
        <v>71</v>
      </c>
      <c r="E102" s="201" t="s">
        <v>475</v>
      </c>
      <c r="F102" s="201" t="s">
        <v>1187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</f>
        <v>0</v>
      </c>
      <c r="Q102" s="206"/>
      <c r="R102" s="207">
        <f>R103</f>
        <v>0</v>
      </c>
      <c r="S102" s="206"/>
      <c r="T102" s="208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79</v>
      </c>
      <c r="AT102" s="210" t="s">
        <v>71</v>
      </c>
      <c r="AU102" s="210" t="s">
        <v>72</v>
      </c>
      <c r="AY102" s="209" t="s">
        <v>151</v>
      </c>
      <c r="BK102" s="211">
        <f>BK103</f>
        <v>0</v>
      </c>
    </row>
    <row r="103" spans="1:65" s="2" customFormat="1" ht="16.5" customHeight="1">
      <c r="A103" s="39"/>
      <c r="B103" s="40"/>
      <c r="C103" s="214" t="s">
        <v>157</v>
      </c>
      <c r="D103" s="214" t="s">
        <v>153</v>
      </c>
      <c r="E103" s="215" t="s">
        <v>1190</v>
      </c>
      <c r="F103" s="216" t="s">
        <v>1191</v>
      </c>
      <c r="G103" s="217" t="s">
        <v>161</v>
      </c>
      <c r="H103" s="218">
        <v>4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157</v>
      </c>
      <c r="AT103" s="225" t="s">
        <v>153</v>
      </c>
      <c r="AU103" s="225" t="s">
        <v>79</v>
      </c>
      <c r="AY103" s="18" t="s">
        <v>151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79</v>
      </c>
      <c r="BK103" s="226">
        <f>ROUND(I103*H103,2)</f>
        <v>0</v>
      </c>
      <c r="BL103" s="18" t="s">
        <v>157</v>
      </c>
      <c r="BM103" s="225" t="s">
        <v>210</v>
      </c>
    </row>
    <row r="104" spans="1:63" s="12" customFormat="1" ht="25.9" customHeight="1">
      <c r="A104" s="12"/>
      <c r="B104" s="198"/>
      <c r="C104" s="199"/>
      <c r="D104" s="200" t="s">
        <v>71</v>
      </c>
      <c r="E104" s="201" t="s">
        <v>479</v>
      </c>
      <c r="F104" s="201" t="s">
        <v>1194</v>
      </c>
      <c r="G104" s="199"/>
      <c r="H104" s="199"/>
      <c r="I104" s="202"/>
      <c r="J104" s="203">
        <f>BK104</f>
        <v>0</v>
      </c>
      <c r="K104" s="199"/>
      <c r="L104" s="204"/>
      <c r="M104" s="205"/>
      <c r="N104" s="206"/>
      <c r="O104" s="206"/>
      <c r="P104" s="207">
        <f>P105</f>
        <v>0</v>
      </c>
      <c r="Q104" s="206"/>
      <c r="R104" s="207">
        <f>R105</f>
        <v>0</v>
      </c>
      <c r="S104" s="206"/>
      <c r="T104" s="208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79</v>
      </c>
      <c r="AT104" s="210" t="s">
        <v>71</v>
      </c>
      <c r="AU104" s="210" t="s">
        <v>72</v>
      </c>
      <c r="AY104" s="209" t="s">
        <v>151</v>
      </c>
      <c r="BK104" s="211">
        <f>BK105</f>
        <v>0</v>
      </c>
    </row>
    <row r="105" spans="1:65" s="2" customFormat="1" ht="16.5" customHeight="1">
      <c r="A105" s="39"/>
      <c r="B105" s="40"/>
      <c r="C105" s="214" t="s">
        <v>184</v>
      </c>
      <c r="D105" s="214" t="s">
        <v>153</v>
      </c>
      <c r="E105" s="215" t="s">
        <v>1195</v>
      </c>
      <c r="F105" s="216" t="s">
        <v>1196</v>
      </c>
      <c r="G105" s="217" t="s">
        <v>161</v>
      </c>
      <c r="H105" s="218">
        <v>4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157</v>
      </c>
      <c r="AT105" s="225" t="s">
        <v>153</v>
      </c>
      <c r="AU105" s="225" t="s">
        <v>79</v>
      </c>
      <c r="AY105" s="18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79</v>
      </c>
      <c r="BK105" s="226">
        <f>ROUND(I105*H105,2)</f>
        <v>0</v>
      </c>
      <c r="BL105" s="18" t="s">
        <v>157</v>
      </c>
      <c r="BM105" s="225" t="s">
        <v>227</v>
      </c>
    </row>
    <row r="106" spans="1:63" s="12" customFormat="1" ht="25.9" customHeight="1">
      <c r="A106" s="12"/>
      <c r="B106" s="198"/>
      <c r="C106" s="199"/>
      <c r="D106" s="200" t="s">
        <v>71</v>
      </c>
      <c r="E106" s="201" t="s">
        <v>1200</v>
      </c>
      <c r="F106" s="201" t="s">
        <v>1201</v>
      </c>
      <c r="G106" s="199"/>
      <c r="H106" s="199"/>
      <c r="I106" s="202"/>
      <c r="J106" s="203">
        <f>BK106</f>
        <v>0</v>
      </c>
      <c r="K106" s="199"/>
      <c r="L106" s="204"/>
      <c r="M106" s="205"/>
      <c r="N106" s="206"/>
      <c r="O106" s="206"/>
      <c r="P106" s="207">
        <f>SUM(P107:P129)</f>
        <v>0</v>
      </c>
      <c r="Q106" s="206"/>
      <c r="R106" s="207">
        <f>SUM(R107:R129)</f>
        <v>0</v>
      </c>
      <c r="S106" s="206"/>
      <c r="T106" s="208">
        <f>SUM(T107:T129)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79</v>
      </c>
      <c r="AT106" s="210" t="s">
        <v>71</v>
      </c>
      <c r="AU106" s="210" t="s">
        <v>72</v>
      </c>
      <c r="AY106" s="209" t="s">
        <v>151</v>
      </c>
      <c r="BK106" s="211">
        <f>SUM(BK107:BK129)</f>
        <v>0</v>
      </c>
    </row>
    <row r="107" spans="1:65" s="2" customFormat="1" ht="16.5" customHeight="1">
      <c r="A107" s="39"/>
      <c r="B107" s="40"/>
      <c r="C107" s="214" t="s">
        <v>191</v>
      </c>
      <c r="D107" s="214" t="s">
        <v>153</v>
      </c>
      <c r="E107" s="215" t="s">
        <v>1202</v>
      </c>
      <c r="F107" s="216" t="s">
        <v>1203</v>
      </c>
      <c r="G107" s="217" t="s">
        <v>352</v>
      </c>
      <c r="H107" s="218">
        <v>2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157</v>
      </c>
      <c r="AT107" s="225" t="s">
        <v>153</v>
      </c>
      <c r="AU107" s="225" t="s">
        <v>79</v>
      </c>
      <c r="AY107" s="18" t="s">
        <v>151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79</v>
      </c>
      <c r="BK107" s="226">
        <f>ROUND(I107*H107,2)</f>
        <v>0</v>
      </c>
      <c r="BL107" s="18" t="s">
        <v>157</v>
      </c>
      <c r="BM107" s="225" t="s">
        <v>242</v>
      </c>
    </row>
    <row r="108" spans="1:65" s="2" customFormat="1" ht="16.5" customHeight="1">
      <c r="A108" s="39"/>
      <c r="B108" s="40"/>
      <c r="C108" s="266" t="s">
        <v>202</v>
      </c>
      <c r="D108" s="266" t="s">
        <v>251</v>
      </c>
      <c r="E108" s="267" t="s">
        <v>1204</v>
      </c>
      <c r="F108" s="268" t="s">
        <v>1205</v>
      </c>
      <c r="G108" s="269" t="s">
        <v>352</v>
      </c>
      <c r="H108" s="270">
        <v>1</v>
      </c>
      <c r="I108" s="271"/>
      <c r="J108" s="272">
        <f>ROUND(I108*H108,2)</f>
        <v>0</v>
      </c>
      <c r="K108" s="268" t="s">
        <v>19</v>
      </c>
      <c r="L108" s="273"/>
      <c r="M108" s="274" t="s">
        <v>19</v>
      </c>
      <c r="N108" s="275" t="s">
        <v>43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210</v>
      </c>
      <c r="AT108" s="225" t="s">
        <v>251</v>
      </c>
      <c r="AU108" s="225" t="s">
        <v>79</v>
      </c>
      <c r="AY108" s="18" t="s">
        <v>151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79</v>
      </c>
      <c r="BK108" s="226">
        <f>ROUND(I108*H108,2)</f>
        <v>0</v>
      </c>
      <c r="BL108" s="18" t="s">
        <v>157</v>
      </c>
      <c r="BM108" s="225" t="s">
        <v>257</v>
      </c>
    </row>
    <row r="109" spans="1:65" s="2" customFormat="1" ht="16.5" customHeight="1">
      <c r="A109" s="39"/>
      <c r="B109" s="40"/>
      <c r="C109" s="214" t="s">
        <v>210</v>
      </c>
      <c r="D109" s="214" t="s">
        <v>153</v>
      </c>
      <c r="E109" s="215" t="s">
        <v>1206</v>
      </c>
      <c r="F109" s="216" t="s">
        <v>1207</v>
      </c>
      <c r="G109" s="217" t="s">
        <v>352</v>
      </c>
      <c r="H109" s="218">
        <v>2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157</v>
      </c>
      <c r="AT109" s="225" t="s">
        <v>153</v>
      </c>
      <c r="AU109" s="225" t="s">
        <v>79</v>
      </c>
      <c r="AY109" s="18" t="s">
        <v>151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79</v>
      </c>
      <c r="BK109" s="226">
        <f>ROUND(I109*H109,2)</f>
        <v>0</v>
      </c>
      <c r="BL109" s="18" t="s">
        <v>157</v>
      </c>
      <c r="BM109" s="225" t="s">
        <v>272</v>
      </c>
    </row>
    <row r="110" spans="1:65" s="2" customFormat="1" ht="16.5" customHeight="1">
      <c r="A110" s="39"/>
      <c r="B110" s="40"/>
      <c r="C110" s="266" t="s">
        <v>217</v>
      </c>
      <c r="D110" s="266" t="s">
        <v>251</v>
      </c>
      <c r="E110" s="267" t="s">
        <v>1208</v>
      </c>
      <c r="F110" s="268" t="s">
        <v>1209</v>
      </c>
      <c r="G110" s="269" t="s">
        <v>352</v>
      </c>
      <c r="H110" s="270">
        <v>2</v>
      </c>
      <c r="I110" s="271"/>
      <c r="J110" s="272">
        <f>ROUND(I110*H110,2)</f>
        <v>0</v>
      </c>
      <c r="K110" s="268" t="s">
        <v>19</v>
      </c>
      <c r="L110" s="273"/>
      <c r="M110" s="274" t="s">
        <v>19</v>
      </c>
      <c r="N110" s="275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210</v>
      </c>
      <c r="AT110" s="225" t="s">
        <v>251</v>
      </c>
      <c r="AU110" s="225" t="s">
        <v>79</v>
      </c>
      <c r="AY110" s="18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79</v>
      </c>
      <c r="BK110" s="226">
        <f>ROUND(I110*H110,2)</f>
        <v>0</v>
      </c>
      <c r="BL110" s="18" t="s">
        <v>157</v>
      </c>
      <c r="BM110" s="225" t="s">
        <v>282</v>
      </c>
    </row>
    <row r="111" spans="1:65" s="2" customFormat="1" ht="16.5" customHeight="1">
      <c r="A111" s="39"/>
      <c r="B111" s="40"/>
      <c r="C111" s="214" t="s">
        <v>227</v>
      </c>
      <c r="D111" s="214" t="s">
        <v>153</v>
      </c>
      <c r="E111" s="215" t="s">
        <v>1210</v>
      </c>
      <c r="F111" s="216" t="s">
        <v>1211</v>
      </c>
      <c r="G111" s="217" t="s">
        <v>352</v>
      </c>
      <c r="H111" s="218">
        <v>2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157</v>
      </c>
      <c r="AT111" s="225" t="s">
        <v>153</v>
      </c>
      <c r="AU111" s="225" t="s">
        <v>79</v>
      </c>
      <c r="AY111" s="18" t="s">
        <v>151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79</v>
      </c>
      <c r="BK111" s="226">
        <f>ROUND(I111*H111,2)</f>
        <v>0</v>
      </c>
      <c r="BL111" s="18" t="s">
        <v>157</v>
      </c>
      <c r="BM111" s="225" t="s">
        <v>201</v>
      </c>
    </row>
    <row r="112" spans="1:65" s="2" customFormat="1" ht="16.5" customHeight="1">
      <c r="A112" s="39"/>
      <c r="B112" s="40"/>
      <c r="C112" s="266" t="s">
        <v>238</v>
      </c>
      <c r="D112" s="266" t="s">
        <v>251</v>
      </c>
      <c r="E112" s="267" t="s">
        <v>1212</v>
      </c>
      <c r="F112" s="268" t="s">
        <v>1213</v>
      </c>
      <c r="G112" s="269" t="s">
        <v>352</v>
      </c>
      <c r="H112" s="270">
        <v>2</v>
      </c>
      <c r="I112" s="271"/>
      <c r="J112" s="272">
        <f>ROUND(I112*H112,2)</f>
        <v>0</v>
      </c>
      <c r="K112" s="268" t="s">
        <v>19</v>
      </c>
      <c r="L112" s="273"/>
      <c r="M112" s="274" t="s">
        <v>19</v>
      </c>
      <c r="N112" s="275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210</v>
      </c>
      <c r="AT112" s="225" t="s">
        <v>251</v>
      </c>
      <c r="AU112" s="225" t="s">
        <v>79</v>
      </c>
      <c r="AY112" s="18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79</v>
      </c>
      <c r="BK112" s="226">
        <f>ROUND(I112*H112,2)</f>
        <v>0</v>
      </c>
      <c r="BL112" s="18" t="s">
        <v>157</v>
      </c>
      <c r="BM112" s="225" t="s">
        <v>300</v>
      </c>
    </row>
    <row r="113" spans="1:65" s="2" customFormat="1" ht="16.5" customHeight="1">
      <c r="A113" s="39"/>
      <c r="B113" s="40"/>
      <c r="C113" s="266" t="s">
        <v>242</v>
      </c>
      <c r="D113" s="266" t="s">
        <v>251</v>
      </c>
      <c r="E113" s="267" t="s">
        <v>1214</v>
      </c>
      <c r="F113" s="268" t="s">
        <v>1215</v>
      </c>
      <c r="G113" s="269" t="s">
        <v>194</v>
      </c>
      <c r="H113" s="270">
        <v>15</v>
      </c>
      <c r="I113" s="271"/>
      <c r="J113" s="272">
        <f>ROUND(I113*H113,2)</f>
        <v>0</v>
      </c>
      <c r="K113" s="268" t="s">
        <v>19</v>
      </c>
      <c r="L113" s="273"/>
      <c r="M113" s="274" t="s">
        <v>19</v>
      </c>
      <c r="N113" s="275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210</v>
      </c>
      <c r="AT113" s="225" t="s">
        <v>251</v>
      </c>
      <c r="AU113" s="225" t="s">
        <v>79</v>
      </c>
      <c r="AY113" s="18" t="s">
        <v>151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79</v>
      </c>
      <c r="BK113" s="226">
        <f>ROUND(I113*H113,2)</f>
        <v>0</v>
      </c>
      <c r="BL113" s="18" t="s">
        <v>157</v>
      </c>
      <c r="BM113" s="225" t="s">
        <v>310</v>
      </c>
    </row>
    <row r="114" spans="1:65" s="2" customFormat="1" ht="16.5" customHeight="1">
      <c r="A114" s="39"/>
      <c r="B114" s="40"/>
      <c r="C114" s="214" t="s">
        <v>250</v>
      </c>
      <c r="D114" s="214" t="s">
        <v>153</v>
      </c>
      <c r="E114" s="215" t="s">
        <v>1216</v>
      </c>
      <c r="F114" s="216" t="s">
        <v>1217</v>
      </c>
      <c r="G114" s="217" t="s">
        <v>194</v>
      </c>
      <c r="H114" s="218">
        <v>80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157</v>
      </c>
      <c r="AT114" s="225" t="s">
        <v>153</v>
      </c>
      <c r="AU114" s="225" t="s">
        <v>79</v>
      </c>
      <c r="AY114" s="18" t="s">
        <v>151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79</v>
      </c>
      <c r="BK114" s="226">
        <f>ROUND(I114*H114,2)</f>
        <v>0</v>
      </c>
      <c r="BL114" s="18" t="s">
        <v>157</v>
      </c>
      <c r="BM114" s="225" t="s">
        <v>322</v>
      </c>
    </row>
    <row r="115" spans="1:65" s="2" customFormat="1" ht="16.5" customHeight="1">
      <c r="A115" s="39"/>
      <c r="B115" s="40"/>
      <c r="C115" s="266" t="s">
        <v>257</v>
      </c>
      <c r="D115" s="266" t="s">
        <v>251</v>
      </c>
      <c r="E115" s="267" t="s">
        <v>1218</v>
      </c>
      <c r="F115" s="268" t="s">
        <v>1219</v>
      </c>
      <c r="G115" s="269" t="s">
        <v>194</v>
      </c>
      <c r="H115" s="270">
        <v>80</v>
      </c>
      <c r="I115" s="271"/>
      <c r="J115" s="272">
        <f>ROUND(I115*H115,2)</f>
        <v>0</v>
      </c>
      <c r="K115" s="268" t="s">
        <v>19</v>
      </c>
      <c r="L115" s="273"/>
      <c r="M115" s="274" t="s">
        <v>19</v>
      </c>
      <c r="N115" s="275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210</v>
      </c>
      <c r="AT115" s="225" t="s">
        <v>251</v>
      </c>
      <c r="AU115" s="225" t="s">
        <v>79</v>
      </c>
      <c r="AY115" s="18" t="s">
        <v>151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79</v>
      </c>
      <c r="BK115" s="226">
        <f>ROUND(I115*H115,2)</f>
        <v>0</v>
      </c>
      <c r="BL115" s="18" t="s">
        <v>157</v>
      </c>
      <c r="BM115" s="225" t="s">
        <v>332</v>
      </c>
    </row>
    <row r="116" spans="1:65" s="2" customFormat="1" ht="16.5" customHeight="1">
      <c r="A116" s="39"/>
      <c r="B116" s="40"/>
      <c r="C116" s="214" t="s">
        <v>8</v>
      </c>
      <c r="D116" s="214" t="s">
        <v>153</v>
      </c>
      <c r="E116" s="215" t="s">
        <v>1224</v>
      </c>
      <c r="F116" s="216" t="s">
        <v>1225</v>
      </c>
      <c r="G116" s="217" t="s">
        <v>194</v>
      </c>
      <c r="H116" s="218">
        <v>70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157</v>
      </c>
      <c r="AT116" s="225" t="s">
        <v>153</v>
      </c>
      <c r="AU116" s="225" t="s">
        <v>79</v>
      </c>
      <c r="AY116" s="18" t="s">
        <v>151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79</v>
      </c>
      <c r="BK116" s="226">
        <f>ROUND(I116*H116,2)</f>
        <v>0</v>
      </c>
      <c r="BL116" s="18" t="s">
        <v>157</v>
      </c>
      <c r="BM116" s="225" t="s">
        <v>343</v>
      </c>
    </row>
    <row r="117" spans="1:65" s="2" customFormat="1" ht="16.5" customHeight="1">
      <c r="A117" s="39"/>
      <c r="B117" s="40"/>
      <c r="C117" s="266" t="s">
        <v>272</v>
      </c>
      <c r="D117" s="266" t="s">
        <v>251</v>
      </c>
      <c r="E117" s="267" t="s">
        <v>1226</v>
      </c>
      <c r="F117" s="268" t="s">
        <v>1227</v>
      </c>
      <c r="G117" s="269" t="s">
        <v>1228</v>
      </c>
      <c r="H117" s="270">
        <v>43.4</v>
      </c>
      <c r="I117" s="271"/>
      <c r="J117" s="272">
        <f>ROUND(I117*H117,2)</f>
        <v>0</v>
      </c>
      <c r="K117" s="268" t="s">
        <v>19</v>
      </c>
      <c r="L117" s="273"/>
      <c r="M117" s="274" t="s">
        <v>19</v>
      </c>
      <c r="N117" s="275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210</v>
      </c>
      <c r="AT117" s="225" t="s">
        <v>251</v>
      </c>
      <c r="AU117" s="225" t="s">
        <v>79</v>
      </c>
      <c r="AY117" s="18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79</v>
      </c>
      <c r="BK117" s="226">
        <f>ROUND(I117*H117,2)</f>
        <v>0</v>
      </c>
      <c r="BL117" s="18" t="s">
        <v>157</v>
      </c>
      <c r="BM117" s="225" t="s">
        <v>356</v>
      </c>
    </row>
    <row r="118" spans="1:65" s="2" customFormat="1" ht="16.5" customHeight="1">
      <c r="A118" s="39"/>
      <c r="B118" s="40"/>
      <c r="C118" s="214" t="s">
        <v>277</v>
      </c>
      <c r="D118" s="214" t="s">
        <v>153</v>
      </c>
      <c r="E118" s="215" t="s">
        <v>1229</v>
      </c>
      <c r="F118" s="216" t="s">
        <v>1230</v>
      </c>
      <c r="G118" s="217" t="s">
        <v>352</v>
      </c>
      <c r="H118" s="218">
        <v>11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157</v>
      </c>
      <c r="AT118" s="225" t="s">
        <v>153</v>
      </c>
      <c r="AU118" s="225" t="s">
        <v>79</v>
      </c>
      <c r="AY118" s="18" t="s">
        <v>151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79</v>
      </c>
      <c r="BK118" s="226">
        <f>ROUND(I118*H118,2)</f>
        <v>0</v>
      </c>
      <c r="BL118" s="18" t="s">
        <v>157</v>
      </c>
      <c r="BM118" s="225" t="s">
        <v>365</v>
      </c>
    </row>
    <row r="119" spans="1:65" s="2" customFormat="1" ht="16.5" customHeight="1">
      <c r="A119" s="39"/>
      <c r="B119" s="40"/>
      <c r="C119" s="266" t="s">
        <v>282</v>
      </c>
      <c r="D119" s="266" t="s">
        <v>251</v>
      </c>
      <c r="E119" s="267" t="s">
        <v>1231</v>
      </c>
      <c r="F119" s="268" t="s">
        <v>1232</v>
      </c>
      <c r="G119" s="269" t="s">
        <v>352</v>
      </c>
      <c r="H119" s="270">
        <v>8</v>
      </c>
      <c r="I119" s="271"/>
      <c r="J119" s="272">
        <f>ROUND(I119*H119,2)</f>
        <v>0</v>
      </c>
      <c r="K119" s="268" t="s">
        <v>19</v>
      </c>
      <c r="L119" s="273"/>
      <c r="M119" s="274" t="s">
        <v>19</v>
      </c>
      <c r="N119" s="275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210</v>
      </c>
      <c r="AT119" s="225" t="s">
        <v>251</v>
      </c>
      <c r="AU119" s="225" t="s">
        <v>79</v>
      </c>
      <c r="AY119" s="18" t="s">
        <v>151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79</v>
      </c>
      <c r="BK119" s="226">
        <f>ROUND(I119*H119,2)</f>
        <v>0</v>
      </c>
      <c r="BL119" s="18" t="s">
        <v>157</v>
      </c>
      <c r="BM119" s="225" t="s">
        <v>375</v>
      </c>
    </row>
    <row r="120" spans="1:65" s="2" customFormat="1" ht="16.5" customHeight="1">
      <c r="A120" s="39"/>
      <c r="B120" s="40"/>
      <c r="C120" s="266" t="s">
        <v>287</v>
      </c>
      <c r="D120" s="266" t="s">
        <v>251</v>
      </c>
      <c r="E120" s="267" t="s">
        <v>1233</v>
      </c>
      <c r="F120" s="268" t="s">
        <v>1234</v>
      </c>
      <c r="G120" s="269" t="s">
        <v>352</v>
      </c>
      <c r="H120" s="270">
        <v>3</v>
      </c>
      <c r="I120" s="271"/>
      <c r="J120" s="272">
        <f>ROUND(I120*H120,2)</f>
        <v>0</v>
      </c>
      <c r="K120" s="268" t="s">
        <v>19</v>
      </c>
      <c r="L120" s="273"/>
      <c r="M120" s="274" t="s">
        <v>19</v>
      </c>
      <c r="N120" s="275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210</v>
      </c>
      <c r="AT120" s="225" t="s">
        <v>251</v>
      </c>
      <c r="AU120" s="225" t="s">
        <v>79</v>
      </c>
      <c r="AY120" s="18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79</v>
      </c>
      <c r="BK120" s="226">
        <f>ROUND(I120*H120,2)</f>
        <v>0</v>
      </c>
      <c r="BL120" s="18" t="s">
        <v>157</v>
      </c>
      <c r="BM120" s="225" t="s">
        <v>384</v>
      </c>
    </row>
    <row r="121" spans="1:65" s="2" customFormat="1" ht="16.5" customHeight="1">
      <c r="A121" s="39"/>
      <c r="B121" s="40"/>
      <c r="C121" s="214" t="s">
        <v>201</v>
      </c>
      <c r="D121" s="214" t="s">
        <v>153</v>
      </c>
      <c r="E121" s="215" t="s">
        <v>1235</v>
      </c>
      <c r="F121" s="216" t="s">
        <v>1236</v>
      </c>
      <c r="G121" s="217" t="s">
        <v>194</v>
      </c>
      <c r="H121" s="218">
        <v>80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157</v>
      </c>
      <c r="AT121" s="225" t="s">
        <v>153</v>
      </c>
      <c r="AU121" s="225" t="s">
        <v>79</v>
      </c>
      <c r="AY121" s="18" t="s">
        <v>151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79</v>
      </c>
      <c r="BK121" s="226">
        <f>ROUND(I121*H121,2)</f>
        <v>0</v>
      </c>
      <c r="BL121" s="18" t="s">
        <v>157</v>
      </c>
      <c r="BM121" s="225" t="s">
        <v>393</v>
      </c>
    </row>
    <row r="122" spans="1:65" s="2" customFormat="1" ht="16.5" customHeight="1">
      <c r="A122" s="39"/>
      <c r="B122" s="40"/>
      <c r="C122" s="266" t="s">
        <v>7</v>
      </c>
      <c r="D122" s="266" t="s">
        <v>251</v>
      </c>
      <c r="E122" s="267" t="s">
        <v>1237</v>
      </c>
      <c r="F122" s="268" t="s">
        <v>1238</v>
      </c>
      <c r="G122" s="269" t="s">
        <v>194</v>
      </c>
      <c r="H122" s="270">
        <v>80</v>
      </c>
      <c r="I122" s="271"/>
      <c r="J122" s="272">
        <f>ROUND(I122*H122,2)</f>
        <v>0</v>
      </c>
      <c r="K122" s="268" t="s">
        <v>19</v>
      </c>
      <c r="L122" s="273"/>
      <c r="M122" s="274" t="s">
        <v>19</v>
      </c>
      <c r="N122" s="275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210</v>
      </c>
      <c r="AT122" s="225" t="s">
        <v>251</v>
      </c>
      <c r="AU122" s="225" t="s">
        <v>79</v>
      </c>
      <c r="AY122" s="18" t="s">
        <v>151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79</v>
      </c>
      <c r="BK122" s="226">
        <f>ROUND(I122*H122,2)</f>
        <v>0</v>
      </c>
      <c r="BL122" s="18" t="s">
        <v>157</v>
      </c>
      <c r="BM122" s="225" t="s">
        <v>402</v>
      </c>
    </row>
    <row r="123" spans="1:65" s="2" customFormat="1" ht="16.5" customHeight="1">
      <c r="A123" s="39"/>
      <c r="B123" s="40"/>
      <c r="C123" s="214" t="s">
        <v>300</v>
      </c>
      <c r="D123" s="214" t="s">
        <v>153</v>
      </c>
      <c r="E123" s="215" t="s">
        <v>1239</v>
      </c>
      <c r="F123" s="216" t="s">
        <v>1240</v>
      </c>
      <c r="G123" s="217" t="s">
        <v>352</v>
      </c>
      <c r="H123" s="218">
        <v>6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157</v>
      </c>
      <c r="AT123" s="225" t="s">
        <v>153</v>
      </c>
      <c r="AU123" s="225" t="s">
        <v>79</v>
      </c>
      <c r="AY123" s="18" t="s">
        <v>151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79</v>
      </c>
      <c r="BK123" s="226">
        <f>ROUND(I123*H123,2)</f>
        <v>0</v>
      </c>
      <c r="BL123" s="18" t="s">
        <v>157</v>
      </c>
      <c r="BM123" s="225" t="s">
        <v>410</v>
      </c>
    </row>
    <row r="124" spans="1:65" s="2" customFormat="1" ht="16.5" customHeight="1">
      <c r="A124" s="39"/>
      <c r="B124" s="40"/>
      <c r="C124" s="214" t="s">
        <v>305</v>
      </c>
      <c r="D124" s="214" t="s">
        <v>153</v>
      </c>
      <c r="E124" s="215" t="s">
        <v>1241</v>
      </c>
      <c r="F124" s="216" t="s">
        <v>1242</v>
      </c>
      <c r="G124" s="217" t="s">
        <v>352</v>
      </c>
      <c r="H124" s="218">
        <v>12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157</v>
      </c>
      <c r="AT124" s="225" t="s">
        <v>153</v>
      </c>
      <c r="AU124" s="225" t="s">
        <v>79</v>
      </c>
      <c r="AY124" s="18" t="s">
        <v>151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79</v>
      </c>
      <c r="BK124" s="226">
        <f>ROUND(I124*H124,2)</f>
        <v>0</v>
      </c>
      <c r="BL124" s="18" t="s">
        <v>157</v>
      </c>
      <c r="BM124" s="225" t="s">
        <v>419</v>
      </c>
    </row>
    <row r="125" spans="1:65" s="2" customFormat="1" ht="16.5" customHeight="1">
      <c r="A125" s="39"/>
      <c r="B125" s="40"/>
      <c r="C125" s="214" t="s">
        <v>310</v>
      </c>
      <c r="D125" s="214" t="s">
        <v>153</v>
      </c>
      <c r="E125" s="215" t="s">
        <v>1243</v>
      </c>
      <c r="F125" s="216" t="s">
        <v>1244</v>
      </c>
      <c r="G125" s="217" t="s">
        <v>352</v>
      </c>
      <c r="H125" s="218">
        <v>24</v>
      </c>
      <c r="I125" s="219"/>
      <c r="J125" s="220">
        <f>ROUND(I125*H125,2)</f>
        <v>0</v>
      </c>
      <c r="K125" s="216" t="s">
        <v>19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157</v>
      </c>
      <c r="AT125" s="225" t="s">
        <v>153</v>
      </c>
      <c r="AU125" s="225" t="s">
        <v>79</v>
      </c>
      <c r="AY125" s="18" t="s">
        <v>151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79</v>
      </c>
      <c r="BK125" s="226">
        <f>ROUND(I125*H125,2)</f>
        <v>0</v>
      </c>
      <c r="BL125" s="18" t="s">
        <v>157</v>
      </c>
      <c r="BM125" s="225" t="s">
        <v>429</v>
      </c>
    </row>
    <row r="126" spans="1:65" s="2" customFormat="1" ht="16.5" customHeight="1">
      <c r="A126" s="39"/>
      <c r="B126" s="40"/>
      <c r="C126" s="214" t="s">
        <v>316</v>
      </c>
      <c r="D126" s="214" t="s">
        <v>153</v>
      </c>
      <c r="E126" s="215" t="s">
        <v>1249</v>
      </c>
      <c r="F126" s="216" t="s">
        <v>1250</v>
      </c>
      <c r="G126" s="217" t="s">
        <v>352</v>
      </c>
      <c r="H126" s="218">
        <v>1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157</v>
      </c>
      <c r="AT126" s="225" t="s">
        <v>153</v>
      </c>
      <c r="AU126" s="225" t="s">
        <v>79</v>
      </c>
      <c r="AY126" s="18" t="s">
        <v>151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79</v>
      </c>
      <c r="BK126" s="226">
        <f>ROUND(I126*H126,2)</f>
        <v>0</v>
      </c>
      <c r="BL126" s="18" t="s">
        <v>157</v>
      </c>
      <c r="BM126" s="225" t="s">
        <v>440</v>
      </c>
    </row>
    <row r="127" spans="1:65" s="2" customFormat="1" ht="16.5" customHeight="1">
      <c r="A127" s="39"/>
      <c r="B127" s="40"/>
      <c r="C127" s="266" t="s">
        <v>322</v>
      </c>
      <c r="D127" s="266" t="s">
        <v>251</v>
      </c>
      <c r="E127" s="267" t="s">
        <v>1251</v>
      </c>
      <c r="F127" s="268" t="s">
        <v>1252</v>
      </c>
      <c r="G127" s="269" t="s">
        <v>352</v>
      </c>
      <c r="H127" s="270">
        <v>1</v>
      </c>
      <c r="I127" s="271"/>
      <c r="J127" s="272">
        <f>ROUND(I127*H127,2)</f>
        <v>0</v>
      </c>
      <c r="K127" s="268" t="s">
        <v>19</v>
      </c>
      <c r="L127" s="273"/>
      <c r="M127" s="274" t="s">
        <v>19</v>
      </c>
      <c r="N127" s="275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210</v>
      </c>
      <c r="AT127" s="225" t="s">
        <v>251</v>
      </c>
      <c r="AU127" s="225" t="s">
        <v>79</v>
      </c>
      <c r="AY127" s="18" t="s">
        <v>151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79</v>
      </c>
      <c r="BK127" s="226">
        <f>ROUND(I127*H127,2)</f>
        <v>0</v>
      </c>
      <c r="BL127" s="18" t="s">
        <v>157</v>
      </c>
      <c r="BM127" s="225" t="s">
        <v>452</v>
      </c>
    </row>
    <row r="128" spans="1:65" s="2" customFormat="1" ht="16.5" customHeight="1">
      <c r="A128" s="39"/>
      <c r="B128" s="40"/>
      <c r="C128" s="214" t="s">
        <v>327</v>
      </c>
      <c r="D128" s="214" t="s">
        <v>153</v>
      </c>
      <c r="E128" s="215" t="s">
        <v>1245</v>
      </c>
      <c r="F128" s="216" t="s">
        <v>1246</v>
      </c>
      <c r="G128" s="217" t="s">
        <v>352</v>
      </c>
      <c r="H128" s="218">
        <v>2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157</v>
      </c>
      <c r="AT128" s="225" t="s">
        <v>153</v>
      </c>
      <c r="AU128" s="225" t="s">
        <v>79</v>
      </c>
      <c r="AY128" s="18" t="s">
        <v>151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79</v>
      </c>
      <c r="BK128" s="226">
        <f>ROUND(I128*H128,2)</f>
        <v>0</v>
      </c>
      <c r="BL128" s="18" t="s">
        <v>157</v>
      </c>
      <c r="BM128" s="225" t="s">
        <v>464</v>
      </c>
    </row>
    <row r="129" spans="1:65" s="2" customFormat="1" ht="16.5" customHeight="1">
      <c r="A129" s="39"/>
      <c r="B129" s="40"/>
      <c r="C129" s="266" t="s">
        <v>332</v>
      </c>
      <c r="D129" s="266" t="s">
        <v>251</v>
      </c>
      <c r="E129" s="267" t="s">
        <v>1247</v>
      </c>
      <c r="F129" s="268" t="s">
        <v>1248</v>
      </c>
      <c r="G129" s="269" t="s">
        <v>352</v>
      </c>
      <c r="H129" s="270">
        <v>2</v>
      </c>
      <c r="I129" s="271"/>
      <c r="J129" s="272">
        <f>ROUND(I129*H129,2)</f>
        <v>0</v>
      </c>
      <c r="K129" s="268" t="s">
        <v>19</v>
      </c>
      <c r="L129" s="273"/>
      <c r="M129" s="274" t="s">
        <v>19</v>
      </c>
      <c r="N129" s="275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210</v>
      </c>
      <c r="AT129" s="225" t="s">
        <v>251</v>
      </c>
      <c r="AU129" s="225" t="s">
        <v>79</v>
      </c>
      <c r="AY129" s="18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79</v>
      </c>
      <c r="BK129" s="226">
        <f>ROUND(I129*H129,2)</f>
        <v>0</v>
      </c>
      <c r="BL129" s="18" t="s">
        <v>157</v>
      </c>
      <c r="BM129" s="225" t="s">
        <v>475</v>
      </c>
    </row>
    <row r="130" spans="1:63" s="12" customFormat="1" ht="25.9" customHeight="1">
      <c r="A130" s="12"/>
      <c r="B130" s="198"/>
      <c r="C130" s="199"/>
      <c r="D130" s="200" t="s">
        <v>71</v>
      </c>
      <c r="E130" s="201" t="s">
        <v>1253</v>
      </c>
      <c r="F130" s="201" t="s">
        <v>1254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SUM(P131:P132)</f>
        <v>0</v>
      </c>
      <c r="Q130" s="206"/>
      <c r="R130" s="207">
        <f>SUM(R131:R132)</f>
        <v>0</v>
      </c>
      <c r="S130" s="206"/>
      <c r="T130" s="208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79</v>
      </c>
      <c r="AT130" s="210" t="s">
        <v>71</v>
      </c>
      <c r="AU130" s="210" t="s">
        <v>72</v>
      </c>
      <c r="AY130" s="209" t="s">
        <v>151</v>
      </c>
      <c r="BK130" s="211">
        <f>SUM(BK131:BK132)</f>
        <v>0</v>
      </c>
    </row>
    <row r="131" spans="1:65" s="2" customFormat="1" ht="16.5" customHeight="1">
      <c r="A131" s="39"/>
      <c r="B131" s="40"/>
      <c r="C131" s="214" t="s">
        <v>339</v>
      </c>
      <c r="D131" s="214" t="s">
        <v>153</v>
      </c>
      <c r="E131" s="215" t="s">
        <v>1255</v>
      </c>
      <c r="F131" s="216" t="s">
        <v>1256</v>
      </c>
      <c r="G131" s="217" t="s">
        <v>1257</v>
      </c>
      <c r="H131" s="218">
        <v>3</v>
      </c>
      <c r="I131" s="219"/>
      <c r="J131" s="220">
        <f>ROUND(I131*H131,2)</f>
        <v>0</v>
      </c>
      <c r="K131" s="216" t="s">
        <v>19</v>
      </c>
      <c r="L131" s="45"/>
      <c r="M131" s="221" t="s">
        <v>19</v>
      </c>
      <c r="N131" s="222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157</v>
      </c>
      <c r="AT131" s="225" t="s">
        <v>153</v>
      </c>
      <c r="AU131" s="225" t="s">
        <v>79</v>
      </c>
      <c r="AY131" s="18" t="s">
        <v>151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79</v>
      </c>
      <c r="BK131" s="226">
        <f>ROUND(I131*H131,2)</f>
        <v>0</v>
      </c>
      <c r="BL131" s="18" t="s">
        <v>157</v>
      </c>
      <c r="BM131" s="225" t="s">
        <v>484</v>
      </c>
    </row>
    <row r="132" spans="1:65" s="2" customFormat="1" ht="16.5" customHeight="1">
      <c r="A132" s="39"/>
      <c r="B132" s="40"/>
      <c r="C132" s="214" t="s">
        <v>343</v>
      </c>
      <c r="D132" s="214" t="s">
        <v>153</v>
      </c>
      <c r="E132" s="215" t="s">
        <v>1258</v>
      </c>
      <c r="F132" s="216" t="s">
        <v>1259</v>
      </c>
      <c r="G132" s="217" t="s">
        <v>352</v>
      </c>
      <c r="H132" s="218">
        <v>1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157</v>
      </c>
      <c r="AT132" s="225" t="s">
        <v>153</v>
      </c>
      <c r="AU132" s="225" t="s">
        <v>79</v>
      </c>
      <c r="AY132" s="18" t="s">
        <v>151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79</v>
      </c>
      <c r="BK132" s="226">
        <f>ROUND(I132*H132,2)</f>
        <v>0</v>
      </c>
      <c r="BL132" s="18" t="s">
        <v>157</v>
      </c>
      <c r="BM132" s="225" t="s">
        <v>497</v>
      </c>
    </row>
    <row r="133" spans="1:63" s="12" customFormat="1" ht="25.9" customHeight="1">
      <c r="A133" s="12"/>
      <c r="B133" s="198"/>
      <c r="C133" s="199"/>
      <c r="D133" s="200" t="s">
        <v>71</v>
      </c>
      <c r="E133" s="201" t="s">
        <v>1260</v>
      </c>
      <c r="F133" s="201" t="s">
        <v>1261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SUM(P134:P145)</f>
        <v>0</v>
      </c>
      <c r="Q133" s="206"/>
      <c r="R133" s="207">
        <f>SUM(R134:R145)</f>
        <v>0</v>
      </c>
      <c r="S133" s="206"/>
      <c r="T133" s="208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9" t="s">
        <v>79</v>
      </c>
      <c r="AT133" s="210" t="s">
        <v>71</v>
      </c>
      <c r="AU133" s="210" t="s">
        <v>72</v>
      </c>
      <c r="AY133" s="209" t="s">
        <v>151</v>
      </c>
      <c r="BK133" s="211">
        <f>SUM(BK134:BK145)</f>
        <v>0</v>
      </c>
    </row>
    <row r="134" spans="1:65" s="2" customFormat="1" ht="16.5" customHeight="1">
      <c r="A134" s="39"/>
      <c r="B134" s="40"/>
      <c r="C134" s="214" t="s">
        <v>349</v>
      </c>
      <c r="D134" s="214" t="s">
        <v>153</v>
      </c>
      <c r="E134" s="215" t="s">
        <v>1262</v>
      </c>
      <c r="F134" s="216" t="s">
        <v>1263</v>
      </c>
      <c r="G134" s="217" t="s">
        <v>108</v>
      </c>
      <c r="H134" s="218">
        <v>2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157</v>
      </c>
      <c r="AT134" s="225" t="s">
        <v>153</v>
      </c>
      <c r="AU134" s="225" t="s">
        <v>79</v>
      </c>
      <c r="AY134" s="18" t="s">
        <v>151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79</v>
      </c>
      <c r="BK134" s="226">
        <f>ROUND(I134*H134,2)</f>
        <v>0</v>
      </c>
      <c r="BL134" s="18" t="s">
        <v>157</v>
      </c>
      <c r="BM134" s="225" t="s">
        <v>506</v>
      </c>
    </row>
    <row r="135" spans="1:65" s="2" customFormat="1" ht="16.5" customHeight="1">
      <c r="A135" s="39"/>
      <c r="B135" s="40"/>
      <c r="C135" s="214" t="s">
        <v>356</v>
      </c>
      <c r="D135" s="214" t="s">
        <v>153</v>
      </c>
      <c r="E135" s="215" t="s">
        <v>1264</v>
      </c>
      <c r="F135" s="216" t="s">
        <v>1265</v>
      </c>
      <c r="G135" s="217" t="s">
        <v>352</v>
      </c>
      <c r="H135" s="218">
        <v>2</v>
      </c>
      <c r="I135" s="219"/>
      <c r="J135" s="220">
        <f>ROUND(I135*H135,2)</f>
        <v>0</v>
      </c>
      <c r="K135" s="216" t="s">
        <v>19</v>
      </c>
      <c r="L135" s="45"/>
      <c r="M135" s="221" t="s">
        <v>19</v>
      </c>
      <c r="N135" s="222" t="s">
        <v>43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157</v>
      </c>
      <c r="AT135" s="225" t="s">
        <v>153</v>
      </c>
      <c r="AU135" s="225" t="s">
        <v>79</v>
      </c>
      <c r="AY135" s="18" t="s">
        <v>151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79</v>
      </c>
      <c r="BK135" s="226">
        <f>ROUND(I135*H135,2)</f>
        <v>0</v>
      </c>
      <c r="BL135" s="18" t="s">
        <v>157</v>
      </c>
      <c r="BM135" s="225" t="s">
        <v>520</v>
      </c>
    </row>
    <row r="136" spans="1:65" s="2" customFormat="1" ht="16.5" customHeight="1">
      <c r="A136" s="39"/>
      <c r="B136" s="40"/>
      <c r="C136" s="266" t="s">
        <v>360</v>
      </c>
      <c r="D136" s="266" t="s">
        <v>251</v>
      </c>
      <c r="E136" s="267" t="s">
        <v>1266</v>
      </c>
      <c r="F136" s="268" t="s">
        <v>1267</v>
      </c>
      <c r="G136" s="269" t="s">
        <v>352</v>
      </c>
      <c r="H136" s="270">
        <v>2</v>
      </c>
      <c r="I136" s="271"/>
      <c r="J136" s="272">
        <f>ROUND(I136*H136,2)</f>
        <v>0</v>
      </c>
      <c r="K136" s="268" t="s">
        <v>19</v>
      </c>
      <c r="L136" s="273"/>
      <c r="M136" s="274" t="s">
        <v>19</v>
      </c>
      <c r="N136" s="275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210</v>
      </c>
      <c r="AT136" s="225" t="s">
        <v>251</v>
      </c>
      <c r="AU136" s="225" t="s">
        <v>79</v>
      </c>
      <c r="AY136" s="18" t="s">
        <v>151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79</v>
      </c>
      <c r="BK136" s="226">
        <f>ROUND(I136*H136,2)</f>
        <v>0</v>
      </c>
      <c r="BL136" s="18" t="s">
        <v>157</v>
      </c>
      <c r="BM136" s="225" t="s">
        <v>534</v>
      </c>
    </row>
    <row r="137" spans="1:65" s="2" customFormat="1" ht="16.5" customHeight="1">
      <c r="A137" s="39"/>
      <c r="B137" s="40"/>
      <c r="C137" s="266" t="s">
        <v>365</v>
      </c>
      <c r="D137" s="266" t="s">
        <v>251</v>
      </c>
      <c r="E137" s="267" t="s">
        <v>1268</v>
      </c>
      <c r="F137" s="268" t="s">
        <v>1269</v>
      </c>
      <c r="G137" s="269" t="s">
        <v>108</v>
      </c>
      <c r="H137" s="270">
        <v>1</v>
      </c>
      <c r="I137" s="271"/>
      <c r="J137" s="272">
        <f>ROUND(I137*H137,2)</f>
        <v>0</v>
      </c>
      <c r="K137" s="268" t="s">
        <v>19</v>
      </c>
      <c r="L137" s="273"/>
      <c r="M137" s="274" t="s">
        <v>19</v>
      </c>
      <c r="N137" s="275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210</v>
      </c>
      <c r="AT137" s="225" t="s">
        <v>251</v>
      </c>
      <c r="AU137" s="225" t="s">
        <v>79</v>
      </c>
      <c r="AY137" s="18" t="s">
        <v>151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79</v>
      </c>
      <c r="BK137" s="226">
        <f>ROUND(I137*H137,2)</f>
        <v>0</v>
      </c>
      <c r="BL137" s="18" t="s">
        <v>157</v>
      </c>
      <c r="BM137" s="225" t="s">
        <v>209</v>
      </c>
    </row>
    <row r="138" spans="1:65" s="2" customFormat="1" ht="16.5" customHeight="1">
      <c r="A138" s="39"/>
      <c r="B138" s="40"/>
      <c r="C138" s="266" t="s">
        <v>370</v>
      </c>
      <c r="D138" s="266" t="s">
        <v>251</v>
      </c>
      <c r="E138" s="267" t="s">
        <v>1270</v>
      </c>
      <c r="F138" s="268" t="s">
        <v>1271</v>
      </c>
      <c r="G138" s="269" t="s">
        <v>254</v>
      </c>
      <c r="H138" s="270">
        <v>2</v>
      </c>
      <c r="I138" s="271"/>
      <c r="J138" s="272">
        <f>ROUND(I138*H138,2)</f>
        <v>0</v>
      </c>
      <c r="K138" s="268" t="s">
        <v>19</v>
      </c>
      <c r="L138" s="273"/>
      <c r="M138" s="274" t="s">
        <v>19</v>
      </c>
      <c r="N138" s="275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210</v>
      </c>
      <c r="AT138" s="225" t="s">
        <v>251</v>
      </c>
      <c r="AU138" s="225" t="s">
        <v>79</v>
      </c>
      <c r="AY138" s="18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79</v>
      </c>
      <c r="BK138" s="226">
        <f>ROUND(I138*H138,2)</f>
        <v>0</v>
      </c>
      <c r="BL138" s="18" t="s">
        <v>157</v>
      </c>
      <c r="BM138" s="225" t="s">
        <v>554</v>
      </c>
    </row>
    <row r="139" spans="1:65" s="2" customFormat="1" ht="16.5" customHeight="1">
      <c r="A139" s="39"/>
      <c r="B139" s="40"/>
      <c r="C139" s="214" t="s">
        <v>375</v>
      </c>
      <c r="D139" s="214" t="s">
        <v>153</v>
      </c>
      <c r="E139" s="215" t="s">
        <v>1272</v>
      </c>
      <c r="F139" s="216" t="s">
        <v>1273</v>
      </c>
      <c r="G139" s="217" t="s">
        <v>194</v>
      </c>
      <c r="H139" s="218">
        <v>65</v>
      </c>
      <c r="I139" s="219"/>
      <c r="J139" s="220">
        <f>ROUND(I139*H139,2)</f>
        <v>0</v>
      </c>
      <c r="K139" s="216" t="s">
        <v>19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157</v>
      </c>
      <c r="AT139" s="225" t="s">
        <v>153</v>
      </c>
      <c r="AU139" s="225" t="s">
        <v>79</v>
      </c>
      <c r="AY139" s="18" t="s">
        <v>151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79</v>
      </c>
      <c r="BK139" s="226">
        <f>ROUND(I139*H139,2)</f>
        <v>0</v>
      </c>
      <c r="BL139" s="18" t="s">
        <v>157</v>
      </c>
      <c r="BM139" s="225" t="s">
        <v>562</v>
      </c>
    </row>
    <row r="140" spans="1:65" s="2" customFormat="1" ht="16.5" customHeight="1">
      <c r="A140" s="39"/>
      <c r="B140" s="40"/>
      <c r="C140" s="214" t="s">
        <v>379</v>
      </c>
      <c r="D140" s="214" t="s">
        <v>153</v>
      </c>
      <c r="E140" s="215" t="s">
        <v>1276</v>
      </c>
      <c r="F140" s="216" t="s">
        <v>1277</v>
      </c>
      <c r="G140" s="217" t="s">
        <v>194</v>
      </c>
      <c r="H140" s="218">
        <v>65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157</v>
      </c>
      <c r="AT140" s="225" t="s">
        <v>153</v>
      </c>
      <c r="AU140" s="225" t="s">
        <v>79</v>
      </c>
      <c r="AY140" s="18" t="s">
        <v>151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79</v>
      </c>
      <c r="BK140" s="226">
        <f>ROUND(I140*H140,2)</f>
        <v>0</v>
      </c>
      <c r="BL140" s="18" t="s">
        <v>157</v>
      </c>
      <c r="BM140" s="225" t="s">
        <v>842</v>
      </c>
    </row>
    <row r="141" spans="1:65" s="2" customFormat="1" ht="16.5" customHeight="1">
      <c r="A141" s="39"/>
      <c r="B141" s="40"/>
      <c r="C141" s="266" t="s">
        <v>384</v>
      </c>
      <c r="D141" s="266" t="s">
        <v>251</v>
      </c>
      <c r="E141" s="267" t="s">
        <v>1278</v>
      </c>
      <c r="F141" s="268" t="s">
        <v>1279</v>
      </c>
      <c r="G141" s="269" t="s">
        <v>194</v>
      </c>
      <c r="H141" s="270">
        <v>65</v>
      </c>
      <c r="I141" s="271"/>
      <c r="J141" s="272">
        <f>ROUND(I141*H141,2)</f>
        <v>0</v>
      </c>
      <c r="K141" s="268" t="s">
        <v>19</v>
      </c>
      <c r="L141" s="273"/>
      <c r="M141" s="274" t="s">
        <v>19</v>
      </c>
      <c r="N141" s="275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210</v>
      </c>
      <c r="AT141" s="225" t="s">
        <v>251</v>
      </c>
      <c r="AU141" s="225" t="s">
        <v>79</v>
      </c>
      <c r="AY141" s="18" t="s">
        <v>151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79</v>
      </c>
      <c r="BK141" s="226">
        <f>ROUND(I141*H141,2)</f>
        <v>0</v>
      </c>
      <c r="BL141" s="18" t="s">
        <v>157</v>
      </c>
      <c r="BM141" s="225" t="s">
        <v>851</v>
      </c>
    </row>
    <row r="142" spans="1:65" s="2" customFormat="1" ht="16.5" customHeight="1">
      <c r="A142" s="39"/>
      <c r="B142" s="40"/>
      <c r="C142" s="214" t="s">
        <v>388</v>
      </c>
      <c r="D142" s="214" t="s">
        <v>153</v>
      </c>
      <c r="E142" s="215" t="s">
        <v>1280</v>
      </c>
      <c r="F142" s="216" t="s">
        <v>1281</v>
      </c>
      <c r="G142" s="217" t="s">
        <v>194</v>
      </c>
      <c r="H142" s="218">
        <v>65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157</v>
      </c>
      <c r="AT142" s="225" t="s">
        <v>153</v>
      </c>
      <c r="AU142" s="225" t="s">
        <v>79</v>
      </c>
      <c r="AY142" s="18" t="s">
        <v>151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79</v>
      </c>
      <c r="BK142" s="226">
        <f>ROUND(I142*H142,2)</f>
        <v>0</v>
      </c>
      <c r="BL142" s="18" t="s">
        <v>157</v>
      </c>
      <c r="BM142" s="225" t="s">
        <v>216</v>
      </c>
    </row>
    <row r="143" spans="1:65" s="2" customFormat="1" ht="16.5" customHeight="1">
      <c r="A143" s="39"/>
      <c r="B143" s="40"/>
      <c r="C143" s="214" t="s">
        <v>393</v>
      </c>
      <c r="D143" s="214" t="s">
        <v>153</v>
      </c>
      <c r="E143" s="215" t="s">
        <v>1284</v>
      </c>
      <c r="F143" s="216" t="s">
        <v>1285</v>
      </c>
      <c r="G143" s="217" t="s">
        <v>254</v>
      </c>
      <c r="H143" s="218">
        <v>10.742</v>
      </c>
      <c r="I143" s="219"/>
      <c r="J143" s="220">
        <f>ROUND(I143*H143,2)</f>
        <v>0</v>
      </c>
      <c r="K143" s="216" t="s">
        <v>19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157</v>
      </c>
      <c r="AT143" s="225" t="s">
        <v>153</v>
      </c>
      <c r="AU143" s="225" t="s">
        <v>79</v>
      </c>
      <c r="AY143" s="18" t="s">
        <v>151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79</v>
      </c>
      <c r="BK143" s="226">
        <f>ROUND(I143*H143,2)</f>
        <v>0</v>
      </c>
      <c r="BL143" s="18" t="s">
        <v>157</v>
      </c>
      <c r="BM143" s="225" t="s">
        <v>866</v>
      </c>
    </row>
    <row r="144" spans="1:65" s="2" customFormat="1" ht="16.5" customHeight="1">
      <c r="A144" s="39"/>
      <c r="B144" s="40"/>
      <c r="C144" s="214" t="s">
        <v>397</v>
      </c>
      <c r="D144" s="214" t="s">
        <v>153</v>
      </c>
      <c r="E144" s="215" t="s">
        <v>1286</v>
      </c>
      <c r="F144" s="216" t="s">
        <v>1287</v>
      </c>
      <c r="G144" s="217" t="s">
        <v>254</v>
      </c>
      <c r="H144" s="218">
        <v>53.7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157</v>
      </c>
      <c r="AT144" s="225" t="s">
        <v>153</v>
      </c>
      <c r="AU144" s="225" t="s">
        <v>79</v>
      </c>
      <c r="AY144" s="18" t="s">
        <v>151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79</v>
      </c>
      <c r="BK144" s="226">
        <f>ROUND(I144*H144,2)</f>
        <v>0</v>
      </c>
      <c r="BL144" s="18" t="s">
        <v>157</v>
      </c>
      <c r="BM144" s="225" t="s">
        <v>875</v>
      </c>
    </row>
    <row r="145" spans="1:65" s="2" customFormat="1" ht="16.5" customHeight="1">
      <c r="A145" s="39"/>
      <c r="B145" s="40"/>
      <c r="C145" s="214" t="s">
        <v>402</v>
      </c>
      <c r="D145" s="214" t="s">
        <v>153</v>
      </c>
      <c r="E145" s="215" t="s">
        <v>1288</v>
      </c>
      <c r="F145" s="216" t="s">
        <v>1289</v>
      </c>
      <c r="G145" s="217" t="s">
        <v>108</v>
      </c>
      <c r="H145" s="218">
        <v>2</v>
      </c>
      <c r="I145" s="219"/>
      <c r="J145" s="220">
        <f>ROUND(I145*H145,2)</f>
        <v>0</v>
      </c>
      <c r="K145" s="216" t="s">
        <v>19</v>
      </c>
      <c r="L145" s="45"/>
      <c r="M145" s="221" t="s">
        <v>19</v>
      </c>
      <c r="N145" s="222" t="s">
        <v>43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157</v>
      </c>
      <c r="AT145" s="225" t="s">
        <v>153</v>
      </c>
      <c r="AU145" s="225" t="s">
        <v>79</v>
      </c>
      <c r="AY145" s="18" t="s">
        <v>151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79</v>
      </c>
      <c r="BK145" s="226">
        <f>ROUND(I145*H145,2)</f>
        <v>0</v>
      </c>
      <c r="BL145" s="18" t="s">
        <v>157</v>
      </c>
      <c r="BM145" s="225" t="s">
        <v>884</v>
      </c>
    </row>
    <row r="146" spans="1:63" s="12" customFormat="1" ht="25.9" customHeight="1">
      <c r="A146" s="12"/>
      <c r="B146" s="198"/>
      <c r="C146" s="199"/>
      <c r="D146" s="200" t="s">
        <v>71</v>
      </c>
      <c r="E146" s="201" t="s">
        <v>1290</v>
      </c>
      <c r="F146" s="201" t="s">
        <v>1291</v>
      </c>
      <c r="G146" s="199"/>
      <c r="H146" s="199"/>
      <c r="I146" s="202"/>
      <c r="J146" s="203">
        <f>BK146</f>
        <v>0</v>
      </c>
      <c r="K146" s="199"/>
      <c r="L146" s="204"/>
      <c r="M146" s="205"/>
      <c r="N146" s="206"/>
      <c r="O146" s="206"/>
      <c r="P146" s="207">
        <f>SUM(P147:P149)</f>
        <v>0</v>
      </c>
      <c r="Q146" s="206"/>
      <c r="R146" s="207">
        <f>SUM(R147:R149)</f>
        <v>0</v>
      </c>
      <c r="S146" s="206"/>
      <c r="T146" s="208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79</v>
      </c>
      <c r="AT146" s="210" t="s">
        <v>71</v>
      </c>
      <c r="AU146" s="210" t="s">
        <v>72</v>
      </c>
      <c r="AY146" s="209" t="s">
        <v>151</v>
      </c>
      <c r="BK146" s="211">
        <f>SUM(BK147:BK149)</f>
        <v>0</v>
      </c>
    </row>
    <row r="147" spans="1:65" s="2" customFormat="1" ht="16.5" customHeight="1">
      <c r="A147" s="39"/>
      <c r="B147" s="40"/>
      <c r="C147" s="214" t="s">
        <v>406</v>
      </c>
      <c r="D147" s="214" t="s">
        <v>153</v>
      </c>
      <c r="E147" s="215" t="s">
        <v>1292</v>
      </c>
      <c r="F147" s="216" t="s">
        <v>1293</v>
      </c>
      <c r="G147" s="217" t="s">
        <v>352</v>
      </c>
      <c r="H147" s="218">
        <v>2</v>
      </c>
      <c r="I147" s="219"/>
      <c r="J147" s="220">
        <f>ROUND(I147*H147,2)</f>
        <v>0</v>
      </c>
      <c r="K147" s="216" t="s">
        <v>19</v>
      </c>
      <c r="L147" s="45"/>
      <c r="M147" s="221" t="s">
        <v>19</v>
      </c>
      <c r="N147" s="222" t="s">
        <v>43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157</v>
      </c>
      <c r="AT147" s="225" t="s">
        <v>153</v>
      </c>
      <c r="AU147" s="225" t="s">
        <v>79</v>
      </c>
      <c r="AY147" s="18" t="s">
        <v>151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79</v>
      </c>
      <c r="BK147" s="226">
        <f>ROUND(I147*H147,2)</f>
        <v>0</v>
      </c>
      <c r="BL147" s="18" t="s">
        <v>157</v>
      </c>
      <c r="BM147" s="225" t="s">
        <v>892</v>
      </c>
    </row>
    <row r="148" spans="1:65" s="2" customFormat="1" ht="16.5" customHeight="1">
      <c r="A148" s="39"/>
      <c r="B148" s="40"/>
      <c r="C148" s="214" t="s">
        <v>410</v>
      </c>
      <c r="D148" s="214" t="s">
        <v>153</v>
      </c>
      <c r="E148" s="215" t="s">
        <v>1294</v>
      </c>
      <c r="F148" s="216" t="s">
        <v>1295</v>
      </c>
      <c r="G148" s="217" t="s">
        <v>352</v>
      </c>
      <c r="H148" s="218">
        <v>2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157</v>
      </c>
      <c r="AT148" s="225" t="s">
        <v>153</v>
      </c>
      <c r="AU148" s="225" t="s">
        <v>79</v>
      </c>
      <c r="AY148" s="18" t="s">
        <v>151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79</v>
      </c>
      <c r="BK148" s="226">
        <f>ROUND(I148*H148,2)</f>
        <v>0</v>
      </c>
      <c r="BL148" s="18" t="s">
        <v>157</v>
      </c>
      <c r="BM148" s="225" t="s">
        <v>902</v>
      </c>
    </row>
    <row r="149" spans="1:65" s="2" customFormat="1" ht="16.5" customHeight="1">
      <c r="A149" s="39"/>
      <c r="B149" s="40"/>
      <c r="C149" s="214" t="s">
        <v>414</v>
      </c>
      <c r="D149" s="214" t="s">
        <v>153</v>
      </c>
      <c r="E149" s="215" t="s">
        <v>1296</v>
      </c>
      <c r="F149" s="216" t="s">
        <v>1297</v>
      </c>
      <c r="G149" s="217" t="s">
        <v>352</v>
      </c>
      <c r="H149" s="218">
        <v>2</v>
      </c>
      <c r="I149" s="219"/>
      <c r="J149" s="220">
        <f>ROUND(I149*H149,2)</f>
        <v>0</v>
      </c>
      <c r="K149" s="216" t="s">
        <v>19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157</v>
      </c>
      <c r="AT149" s="225" t="s">
        <v>153</v>
      </c>
      <c r="AU149" s="225" t="s">
        <v>79</v>
      </c>
      <c r="AY149" s="18" t="s">
        <v>151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79</v>
      </c>
      <c r="BK149" s="226">
        <f>ROUND(I149*H149,2)</f>
        <v>0</v>
      </c>
      <c r="BL149" s="18" t="s">
        <v>157</v>
      </c>
      <c r="BM149" s="225" t="s">
        <v>911</v>
      </c>
    </row>
    <row r="150" spans="1:63" s="12" customFormat="1" ht="25.9" customHeight="1">
      <c r="A150" s="12"/>
      <c r="B150" s="198"/>
      <c r="C150" s="199"/>
      <c r="D150" s="200" t="s">
        <v>71</v>
      </c>
      <c r="E150" s="201" t="s">
        <v>272</v>
      </c>
      <c r="F150" s="201" t="s">
        <v>1298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SUM(P151:P152)</f>
        <v>0</v>
      </c>
      <c r="Q150" s="206"/>
      <c r="R150" s="207">
        <f>SUM(R151:R152)</f>
        <v>0</v>
      </c>
      <c r="S150" s="206"/>
      <c r="T150" s="208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79</v>
      </c>
      <c r="AT150" s="210" t="s">
        <v>71</v>
      </c>
      <c r="AU150" s="210" t="s">
        <v>72</v>
      </c>
      <c r="AY150" s="209" t="s">
        <v>151</v>
      </c>
      <c r="BK150" s="211">
        <f>SUM(BK151:BK152)</f>
        <v>0</v>
      </c>
    </row>
    <row r="151" spans="1:65" s="2" customFormat="1" ht="16.5" customHeight="1">
      <c r="A151" s="39"/>
      <c r="B151" s="40"/>
      <c r="C151" s="214" t="s">
        <v>419</v>
      </c>
      <c r="D151" s="214" t="s">
        <v>153</v>
      </c>
      <c r="E151" s="215" t="s">
        <v>1299</v>
      </c>
      <c r="F151" s="216" t="s">
        <v>1300</v>
      </c>
      <c r="G151" s="217" t="s">
        <v>108</v>
      </c>
      <c r="H151" s="218">
        <v>4.55</v>
      </c>
      <c r="I151" s="219"/>
      <c r="J151" s="220">
        <f>ROUND(I151*H151,2)</f>
        <v>0</v>
      </c>
      <c r="K151" s="216" t="s">
        <v>19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157</v>
      </c>
      <c r="AT151" s="225" t="s">
        <v>153</v>
      </c>
      <c r="AU151" s="225" t="s">
        <v>79</v>
      </c>
      <c r="AY151" s="18" t="s">
        <v>151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79</v>
      </c>
      <c r="BK151" s="226">
        <f>ROUND(I151*H151,2)</f>
        <v>0</v>
      </c>
      <c r="BL151" s="18" t="s">
        <v>157</v>
      </c>
      <c r="BM151" s="225" t="s">
        <v>919</v>
      </c>
    </row>
    <row r="152" spans="1:65" s="2" customFormat="1" ht="16.5" customHeight="1">
      <c r="A152" s="39"/>
      <c r="B152" s="40"/>
      <c r="C152" s="214" t="s">
        <v>424</v>
      </c>
      <c r="D152" s="214" t="s">
        <v>153</v>
      </c>
      <c r="E152" s="215" t="s">
        <v>1301</v>
      </c>
      <c r="F152" s="216" t="s">
        <v>1302</v>
      </c>
      <c r="G152" s="217" t="s">
        <v>108</v>
      </c>
      <c r="H152" s="218">
        <v>22.75</v>
      </c>
      <c r="I152" s="219"/>
      <c r="J152" s="220">
        <f>ROUND(I152*H152,2)</f>
        <v>0</v>
      </c>
      <c r="K152" s="216" t="s">
        <v>19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157</v>
      </c>
      <c r="AT152" s="225" t="s">
        <v>153</v>
      </c>
      <c r="AU152" s="225" t="s">
        <v>79</v>
      </c>
      <c r="AY152" s="18" t="s">
        <v>151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79</v>
      </c>
      <c r="BK152" s="226">
        <f>ROUND(I152*H152,2)</f>
        <v>0</v>
      </c>
      <c r="BL152" s="18" t="s">
        <v>157</v>
      </c>
      <c r="BM152" s="225" t="s">
        <v>928</v>
      </c>
    </row>
    <row r="153" spans="1:63" s="12" customFormat="1" ht="25.9" customHeight="1">
      <c r="A153" s="12"/>
      <c r="B153" s="198"/>
      <c r="C153" s="199"/>
      <c r="D153" s="200" t="s">
        <v>71</v>
      </c>
      <c r="E153" s="201" t="s">
        <v>287</v>
      </c>
      <c r="F153" s="201" t="s">
        <v>1303</v>
      </c>
      <c r="G153" s="199"/>
      <c r="H153" s="199"/>
      <c r="I153" s="202"/>
      <c r="J153" s="203">
        <f>BK153</f>
        <v>0</v>
      </c>
      <c r="K153" s="199"/>
      <c r="L153" s="204"/>
      <c r="M153" s="205"/>
      <c r="N153" s="206"/>
      <c r="O153" s="206"/>
      <c r="P153" s="207">
        <f>P154</f>
        <v>0</v>
      </c>
      <c r="Q153" s="206"/>
      <c r="R153" s="207">
        <f>R154</f>
        <v>0</v>
      </c>
      <c r="S153" s="206"/>
      <c r="T153" s="208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79</v>
      </c>
      <c r="AT153" s="210" t="s">
        <v>71</v>
      </c>
      <c r="AU153" s="210" t="s">
        <v>72</v>
      </c>
      <c r="AY153" s="209" t="s">
        <v>151</v>
      </c>
      <c r="BK153" s="211">
        <f>BK154</f>
        <v>0</v>
      </c>
    </row>
    <row r="154" spans="1:65" s="2" customFormat="1" ht="16.5" customHeight="1">
      <c r="A154" s="39"/>
      <c r="B154" s="40"/>
      <c r="C154" s="214" t="s">
        <v>429</v>
      </c>
      <c r="D154" s="214" t="s">
        <v>153</v>
      </c>
      <c r="E154" s="215" t="s">
        <v>1304</v>
      </c>
      <c r="F154" s="216" t="s">
        <v>1305</v>
      </c>
      <c r="G154" s="217" t="s">
        <v>254</v>
      </c>
      <c r="H154" s="218">
        <v>9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157</v>
      </c>
      <c r="AT154" s="225" t="s">
        <v>153</v>
      </c>
      <c r="AU154" s="225" t="s">
        <v>79</v>
      </c>
      <c r="AY154" s="18" t="s">
        <v>151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79</v>
      </c>
      <c r="BK154" s="226">
        <f>ROUND(I154*H154,2)</f>
        <v>0</v>
      </c>
      <c r="BL154" s="18" t="s">
        <v>157</v>
      </c>
      <c r="BM154" s="225" t="s">
        <v>936</v>
      </c>
    </row>
    <row r="155" spans="1:63" s="12" customFormat="1" ht="25.9" customHeight="1">
      <c r="A155" s="12"/>
      <c r="B155" s="198"/>
      <c r="C155" s="199"/>
      <c r="D155" s="200" t="s">
        <v>71</v>
      </c>
      <c r="E155" s="201" t="s">
        <v>1306</v>
      </c>
      <c r="F155" s="201" t="s">
        <v>1307</v>
      </c>
      <c r="G155" s="199"/>
      <c r="H155" s="199"/>
      <c r="I155" s="202"/>
      <c r="J155" s="203">
        <f>BK155</f>
        <v>0</v>
      </c>
      <c r="K155" s="199"/>
      <c r="L155" s="204"/>
      <c r="M155" s="205"/>
      <c r="N155" s="206"/>
      <c r="O155" s="206"/>
      <c r="P155" s="207">
        <f>SUM(P156:P158)</f>
        <v>0</v>
      </c>
      <c r="Q155" s="206"/>
      <c r="R155" s="207">
        <f>SUM(R156:R158)</f>
        <v>0</v>
      </c>
      <c r="S155" s="206"/>
      <c r="T155" s="208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9" t="s">
        <v>79</v>
      </c>
      <c r="AT155" s="210" t="s">
        <v>71</v>
      </c>
      <c r="AU155" s="210" t="s">
        <v>72</v>
      </c>
      <c r="AY155" s="209" t="s">
        <v>151</v>
      </c>
      <c r="BK155" s="211">
        <f>SUM(BK156:BK158)</f>
        <v>0</v>
      </c>
    </row>
    <row r="156" spans="1:65" s="2" customFormat="1" ht="16.5" customHeight="1">
      <c r="A156" s="39"/>
      <c r="B156" s="40"/>
      <c r="C156" s="214" t="s">
        <v>435</v>
      </c>
      <c r="D156" s="214" t="s">
        <v>153</v>
      </c>
      <c r="E156" s="215" t="s">
        <v>1308</v>
      </c>
      <c r="F156" s="216" t="s">
        <v>1309</v>
      </c>
      <c r="G156" s="217" t="s">
        <v>254</v>
      </c>
      <c r="H156" s="218">
        <v>11</v>
      </c>
      <c r="I156" s="219"/>
      <c r="J156" s="220">
        <f>ROUND(I156*H156,2)</f>
        <v>0</v>
      </c>
      <c r="K156" s="216" t="s">
        <v>19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157</v>
      </c>
      <c r="AT156" s="225" t="s">
        <v>153</v>
      </c>
      <c r="AU156" s="225" t="s">
        <v>79</v>
      </c>
      <c r="AY156" s="18" t="s">
        <v>151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79</v>
      </c>
      <c r="BK156" s="226">
        <f>ROUND(I156*H156,2)</f>
        <v>0</v>
      </c>
      <c r="BL156" s="18" t="s">
        <v>157</v>
      </c>
      <c r="BM156" s="225" t="s">
        <v>945</v>
      </c>
    </row>
    <row r="157" spans="1:65" s="2" customFormat="1" ht="16.5" customHeight="1">
      <c r="A157" s="39"/>
      <c r="B157" s="40"/>
      <c r="C157" s="214" t="s">
        <v>440</v>
      </c>
      <c r="D157" s="214" t="s">
        <v>153</v>
      </c>
      <c r="E157" s="215" t="s">
        <v>1310</v>
      </c>
      <c r="F157" s="216" t="s">
        <v>1311</v>
      </c>
      <c r="G157" s="217" t="s">
        <v>254</v>
      </c>
      <c r="H157" s="218">
        <v>55</v>
      </c>
      <c r="I157" s="219"/>
      <c r="J157" s="220">
        <f>ROUND(I157*H157,2)</f>
        <v>0</v>
      </c>
      <c r="K157" s="216" t="s">
        <v>19</v>
      </c>
      <c r="L157" s="45"/>
      <c r="M157" s="221" t="s">
        <v>19</v>
      </c>
      <c r="N157" s="222" t="s">
        <v>43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157</v>
      </c>
      <c r="AT157" s="225" t="s">
        <v>153</v>
      </c>
      <c r="AU157" s="225" t="s">
        <v>79</v>
      </c>
      <c r="AY157" s="18" t="s">
        <v>151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79</v>
      </c>
      <c r="BK157" s="226">
        <f>ROUND(I157*H157,2)</f>
        <v>0</v>
      </c>
      <c r="BL157" s="18" t="s">
        <v>157</v>
      </c>
      <c r="BM157" s="225" t="s">
        <v>953</v>
      </c>
    </row>
    <row r="158" spans="1:65" s="2" customFormat="1" ht="16.5" customHeight="1">
      <c r="A158" s="39"/>
      <c r="B158" s="40"/>
      <c r="C158" s="214" t="s">
        <v>446</v>
      </c>
      <c r="D158" s="214" t="s">
        <v>153</v>
      </c>
      <c r="E158" s="215" t="s">
        <v>1312</v>
      </c>
      <c r="F158" s="216" t="s">
        <v>1313</v>
      </c>
      <c r="G158" s="217" t="s">
        <v>254</v>
      </c>
      <c r="H158" s="218">
        <v>11</v>
      </c>
      <c r="I158" s="219"/>
      <c r="J158" s="220">
        <f>ROUND(I158*H158,2)</f>
        <v>0</v>
      </c>
      <c r="K158" s="216" t="s">
        <v>19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157</v>
      </c>
      <c r="AT158" s="225" t="s">
        <v>153</v>
      </c>
      <c r="AU158" s="225" t="s">
        <v>79</v>
      </c>
      <c r="AY158" s="18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79</v>
      </c>
      <c r="BK158" s="226">
        <f>ROUND(I158*H158,2)</f>
        <v>0</v>
      </c>
      <c r="BL158" s="18" t="s">
        <v>157</v>
      </c>
      <c r="BM158" s="225" t="s">
        <v>962</v>
      </c>
    </row>
    <row r="159" spans="1:63" s="12" customFormat="1" ht="25.9" customHeight="1">
      <c r="A159" s="12"/>
      <c r="B159" s="198"/>
      <c r="C159" s="199"/>
      <c r="D159" s="200" t="s">
        <v>71</v>
      </c>
      <c r="E159" s="201" t="s">
        <v>1314</v>
      </c>
      <c r="F159" s="201" t="s">
        <v>1315</v>
      </c>
      <c r="G159" s="199"/>
      <c r="H159" s="199"/>
      <c r="I159" s="202"/>
      <c r="J159" s="203">
        <f>BK159</f>
        <v>0</v>
      </c>
      <c r="K159" s="199"/>
      <c r="L159" s="204"/>
      <c r="M159" s="205"/>
      <c r="N159" s="206"/>
      <c r="O159" s="206"/>
      <c r="P159" s="207">
        <v>0</v>
      </c>
      <c r="Q159" s="206"/>
      <c r="R159" s="207">
        <v>0</v>
      </c>
      <c r="S159" s="206"/>
      <c r="T159" s="208"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79</v>
      </c>
      <c r="AT159" s="210" t="s">
        <v>71</v>
      </c>
      <c r="AU159" s="210" t="s">
        <v>72</v>
      </c>
      <c r="AY159" s="209" t="s">
        <v>151</v>
      </c>
      <c r="BK159" s="211">
        <v>0</v>
      </c>
    </row>
    <row r="160" spans="1:63" s="12" customFormat="1" ht="25.9" customHeight="1">
      <c r="A160" s="12"/>
      <c r="B160" s="198"/>
      <c r="C160" s="199"/>
      <c r="D160" s="200" t="s">
        <v>71</v>
      </c>
      <c r="E160" s="201" t="s">
        <v>1316</v>
      </c>
      <c r="F160" s="201" t="s">
        <v>1317</v>
      </c>
      <c r="G160" s="199"/>
      <c r="H160" s="199"/>
      <c r="I160" s="202"/>
      <c r="J160" s="203">
        <f>BK160</f>
        <v>0</v>
      </c>
      <c r="K160" s="199"/>
      <c r="L160" s="204"/>
      <c r="M160" s="205"/>
      <c r="N160" s="206"/>
      <c r="O160" s="206"/>
      <c r="P160" s="207">
        <f>P161</f>
        <v>0</v>
      </c>
      <c r="Q160" s="206"/>
      <c r="R160" s="207">
        <f>R161</f>
        <v>0</v>
      </c>
      <c r="S160" s="206"/>
      <c r="T160" s="208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9" t="s">
        <v>79</v>
      </c>
      <c r="AT160" s="210" t="s">
        <v>71</v>
      </c>
      <c r="AU160" s="210" t="s">
        <v>72</v>
      </c>
      <c r="AY160" s="209" t="s">
        <v>151</v>
      </c>
      <c r="BK160" s="211">
        <f>BK161</f>
        <v>0</v>
      </c>
    </row>
    <row r="161" spans="1:65" s="2" customFormat="1" ht="24.15" customHeight="1">
      <c r="A161" s="39"/>
      <c r="B161" s="40"/>
      <c r="C161" s="214" t="s">
        <v>452</v>
      </c>
      <c r="D161" s="214" t="s">
        <v>153</v>
      </c>
      <c r="E161" s="215" t="s">
        <v>1318</v>
      </c>
      <c r="F161" s="216" t="s">
        <v>1319</v>
      </c>
      <c r="G161" s="217" t="s">
        <v>1320</v>
      </c>
      <c r="H161" s="218">
        <v>1</v>
      </c>
      <c r="I161" s="219"/>
      <c r="J161" s="220">
        <f>ROUND(I161*H161,2)</f>
        <v>0</v>
      </c>
      <c r="K161" s="216" t="s">
        <v>19</v>
      </c>
      <c r="L161" s="45"/>
      <c r="M161" s="276" t="s">
        <v>19</v>
      </c>
      <c r="N161" s="277" t="s">
        <v>43</v>
      </c>
      <c r="O161" s="278"/>
      <c r="P161" s="279">
        <f>O161*H161</f>
        <v>0</v>
      </c>
      <c r="Q161" s="279">
        <v>0</v>
      </c>
      <c r="R161" s="279">
        <f>Q161*H161</f>
        <v>0</v>
      </c>
      <c r="S161" s="279">
        <v>0</v>
      </c>
      <c r="T161" s="28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157</v>
      </c>
      <c r="AT161" s="225" t="s">
        <v>153</v>
      </c>
      <c r="AU161" s="225" t="s">
        <v>79</v>
      </c>
      <c r="AY161" s="18" t="s">
        <v>151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79</v>
      </c>
      <c r="BK161" s="226">
        <f>ROUND(I161*H161,2)</f>
        <v>0</v>
      </c>
      <c r="BL161" s="18" t="s">
        <v>157</v>
      </c>
      <c r="BM161" s="225" t="s">
        <v>970</v>
      </c>
    </row>
    <row r="162" spans="1:31" s="2" customFormat="1" ht="6.95" customHeight="1">
      <c r="A162" s="39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password="CC35" sheet="1" objects="1" scenarios="1" formatColumns="0" formatRows="0" autoFilter="0"/>
  <autoFilter ref="C96:K1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  <c r="AZ2" s="139" t="s">
        <v>107</v>
      </c>
      <c r="BA2" s="139" t="s">
        <v>107</v>
      </c>
      <c r="BB2" s="139" t="s">
        <v>108</v>
      </c>
      <c r="BC2" s="139" t="s">
        <v>1430</v>
      </c>
      <c r="BD2" s="139" t="s">
        <v>81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81</v>
      </c>
    </row>
    <row r="4" spans="2:46" s="1" customFormat="1" ht="24.95" customHeight="1">
      <c r="B4" s="21"/>
      <c r="D4" s="142" t="s">
        <v>112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Oprava povrchu komunikací a výměna vodovodu v Klatovech 2024, 3. část</v>
      </c>
      <c r="F7" s="144"/>
      <c r="G7" s="144"/>
      <c r="H7" s="144"/>
      <c r="L7" s="21"/>
    </row>
    <row r="8" spans="2:12" s="1" customFormat="1" ht="12" customHeight="1">
      <c r="B8" s="21"/>
      <c r="D8" s="144" t="s">
        <v>115</v>
      </c>
      <c r="L8" s="21"/>
    </row>
    <row r="9" spans="1:31" s="2" customFormat="1" ht="16.5" customHeight="1">
      <c r="A9" s="39"/>
      <c r="B9" s="45"/>
      <c r="C9" s="39"/>
      <c r="D9" s="39"/>
      <c r="E9" s="145" t="s">
        <v>1431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117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1432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20. 2. 2024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27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4" t="s">
        <v>29</v>
      </c>
      <c r="J17" s="134" t="s">
        <v>30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31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29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33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29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35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29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ROUND(J94,2)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ROUND((SUM(BE94:BE229)),2)</f>
        <v>0</v>
      </c>
      <c r="G35" s="39"/>
      <c r="H35" s="39"/>
      <c r="I35" s="159">
        <v>0.21</v>
      </c>
      <c r="J35" s="158">
        <f>ROUND(((SUM(BE94:BE229))*I35),2)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ROUND((SUM(BF94:BF229)),2)</f>
        <v>0</v>
      </c>
      <c r="G36" s="39"/>
      <c r="H36" s="39"/>
      <c r="I36" s="159">
        <v>0.15</v>
      </c>
      <c r="J36" s="158">
        <f>ROUND(((SUM(BF94:BF229))*I36),2)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ROUND((SUM(BG94:BG229)),2)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ROUND((SUM(BH94:BH229)),2)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ROUND((SUM(BI94:BI229)),2)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119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Oprava povrchu komunikací a výměna vodovodu v Klatovech 2024, 3. část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1431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117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101-3 - KOMUNIKACE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20. 2. 2024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Klatovy </v>
      </c>
      <c r="G58" s="41"/>
      <c r="H58" s="41"/>
      <c r="I58" s="33" t="s">
        <v>33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35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122</v>
      </c>
    </row>
    <row r="64" spans="1:31" s="9" customFormat="1" ht="24.95" customHeight="1">
      <c r="A64" s="9"/>
      <c r="B64" s="176"/>
      <c r="C64" s="177"/>
      <c r="D64" s="178" t="s">
        <v>123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124</v>
      </c>
      <c r="E65" s="184"/>
      <c r="F65" s="184"/>
      <c r="G65" s="184"/>
      <c r="H65" s="184"/>
      <c r="I65" s="184"/>
      <c r="J65" s="185">
        <f>J96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126</v>
      </c>
      <c r="E66" s="184"/>
      <c r="F66" s="184"/>
      <c r="G66" s="184"/>
      <c r="H66" s="184"/>
      <c r="I66" s="184"/>
      <c r="J66" s="185">
        <f>J132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128</v>
      </c>
      <c r="E67" s="184"/>
      <c r="F67" s="184"/>
      <c r="G67" s="184"/>
      <c r="H67" s="184"/>
      <c r="I67" s="184"/>
      <c r="J67" s="185">
        <f>J176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129</v>
      </c>
      <c r="E68" s="184"/>
      <c r="F68" s="184"/>
      <c r="G68" s="184"/>
      <c r="H68" s="184"/>
      <c r="I68" s="184"/>
      <c r="J68" s="185">
        <f>J214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130</v>
      </c>
      <c r="E69" s="184"/>
      <c r="F69" s="184"/>
      <c r="G69" s="184"/>
      <c r="H69" s="184"/>
      <c r="I69" s="184"/>
      <c r="J69" s="185">
        <f>J216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133</v>
      </c>
      <c r="E70" s="179"/>
      <c r="F70" s="179"/>
      <c r="G70" s="179"/>
      <c r="H70" s="179"/>
      <c r="I70" s="179"/>
      <c r="J70" s="180">
        <f>J218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6"/>
      <c r="D71" s="183" t="s">
        <v>134</v>
      </c>
      <c r="E71" s="184"/>
      <c r="F71" s="184"/>
      <c r="G71" s="184"/>
      <c r="H71" s="184"/>
      <c r="I71" s="184"/>
      <c r="J71" s="185">
        <f>J219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135</v>
      </c>
      <c r="E72" s="184"/>
      <c r="F72" s="184"/>
      <c r="G72" s="184"/>
      <c r="H72" s="184"/>
      <c r="I72" s="184"/>
      <c r="J72" s="185">
        <f>J226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136</v>
      </c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Oprava povrchu komunikací a výměna vodovodu v Klatovech 2024, 3. část</v>
      </c>
      <c r="F82" s="33"/>
      <c r="G82" s="33"/>
      <c r="H82" s="33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115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71" t="s">
        <v>1431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117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SO 101-3 - KOMUNIKACE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 xml:space="preserve"> </v>
      </c>
      <c r="G88" s="41"/>
      <c r="H88" s="41"/>
      <c r="I88" s="33" t="s">
        <v>23</v>
      </c>
      <c r="J88" s="73" t="str">
        <f>IF(J14="","",J14)</f>
        <v>20. 2. 2024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 xml:space="preserve">Město Klatovy </v>
      </c>
      <c r="G90" s="41"/>
      <c r="H90" s="41"/>
      <c r="I90" s="33" t="s">
        <v>33</v>
      </c>
      <c r="J90" s="37" t="str">
        <f>E23</f>
        <v xml:space="preserve"> 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IF(E20="","",E20)</f>
        <v>Vyplň údaj</v>
      </c>
      <c r="G91" s="41"/>
      <c r="H91" s="41"/>
      <c r="I91" s="33" t="s">
        <v>35</v>
      </c>
      <c r="J91" s="37" t="str">
        <f>E26</f>
        <v xml:space="preserve"> 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7"/>
      <c r="B93" s="188"/>
      <c r="C93" s="189" t="s">
        <v>137</v>
      </c>
      <c r="D93" s="190" t="s">
        <v>57</v>
      </c>
      <c r="E93" s="190" t="s">
        <v>53</v>
      </c>
      <c r="F93" s="190" t="s">
        <v>54</v>
      </c>
      <c r="G93" s="190" t="s">
        <v>138</v>
      </c>
      <c r="H93" s="190" t="s">
        <v>139</v>
      </c>
      <c r="I93" s="190" t="s">
        <v>140</v>
      </c>
      <c r="J93" s="190" t="s">
        <v>121</v>
      </c>
      <c r="K93" s="191" t="s">
        <v>141</v>
      </c>
      <c r="L93" s="192"/>
      <c r="M93" s="93" t="s">
        <v>19</v>
      </c>
      <c r="N93" s="94" t="s">
        <v>42</v>
      </c>
      <c r="O93" s="94" t="s">
        <v>142</v>
      </c>
      <c r="P93" s="94" t="s">
        <v>143</v>
      </c>
      <c r="Q93" s="94" t="s">
        <v>144</v>
      </c>
      <c r="R93" s="94" t="s">
        <v>145</v>
      </c>
      <c r="S93" s="94" t="s">
        <v>146</v>
      </c>
      <c r="T93" s="95" t="s">
        <v>147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39"/>
      <c r="B94" s="40"/>
      <c r="C94" s="100" t="s">
        <v>148</v>
      </c>
      <c r="D94" s="41"/>
      <c r="E94" s="41"/>
      <c r="F94" s="41"/>
      <c r="G94" s="41"/>
      <c r="H94" s="41"/>
      <c r="I94" s="41"/>
      <c r="J94" s="193">
        <f>BK94</f>
        <v>0</v>
      </c>
      <c r="K94" s="41"/>
      <c r="L94" s="45"/>
      <c r="M94" s="96"/>
      <c r="N94" s="194"/>
      <c r="O94" s="97"/>
      <c r="P94" s="195">
        <f>P95+P218</f>
        <v>0</v>
      </c>
      <c r="Q94" s="97"/>
      <c r="R94" s="195">
        <f>R95+R218</f>
        <v>84.47646</v>
      </c>
      <c r="S94" s="97"/>
      <c r="T94" s="196">
        <f>T95+T218</f>
        <v>17.195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122</v>
      </c>
      <c r="BK94" s="197">
        <f>BK95+BK218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149</v>
      </c>
      <c r="F95" s="201" t="s">
        <v>150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P96+P132+P176+P214+P216</f>
        <v>0</v>
      </c>
      <c r="Q95" s="206"/>
      <c r="R95" s="207">
        <f>R96+R132+R176+R214+R216</f>
        <v>84.47646</v>
      </c>
      <c r="S95" s="206"/>
      <c r="T95" s="208">
        <f>T96+T132+T176+T214+T216</f>
        <v>17.195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72</v>
      </c>
      <c r="AY95" s="209" t="s">
        <v>151</v>
      </c>
      <c r="BK95" s="211">
        <f>BK96+BK132+BK176+BK214+BK216</f>
        <v>0</v>
      </c>
    </row>
    <row r="96" spans="1:63" s="12" customFormat="1" ht="22.8" customHeight="1">
      <c r="A96" s="12"/>
      <c r="B96" s="198"/>
      <c r="C96" s="199"/>
      <c r="D96" s="200" t="s">
        <v>71</v>
      </c>
      <c r="E96" s="212" t="s">
        <v>79</v>
      </c>
      <c r="F96" s="212" t="s">
        <v>152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SUM(P97:P131)</f>
        <v>0</v>
      </c>
      <c r="Q96" s="206"/>
      <c r="R96" s="207">
        <f>SUM(R97:R131)</f>
        <v>32.045379999999994</v>
      </c>
      <c r="S96" s="206"/>
      <c r="T96" s="208">
        <f>SUM(T97:T131)</f>
        <v>17.195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79</v>
      </c>
      <c r="AY96" s="209" t="s">
        <v>151</v>
      </c>
      <c r="BK96" s="211">
        <f>SUM(BK97:BK131)</f>
        <v>0</v>
      </c>
    </row>
    <row r="97" spans="1:65" s="2" customFormat="1" ht="24.15" customHeight="1">
      <c r="A97" s="39"/>
      <c r="B97" s="40"/>
      <c r="C97" s="214" t="s">
        <v>79</v>
      </c>
      <c r="D97" s="214" t="s">
        <v>153</v>
      </c>
      <c r="E97" s="215" t="s">
        <v>1433</v>
      </c>
      <c r="F97" s="216" t="s">
        <v>1434</v>
      </c>
      <c r="G97" s="217" t="s">
        <v>161</v>
      </c>
      <c r="H97" s="218">
        <v>40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9E-05</v>
      </c>
      <c r="R97" s="223">
        <f>Q97*H97</f>
        <v>0.0036000000000000003</v>
      </c>
      <c r="S97" s="223">
        <v>0.23</v>
      </c>
      <c r="T97" s="224">
        <f>S97*H97</f>
        <v>9.200000000000001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157</v>
      </c>
      <c r="AT97" s="225" t="s">
        <v>153</v>
      </c>
      <c r="AU97" s="225" t="s">
        <v>81</v>
      </c>
      <c r="AY97" s="18" t="s">
        <v>151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79</v>
      </c>
      <c r="BK97" s="226">
        <f>ROUND(I97*H97,2)</f>
        <v>0</v>
      </c>
      <c r="BL97" s="18" t="s">
        <v>157</v>
      </c>
      <c r="BM97" s="225" t="s">
        <v>1435</v>
      </c>
    </row>
    <row r="98" spans="1:51" s="13" customFormat="1" ht="12">
      <c r="A98" s="13"/>
      <c r="B98" s="232"/>
      <c r="C98" s="233"/>
      <c r="D98" s="227" t="s">
        <v>165</v>
      </c>
      <c r="E98" s="234" t="s">
        <v>19</v>
      </c>
      <c r="F98" s="235" t="s">
        <v>166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165</v>
      </c>
      <c r="AU98" s="241" t="s">
        <v>81</v>
      </c>
      <c r="AV98" s="13" t="s">
        <v>79</v>
      </c>
      <c r="AW98" s="13" t="s">
        <v>34</v>
      </c>
      <c r="AX98" s="13" t="s">
        <v>72</v>
      </c>
      <c r="AY98" s="241" t="s">
        <v>151</v>
      </c>
    </row>
    <row r="99" spans="1:51" s="14" customFormat="1" ht="12">
      <c r="A99" s="14"/>
      <c r="B99" s="242"/>
      <c r="C99" s="243"/>
      <c r="D99" s="227" t="s">
        <v>165</v>
      </c>
      <c r="E99" s="244" t="s">
        <v>19</v>
      </c>
      <c r="F99" s="245" t="s">
        <v>393</v>
      </c>
      <c r="G99" s="243"/>
      <c r="H99" s="246">
        <v>40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165</v>
      </c>
      <c r="AU99" s="252" t="s">
        <v>81</v>
      </c>
      <c r="AV99" s="14" t="s">
        <v>81</v>
      </c>
      <c r="AW99" s="14" t="s">
        <v>34</v>
      </c>
      <c r="AX99" s="14" t="s">
        <v>72</v>
      </c>
      <c r="AY99" s="252" t="s">
        <v>151</v>
      </c>
    </row>
    <row r="100" spans="1:51" s="15" customFormat="1" ht="12">
      <c r="A100" s="15"/>
      <c r="B100" s="253"/>
      <c r="C100" s="254"/>
      <c r="D100" s="227" t="s">
        <v>165</v>
      </c>
      <c r="E100" s="255" t="s">
        <v>19</v>
      </c>
      <c r="F100" s="256" t="s">
        <v>168</v>
      </c>
      <c r="G100" s="254"/>
      <c r="H100" s="257">
        <v>40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3" t="s">
        <v>165</v>
      </c>
      <c r="AU100" s="263" t="s">
        <v>81</v>
      </c>
      <c r="AV100" s="15" t="s">
        <v>157</v>
      </c>
      <c r="AW100" s="15" t="s">
        <v>34</v>
      </c>
      <c r="AX100" s="15" t="s">
        <v>79</v>
      </c>
      <c r="AY100" s="263" t="s">
        <v>151</v>
      </c>
    </row>
    <row r="101" spans="1:65" s="2" customFormat="1" ht="24.15" customHeight="1">
      <c r="A101" s="39"/>
      <c r="B101" s="40"/>
      <c r="C101" s="214" t="s">
        <v>81</v>
      </c>
      <c r="D101" s="214" t="s">
        <v>153</v>
      </c>
      <c r="E101" s="215" t="s">
        <v>203</v>
      </c>
      <c r="F101" s="216" t="s">
        <v>1436</v>
      </c>
      <c r="G101" s="217" t="s">
        <v>194</v>
      </c>
      <c r="H101" s="218">
        <v>39</v>
      </c>
      <c r="I101" s="219"/>
      <c r="J101" s="220">
        <f>ROUND(I101*H101,2)</f>
        <v>0</v>
      </c>
      <c r="K101" s="216" t="s">
        <v>172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0.205</v>
      </c>
      <c r="T101" s="224">
        <f>S101*H101</f>
        <v>7.994999999999999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157</v>
      </c>
      <c r="AT101" s="225" t="s">
        <v>153</v>
      </c>
      <c r="AU101" s="225" t="s">
        <v>81</v>
      </c>
      <c r="AY101" s="18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79</v>
      </c>
      <c r="BK101" s="226">
        <f>ROUND(I101*H101,2)</f>
        <v>0</v>
      </c>
      <c r="BL101" s="18" t="s">
        <v>157</v>
      </c>
      <c r="BM101" s="225" t="s">
        <v>1437</v>
      </c>
    </row>
    <row r="102" spans="1:47" s="2" customFormat="1" ht="12">
      <c r="A102" s="39"/>
      <c r="B102" s="40"/>
      <c r="C102" s="41"/>
      <c r="D102" s="264" t="s">
        <v>174</v>
      </c>
      <c r="E102" s="41"/>
      <c r="F102" s="265" t="s">
        <v>206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174</v>
      </c>
      <c r="AU102" s="18" t="s">
        <v>81</v>
      </c>
    </row>
    <row r="103" spans="1:51" s="14" customFormat="1" ht="12">
      <c r="A103" s="14"/>
      <c r="B103" s="242"/>
      <c r="C103" s="243"/>
      <c r="D103" s="227" t="s">
        <v>165</v>
      </c>
      <c r="E103" s="244" t="s">
        <v>19</v>
      </c>
      <c r="F103" s="245" t="s">
        <v>388</v>
      </c>
      <c r="G103" s="243"/>
      <c r="H103" s="246">
        <v>39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165</v>
      </c>
      <c r="AU103" s="252" t="s">
        <v>81</v>
      </c>
      <c r="AV103" s="14" t="s">
        <v>81</v>
      </c>
      <c r="AW103" s="14" t="s">
        <v>34</v>
      </c>
      <c r="AX103" s="14" t="s">
        <v>72</v>
      </c>
      <c r="AY103" s="252" t="s">
        <v>151</v>
      </c>
    </row>
    <row r="104" spans="1:51" s="15" customFormat="1" ht="12">
      <c r="A104" s="15"/>
      <c r="B104" s="253"/>
      <c r="C104" s="254"/>
      <c r="D104" s="227" t="s">
        <v>165</v>
      </c>
      <c r="E104" s="255" t="s">
        <v>19</v>
      </c>
      <c r="F104" s="256" t="s">
        <v>168</v>
      </c>
      <c r="G104" s="254"/>
      <c r="H104" s="257">
        <v>39</v>
      </c>
      <c r="I104" s="258"/>
      <c r="J104" s="254"/>
      <c r="K104" s="254"/>
      <c r="L104" s="259"/>
      <c r="M104" s="260"/>
      <c r="N104" s="261"/>
      <c r="O104" s="261"/>
      <c r="P104" s="261"/>
      <c r="Q104" s="261"/>
      <c r="R104" s="261"/>
      <c r="S104" s="261"/>
      <c r="T104" s="262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3" t="s">
        <v>165</v>
      </c>
      <c r="AU104" s="263" t="s">
        <v>81</v>
      </c>
      <c r="AV104" s="15" t="s">
        <v>157</v>
      </c>
      <c r="AW104" s="15" t="s">
        <v>34</v>
      </c>
      <c r="AX104" s="15" t="s">
        <v>79</v>
      </c>
      <c r="AY104" s="263" t="s">
        <v>151</v>
      </c>
    </row>
    <row r="105" spans="1:65" s="2" customFormat="1" ht="21.75" customHeight="1">
      <c r="A105" s="39"/>
      <c r="B105" s="40"/>
      <c r="C105" s="214" t="s">
        <v>169</v>
      </c>
      <c r="D105" s="214" t="s">
        <v>153</v>
      </c>
      <c r="E105" s="215" t="s">
        <v>1438</v>
      </c>
      <c r="F105" s="216" t="s">
        <v>1439</v>
      </c>
      <c r="G105" s="217" t="s">
        <v>108</v>
      </c>
      <c r="H105" s="218">
        <v>70.312</v>
      </c>
      <c r="I105" s="219"/>
      <c r="J105" s="220">
        <f>ROUND(I105*H105,2)</f>
        <v>0</v>
      </c>
      <c r="K105" s="216" t="s">
        <v>172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157</v>
      </c>
      <c r="AT105" s="225" t="s">
        <v>153</v>
      </c>
      <c r="AU105" s="225" t="s">
        <v>81</v>
      </c>
      <c r="AY105" s="18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79</v>
      </c>
      <c r="BK105" s="226">
        <f>ROUND(I105*H105,2)</f>
        <v>0</v>
      </c>
      <c r="BL105" s="18" t="s">
        <v>157</v>
      </c>
      <c r="BM105" s="225" t="s">
        <v>1440</v>
      </c>
    </row>
    <row r="106" spans="1:47" s="2" customFormat="1" ht="12">
      <c r="A106" s="39"/>
      <c r="B106" s="40"/>
      <c r="C106" s="41"/>
      <c r="D106" s="264" t="s">
        <v>174</v>
      </c>
      <c r="E106" s="41"/>
      <c r="F106" s="265" t="s">
        <v>1441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174</v>
      </c>
      <c r="AU106" s="18" t="s">
        <v>81</v>
      </c>
    </row>
    <row r="107" spans="1:51" s="13" customFormat="1" ht="12">
      <c r="A107" s="13"/>
      <c r="B107" s="232"/>
      <c r="C107" s="233"/>
      <c r="D107" s="227" t="s">
        <v>165</v>
      </c>
      <c r="E107" s="234" t="s">
        <v>19</v>
      </c>
      <c r="F107" s="235" t="s">
        <v>1442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165</v>
      </c>
      <c r="AU107" s="241" t="s">
        <v>81</v>
      </c>
      <c r="AV107" s="13" t="s">
        <v>79</v>
      </c>
      <c r="AW107" s="13" t="s">
        <v>34</v>
      </c>
      <c r="AX107" s="13" t="s">
        <v>72</v>
      </c>
      <c r="AY107" s="241" t="s">
        <v>151</v>
      </c>
    </row>
    <row r="108" spans="1:51" s="14" customFormat="1" ht="12">
      <c r="A108" s="14"/>
      <c r="B108" s="242"/>
      <c r="C108" s="243"/>
      <c r="D108" s="227" t="s">
        <v>165</v>
      </c>
      <c r="E108" s="244" t="s">
        <v>19</v>
      </c>
      <c r="F108" s="245" t="s">
        <v>1443</v>
      </c>
      <c r="G108" s="243"/>
      <c r="H108" s="246">
        <v>70.312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165</v>
      </c>
      <c r="AU108" s="252" t="s">
        <v>81</v>
      </c>
      <c r="AV108" s="14" t="s">
        <v>81</v>
      </c>
      <c r="AW108" s="14" t="s">
        <v>34</v>
      </c>
      <c r="AX108" s="14" t="s">
        <v>72</v>
      </c>
      <c r="AY108" s="252" t="s">
        <v>151</v>
      </c>
    </row>
    <row r="109" spans="1:51" s="15" customFormat="1" ht="12">
      <c r="A109" s="15"/>
      <c r="B109" s="253"/>
      <c r="C109" s="254"/>
      <c r="D109" s="227" t="s">
        <v>165</v>
      </c>
      <c r="E109" s="255" t="s">
        <v>107</v>
      </c>
      <c r="F109" s="256" t="s">
        <v>168</v>
      </c>
      <c r="G109" s="254"/>
      <c r="H109" s="257">
        <v>70.312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3" t="s">
        <v>165</v>
      </c>
      <c r="AU109" s="263" t="s">
        <v>81</v>
      </c>
      <c r="AV109" s="15" t="s">
        <v>157</v>
      </c>
      <c r="AW109" s="15" t="s">
        <v>34</v>
      </c>
      <c r="AX109" s="15" t="s">
        <v>79</v>
      </c>
      <c r="AY109" s="263" t="s">
        <v>151</v>
      </c>
    </row>
    <row r="110" spans="1:65" s="2" customFormat="1" ht="37.8" customHeight="1">
      <c r="A110" s="39"/>
      <c r="B110" s="40"/>
      <c r="C110" s="214" t="s">
        <v>157</v>
      </c>
      <c r="D110" s="214" t="s">
        <v>153</v>
      </c>
      <c r="E110" s="215" t="s">
        <v>239</v>
      </c>
      <c r="F110" s="216" t="s">
        <v>240</v>
      </c>
      <c r="G110" s="217" t="s">
        <v>108</v>
      </c>
      <c r="H110" s="218">
        <v>70.312</v>
      </c>
      <c r="I110" s="219"/>
      <c r="J110" s="220">
        <f>ROUND(I110*H110,2)</f>
        <v>0</v>
      </c>
      <c r="K110" s="216" t="s">
        <v>19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157</v>
      </c>
      <c r="AT110" s="225" t="s">
        <v>153</v>
      </c>
      <c r="AU110" s="225" t="s">
        <v>81</v>
      </c>
      <c r="AY110" s="18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79</v>
      </c>
      <c r="BK110" s="226">
        <f>ROUND(I110*H110,2)</f>
        <v>0</v>
      </c>
      <c r="BL110" s="18" t="s">
        <v>157</v>
      </c>
      <c r="BM110" s="225" t="s">
        <v>1444</v>
      </c>
    </row>
    <row r="111" spans="1:51" s="14" customFormat="1" ht="12">
      <c r="A111" s="14"/>
      <c r="B111" s="242"/>
      <c r="C111" s="243"/>
      <c r="D111" s="227" t="s">
        <v>165</v>
      </c>
      <c r="E111" s="244" t="s">
        <v>19</v>
      </c>
      <c r="F111" s="245" t="s">
        <v>107</v>
      </c>
      <c r="G111" s="243"/>
      <c r="H111" s="246">
        <v>70.312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165</v>
      </c>
      <c r="AU111" s="252" t="s">
        <v>81</v>
      </c>
      <c r="AV111" s="14" t="s">
        <v>81</v>
      </c>
      <c r="AW111" s="14" t="s">
        <v>34</v>
      </c>
      <c r="AX111" s="14" t="s">
        <v>72</v>
      </c>
      <c r="AY111" s="252" t="s">
        <v>151</v>
      </c>
    </row>
    <row r="112" spans="1:51" s="15" customFormat="1" ht="12">
      <c r="A112" s="15"/>
      <c r="B112" s="253"/>
      <c r="C112" s="254"/>
      <c r="D112" s="227" t="s">
        <v>165</v>
      </c>
      <c r="E112" s="255" t="s">
        <v>19</v>
      </c>
      <c r="F112" s="256" t="s">
        <v>168</v>
      </c>
      <c r="G112" s="254"/>
      <c r="H112" s="257">
        <v>70.312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3" t="s">
        <v>165</v>
      </c>
      <c r="AU112" s="263" t="s">
        <v>81</v>
      </c>
      <c r="AV112" s="15" t="s">
        <v>157</v>
      </c>
      <c r="AW112" s="15" t="s">
        <v>34</v>
      </c>
      <c r="AX112" s="15" t="s">
        <v>79</v>
      </c>
      <c r="AY112" s="263" t="s">
        <v>151</v>
      </c>
    </row>
    <row r="113" spans="1:65" s="2" customFormat="1" ht="24.15" customHeight="1">
      <c r="A113" s="39"/>
      <c r="B113" s="40"/>
      <c r="C113" s="214" t="s">
        <v>184</v>
      </c>
      <c r="D113" s="214" t="s">
        <v>153</v>
      </c>
      <c r="E113" s="215" t="s">
        <v>1445</v>
      </c>
      <c r="F113" s="216" t="s">
        <v>1446</v>
      </c>
      <c r="G113" s="217" t="s">
        <v>161</v>
      </c>
      <c r="H113" s="218">
        <v>89</v>
      </c>
      <c r="I113" s="219"/>
      <c r="J113" s="220">
        <f>ROUND(I113*H113,2)</f>
        <v>0</v>
      </c>
      <c r="K113" s="216" t="s">
        <v>172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157</v>
      </c>
      <c r="AT113" s="225" t="s">
        <v>153</v>
      </c>
      <c r="AU113" s="225" t="s">
        <v>81</v>
      </c>
      <c r="AY113" s="18" t="s">
        <v>151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79</v>
      </c>
      <c r="BK113" s="226">
        <f>ROUND(I113*H113,2)</f>
        <v>0</v>
      </c>
      <c r="BL113" s="18" t="s">
        <v>157</v>
      </c>
      <c r="BM113" s="225" t="s">
        <v>1447</v>
      </c>
    </row>
    <row r="114" spans="1:47" s="2" customFormat="1" ht="12">
      <c r="A114" s="39"/>
      <c r="B114" s="40"/>
      <c r="C114" s="41"/>
      <c r="D114" s="264" t="s">
        <v>174</v>
      </c>
      <c r="E114" s="41"/>
      <c r="F114" s="265" t="s">
        <v>1448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174</v>
      </c>
      <c r="AU114" s="18" t="s">
        <v>81</v>
      </c>
    </row>
    <row r="115" spans="1:51" s="14" customFormat="1" ht="12">
      <c r="A115" s="14"/>
      <c r="B115" s="242"/>
      <c r="C115" s="243"/>
      <c r="D115" s="227" t="s">
        <v>165</v>
      </c>
      <c r="E115" s="244" t="s">
        <v>19</v>
      </c>
      <c r="F115" s="245" t="s">
        <v>907</v>
      </c>
      <c r="G115" s="243"/>
      <c r="H115" s="246">
        <v>89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165</v>
      </c>
      <c r="AU115" s="252" t="s">
        <v>81</v>
      </c>
      <c r="AV115" s="14" t="s">
        <v>81</v>
      </c>
      <c r="AW115" s="14" t="s">
        <v>34</v>
      </c>
      <c r="AX115" s="14" t="s">
        <v>72</v>
      </c>
      <c r="AY115" s="252" t="s">
        <v>151</v>
      </c>
    </row>
    <row r="116" spans="1:51" s="15" customFormat="1" ht="12">
      <c r="A116" s="15"/>
      <c r="B116" s="253"/>
      <c r="C116" s="254"/>
      <c r="D116" s="227" t="s">
        <v>165</v>
      </c>
      <c r="E116" s="255" t="s">
        <v>19</v>
      </c>
      <c r="F116" s="256" t="s">
        <v>168</v>
      </c>
      <c r="G116" s="254"/>
      <c r="H116" s="257">
        <v>89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3" t="s">
        <v>165</v>
      </c>
      <c r="AU116" s="263" t="s">
        <v>81</v>
      </c>
      <c r="AV116" s="15" t="s">
        <v>157</v>
      </c>
      <c r="AW116" s="15" t="s">
        <v>34</v>
      </c>
      <c r="AX116" s="15" t="s">
        <v>79</v>
      </c>
      <c r="AY116" s="263" t="s">
        <v>151</v>
      </c>
    </row>
    <row r="117" spans="1:65" s="2" customFormat="1" ht="16.5" customHeight="1">
      <c r="A117" s="39"/>
      <c r="B117" s="40"/>
      <c r="C117" s="266" t="s">
        <v>191</v>
      </c>
      <c r="D117" s="266" t="s">
        <v>251</v>
      </c>
      <c r="E117" s="267" t="s">
        <v>1449</v>
      </c>
      <c r="F117" s="268" t="s">
        <v>1450</v>
      </c>
      <c r="G117" s="269" t="s">
        <v>254</v>
      </c>
      <c r="H117" s="270">
        <v>32.04</v>
      </c>
      <c r="I117" s="271"/>
      <c r="J117" s="272">
        <f>ROUND(I117*H117,2)</f>
        <v>0</v>
      </c>
      <c r="K117" s="268" t="s">
        <v>245</v>
      </c>
      <c r="L117" s="273"/>
      <c r="M117" s="274" t="s">
        <v>19</v>
      </c>
      <c r="N117" s="275" t="s">
        <v>43</v>
      </c>
      <c r="O117" s="85"/>
      <c r="P117" s="223">
        <f>O117*H117</f>
        <v>0</v>
      </c>
      <c r="Q117" s="223">
        <v>1</v>
      </c>
      <c r="R117" s="223">
        <f>Q117*H117</f>
        <v>32.04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210</v>
      </c>
      <c r="AT117" s="225" t="s">
        <v>251</v>
      </c>
      <c r="AU117" s="225" t="s">
        <v>81</v>
      </c>
      <c r="AY117" s="18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79</v>
      </c>
      <c r="BK117" s="226">
        <f>ROUND(I117*H117,2)</f>
        <v>0</v>
      </c>
      <c r="BL117" s="18" t="s">
        <v>157</v>
      </c>
      <c r="BM117" s="225" t="s">
        <v>1451</v>
      </c>
    </row>
    <row r="118" spans="1:51" s="14" customFormat="1" ht="12">
      <c r="A118" s="14"/>
      <c r="B118" s="242"/>
      <c r="C118" s="243"/>
      <c r="D118" s="227" t="s">
        <v>165</v>
      </c>
      <c r="E118" s="244" t="s">
        <v>19</v>
      </c>
      <c r="F118" s="245" t="s">
        <v>1452</v>
      </c>
      <c r="G118" s="243"/>
      <c r="H118" s="246">
        <v>32.04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165</v>
      </c>
      <c r="AU118" s="252" t="s">
        <v>81</v>
      </c>
      <c r="AV118" s="14" t="s">
        <v>81</v>
      </c>
      <c r="AW118" s="14" t="s">
        <v>34</v>
      </c>
      <c r="AX118" s="14" t="s">
        <v>72</v>
      </c>
      <c r="AY118" s="252" t="s">
        <v>151</v>
      </c>
    </row>
    <row r="119" spans="1:51" s="15" customFormat="1" ht="12">
      <c r="A119" s="15"/>
      <c r="B119" s="253"/>
      <c r="C119" s="254"/>
      <c r="D119" s="227" t="s">
        <v>165</v>
      </c>
      <c r="E119" s="255" t="s">
        <v>19</v>
      </c>
      <c r="F119" s="256" t="s">
        <v>168</v>
      </c>
      <c r="G119" s="254"/>
      <c r="H119" s="257">
        <v>32.04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3" t="s">
        <v>165</v>
      </c>
      <c r="AU119" s="263" t="s">
        <v>81</v>
      </c>
      <c r="AV119" s="15" t="s">
        <v>157</v>
      </c>
      <c r="AW119" s="15" t="s">
        <v>34</v>
      </c>
      <c r="AX119" s="15" t="s">
        <v>79</v>
      </c>
      <c r="AY119" s="263" t="s">
        <v>151</v>
      </c>
    </row>
    <row r="120" spans="1:65" s="2" customFormat="1" ht="24.15" customHeight="1">
      <c r="A120" s="39"/>
      <c r="B120" s="40"/>
      <c r="C120" s="214" t="s">
        <v>202</v>
      </c>
      <c r="D120" s="214" t="s">
        <v>153</v>
      </c>
      <c r="E120" s="215" t="s">
        <v>1453</v>
      </c>
      <c r="F120" s="216" t="s">
        <v>1454</v>
      </c>
      <c r="G120" s="217" t="s">
        <v>161</v>
      </c>
      <c r="H120" s="218">
        <v>89</v>
      </c>
      <c r="I120" s="219"/>
      <c r="J120" s="220">
        <f>ROUND(I120*H120,2)</f>
        <v>0</v>
      </c>
      <c r="K120" s="216" t="s">
        <v>245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157</v>
      </c>
      <c r="AT120" s="225" t="s">
        <v>153</v>
      </c>
      <c r="AU120" s="225" t="s">
        <v>81</v>
      </c>
      <c r="AY120" s="18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79</v>
      </c>
      <c r="BK120" s="226">
        <f>ROUND(I120*H120,2)</f>
        <v>0</v>
      </c>
      <c r="BL120" s="18" t="s">
        <v>157</v>
      </c>
      <c r="BM120" s="225" t="s">
        <v>1455</v>
      </c>
    </row>
    <row r="121" spans="1:47" s="2" customFormat="1" ht="12">
      <c r="A121" s="39"/>
      <c r="B121" s="40"/>
      <c r="C121" s="41"/>
      <c r="D121" s="264" t="s">
        <v>174</v>
      </c>
      <c r="E121" s="41"/>
      <c r="F121" s="265" t="s">
        <v>1456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174</v>
      </c>
      <c r="AU121" s="18" t="s">
        <v>81</v>
      </c>
    </row>
    <row r="122" spans="1:51" s="14" customFormat="1" ht="12">
      <c r="A122" s="14"/>
      <c r="B122" s="242"/>
      <c r="C122" s="243"/>
      <c r="D122" s="227" t="s">
        <v>165</v>
      </c>
      <c r="E122" s="244" t="s">
        <v>19</v>
      </c>
      <c r="F122" s="245" t="s">
        <v>907</v>
      </c>
      <c r="G122" s="243"/>
      <c r="H122" s="246">
        <v>89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165</v>
      </c>
      <c r="AU122" s="252" t="s">
        <v>81</v>
      </c>
      <c r="AV122" s="14" t="s">
        <v>81</v>
      </c>
      <c r="AW122" s="14" t="s">
        <v>34</v>
      </c>
      <c r="AX122" s="14" t="s">
        <v>72</v>
      </c>
      <c r="AY122" s="252" t="s">
        <v>151</v>
      </c>
    </row>
    <row r="123" spans="1:51" s="15" customFormat="1" ht="12">
      <c r="A123" s="15"/>
      <c r="B123" s="253"/>
      <c r="C123" s="254"/>
      <c r="D123" s="227" t="s">
        <v>165</v>
      </c>
      <c r="E123" s="255" t="s">
        <v>19</v>
      </c>
      <c r="F123" s="256" t="s">
        <v>168</v>
      </c>
      <c r="G123" s="254"/>
      <c r="H123" s="257">
        <v>89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3" t="s">
        <v>165</v>
      </c>
      <c r="AU123" s="263" t="s">
        <v>81</v>
      </c>
      <c r="AV123" s="15" t="s">
        <v>157</v>
      </c>
      <c r="AW123" s="15" t="s">
        <v>34</v>
      </c>
      <c r="AX123" s="15" t="s">
        <v>79</v>
      </c>
      <c r="AY123" s="263" t="s">
        <v>151</v>
      </c>
    </row>
    <row r="124" spans="1:65" s="2" customFormat="1" ht="16.5" customHeight="1">
      <c r="A124" s="39"/>
      <c r="B124" s="40"/>
      <c r="C124" s="266" t="s">
        <v>210</v>
      </c>
      <c r="D124" s="266" t="s">
        <v>251</v>
      </c>
      <c r="E124" s="267" t="s">
        <v>1457</v>
      </c>
      <c r="F124" s="268" t="s">
        <v>1458</v>
      </c>
      <c r="G124" s="269" t="s">
        <v>1228</v>
      </c>
      <c r="H124" s="270">
        <v>1.78</v>
      </c>
      <c r="I124" s="271"/>
      <c r="J124" s="272">
        <f>ROUND(I124*H124,2)</f>
        <v>0</v>
      </c>
      <c r="K124" s="268" t="s">
        <v>245</v>
      </c>
      <c r="L124" s="273"/>
      <c r="M124" s="274" t="s">
        <v>19</v>
      </c>
      <c r="N124" s="275" t="s">
        <v>43</v>
      </c>
      <c r="O124" s="85"/>
      <c r="P124" s="223">
        <f>O124*H124</f>
        <v>0</v>
      </c>
      <c r="Q124" s="223">
        <v>0.001</v>
      </c>
      <c r="R124" s="223">
        <f>Q124*H124</f>
        <v>0.0017800000000000001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210</v>
      </c>
      <c r="AT124" s="225" t="s">
        <v>251</v>
      </c>
      <c r="AU124" s="225" t="s">
        <v>81</v>
      </c>
      <c r="AY124" s="18" t="s">
        <v>151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79</v>
      </c>
      <c r="BK124" s="226">
        <f>ROUND(I124*H124,2)</f>
        <v>0</v>
      </c>
      <c r="BL124" s="18" t="s">
        <v>157</v>
      </c>
      <c r="BM124" s="225" t="s">
        <v>1459</v>
      </c>
    </row>
    <row r="125" spans="1:51" s="14" customFormat="1" ht="12">
      <c r="A125" s="14"/>
      <c r="B125" s="242"/>
      <c r="C125" s="243"/>
      <c r="D125" s="227" t="s">
        <v>165</v>
      </c>
      <c r="E125" s="244" t="s">
        <v>19</v>
      </c>
      <c r="F125" s="245" t="s">
        <v>1460</v>
      </c>
      <c r="G125" s="243"/>
      <c r="H125" s="246">
        <v>1.78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165</v>
      </c>
      <c r="AU125" s="252" t="s">
        <v>81</v>
      </c>
      <c r="AV125" s="14" t="s">
        <v>81</v>
      </c>
      <c r="AW125" s="14" t="s">
        <v>34</v>
      </c>
      <c r="AX125" s="14" t="s">
        <v>72</v>
      </c>
      <c r="AY125" s="252" t="s">
        <v>151</v>
      </c>
    </row>
    <row r="126" spans="1:51" s="15" customFormat="1" ht="12">
      <c r="A126" s="15"/>
      <c r="B126" s="253"/>
      <c r="C126" s="254"/>
      <c r="D126" s="227" t="s">
        <v>165</v>
      </c>
      <c r="E126" s="255" t="s">
        <v>19</v>
      </c>
      <c r="F126" s="256" t="s">
        <v>168</v>
      </c>
      <c r="G126" s="254"/>
      <c r="H126" s="257">
        <v>1.78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3" t="s">
        <v>165</v>
      </c>
      <c r="AU126" s="263" t="s">
        <v>81</v>
      </c>
      <c r="AV126" s="15" t="s">
        <v>157</v>
      </c>
      <c r="AW126" s="15" t="s">
        <v>34</v>
      </c>
      <c r="AX126" s="15" t="s">
        <v>79</v>
      </c>
      <c r="AY126" s="263" t="s">
        <v>151</v>
      </c>
    </row>
    <row r="127" spans="1:65" s="2" customFormat="1" ht="21.75" customHeight="1">
      <c r="A127" s="39"/>
      <c r="B127" s="40"/>
      <c r="C127" s="214" t="s">
        <v>217</v>
      </c>
      <c r="D127" s="214" t="s">
        <v>153</v>
      </c>
      <c r="E127" s="215" t="s">
        <v>258</v>
      </c>
      <c r="F127" s="216" t="s">
        <v>259</v>
      </c>
      <c r="G127" s="217" t="s">
        <v>161</v>
      </c>
      <c r="H127" s="218">
        <v>149.6</v>
      </c>
      <c r="I127" s="219"/>
      <c r="J127" s="220">
        <f>ROUND(I127*H127,2)</f>
        <v>0</v>
      </c>
      <c r="K127" s="216" t="s">
        <v>172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157</v>
      </c>
      <c r="AT127" s="225" t="s">
        <v>153</v>
      </c>
      <c r="AU127" s="225" t="s">
        <v>81</v>
      </c>
      <c r="AY127" s="18" t="s">
        <v>151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79</v>
      </c>
      <c r="BK127" s="226">
        <f>ROUND(I127*H127,2)</f>
        <v>0</v>
      </c>
      <c r="BL127" s="18" t="s">
        <v>157</v>
      </c>
      <c r="BM127" s="225" t="s">
        <v>1461</v>
      </c>
    </row>
    <row r="128" spans="1:47" s="2" customFormat="1" ht="12">
      <c r="A128" s="39"/>
      <c r="B128" s="40"/>
      <c r="C128" s="41"/>
      <c r="D128" s="264" t="s">
        <v>174</v>
      </c>
      <c r="E128" s="41"/>
      <c r="F128" s="265" t="s">
        <v>1462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174</v>
      </c>
      <c r="AU128" s="18" t="s">
        <v>81</v>
      </c>
    </row>
    <row r="129" spans="1:51" s="13" customFormat="1" ht="12">
      <c r="A129" s="13"/>
      <c r="B129" s="232"/>
      <c r="C129" s="233"/>
      <c r="D129" s="227" t="s">
        <v>165</v>
      </c>
      <c r="E129" s="234" t="s">
        <v>19</v>
      </c>
      <c r="F129" s="235" t="s">
        <v>1442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165</v>
      </c>
      <c r="AU129" s="241" t="s">
        <v>81</v>
      </c>
      <c r="AV129" s="13" t="s">
        <v>79</v>
      </c>
      <c r="AW129" s="13" t="s">
        <v>34</v>
      </c>
      <c r="AX129" s="13" t="s">
        <v>72</v>
      </c>
      <c r="AY129" s="241" t="s">
        <v>151</v>
      </c>
    </row>
    <row r="130" spans="1:51" s="14" customFormat="1" ht="12">
      <c r="A130" s="14"/>
      <c r="B130" s="242"/>
      <c r="C130" s="243"/>
      <c r="D130" s="227" t="s">
        <v>165</v>
      </c>
      <c r="E130" s="244" t="s">
        <v>19</v>
      </c>
      <c r="F130" s="245" t="s">
        <v>1463</v>
      </c>
      <c r="G130" s="243"/>
      <c r="H130" s="246">
        <v>149.6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165</v>
      </c>
      <c r="AU130" s="252" t="s">
        <v>81</v>
      </c>
      <c r="AV130" s="14" t="s">
        <v>81</v>
      </c>
      <c r="AW130" s="14" t="s">
        <v>34</v>
      </c>
      <c r="AX130" s="14" t="s">
        <v>72</v>
      </c>
      <c r="AY130" s="252" t="s">
        <v>151</v>
      </c>
    </row>
    <row r="131" spans="1:51" s="15" customFormat="1" ht="12">
      <c r="A131" s="15"/>
      <c r="B131" s="253"/>
      <c r="C131" s="254"/>
      <c r="D131" s="227" t="s">
        <v>165</v>
      </c>
      <c r="E131" s="255" t="s">
        <v>19</v>
      </c>
      <c r="F131" s="256" t="s">
        <v>168</v>
      </c>
      <c r="G131" s="254"/>
      <c r="H131" s="257">
        <v>149.6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165</v>
      </c>
      <c r="AU131" s="263" t="s">
        <v>81</v>
      </c>
      <c r="AV131" s="15" t="s">
        <v>157</v>
      </c>
      <c r="AW131" s="15" t="s">
        <v>34</v>
      </c>
      <c r="AX131" s="15" t="s">
        <v>79</v>
      </c>
      <c r="AY131" s="263" t="s">
        <v>151</v>
      </c>
    </row>
    <row r="132" spans="1:63" s="12" customFormat="1" ht="22.8" customHeight="1">
      <c r="A132" s="12"/>
      <c r="B132" s="198"/>
      <c r="C132" s="199"/>
      <c r="D132" s="200" t="s">
        <v>71</v>
      </c>
      <c r="E132" s="212" t="s">
        <v>184</v>
      </c>
      <c r="F132" s="212" t="s">
        <v>271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SUM(P133:P175)</f>
        <v>0</v>
      </c>
      <c r="Q132" s="206"/>
      <c r="R132" s="207">
        <f>SUM(R133:R175)</f>
        <v>32.668220000000005</v>
      </c>
      <c r="S132" s="206"/>
      <c r="T132" s="208">
        <f>SUM(T133:T175)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79</v>
      </c>
      <c r="AT132" s="210" t="s">
        <v>71</v>
      </c>
      <c r="AU132" s="210" t="s">
        <v>79</v>
      </c>
      <c r="AY132" s="209" t="s">
        <v>151</v>
      </c>
      <c r="BK132" s="211">
        <f>SUM(BK133:BK175)</f>
        <v>0</v>
      </c>
    </row>
    <row r="133" spans="1:65" s="2" customFormat="1" ht="21.75" customHeight="1">
      <c r="A133" s="39"/>
      <c r="B133" s="40"/>
      <c r="C133" s="214" t="s">
        <v>227</v>
      </c>
      <c r="D133" s="214" t="s">
        <v>153</v>
      </c>
      <c r="E133" s="215" t="s">
        <v>1355</v>
      </c>
      <c r="F133" s="216" t="s">
        <v>1356</v>
      </c>
      <c r="G133" s="217" t="s">
        <v>161</v>
      </c>
      <c r="H133" s="218">
        <v>136</v>
      </c>
      <c r="I133" s="219"/>
      <c r="J133" s="220">
        <f>ROUND(I133*H133,2)</f>
        <v>0</v>
      </c>
      <c r="K133" s="216" t="s">
        <v>172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157</v>
      </c>
      <c r="AT133" s="225" t="s">
        <v>153</v>
      </c>
      <c r="AU133" s="225" t="s">
        <v>81</v>
      </c>
      <c r="AY133" s="18" t="s">
        <v>151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79</v>
      </c>
      <c r="BK133" s="226">
        <f>ROUND(I133*H133,2)</f>
        <v>0</v>
      </c>
      <c r="BL133" s="18" t="s">
        <v>157</v>
      </c>
      <c r="BM133" s="225" t="s">
        <v>1464</v>
      </c>
    </row>
    <row r="134" spans="1:47" s="2" customFormat="1" ht="12">
      <c r="A134" s="39"/>
      <c r="B134" s="40"/>
      <c r="C134" s="41"/>
      <c r="D134" s="264" t="s">
        <v>174</v>
      </c>
      <c r="E134" s="41"/>
      <c r="F134" s="265" t="s">
        <v>1358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174</v>
      </c>
      <c r="AU134" s="18" t="s">
        <v>81</v>
      </c>
    </row>
    <row r="135" spans="1:51" s="13" customFormat="1" ht="12">
      <c r="A135" s="13"/>
      <c r="B135" s="232"/>
      <c r="C135" s="233"/>
      <c r="D135" s="227" t="s">
        <v>165</v>
      </c>
      <c r="E135" s="234" t="s">
        <v>19</v>
      </c>
      <c r="F135" s="235" t="s">
        <v>1442</v>
      </c>
      <c r="G135" s="233"/>
      <c r="H135" s="234" t="s">
        <v>19</v>
      </c>
      <c r="I135" s="236"/>
      <c r="J135" s="233"/>
      <c r="K135" s="233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165</v>
      </c>
      <c r="AU135" s="241" t="s">
        <v>81</v>
      </c>
      <c r="AV135" s="13" t="s">
        <v>79</v>
      </c>
      <c r="AW135" s="13" t="s">
        <v>34</v>
      </c>
      <c r="AX135" s="13" t="s">
        <v>72</v>
      </c>
      <c r="AY135" s="241" t="s">
        <v>151</v>
      </c>
    </row>
    <row r="136" spans="1:51" s="14" customFormat="1" ht="12">
      <c r="A136" s="14"/>
      <c r="B136" s="242"/>
      <c r="C136" s="243"/>
      <c r="D136" s="227" t="s">
        <v>165</v>
      </c>
      <c r="E136" s="244" t="s">
        <v>19</v>
      </c>
      <c r="F136" s="245" t="s">
        <v>1105</v>
      </c>
      <c r="G136" s="243"/>
      <c r="H136" s="246">
        <v>136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165</v>
      </c>
      <c r="AU136" s="252" t="s">
        <v>81</v>
      </c>
      <c r="AV136" s="14" t="s">
        <v>81</v>
      </c>
      <c r="AW136" s="14" t="s">
        <v>34</v>
      </c>
      <c r="AX136" s="14" t="s">
        <v>72</v>
      </c>
      <c r="AY136" s="252" t="s">
        <v>151</v>
      </c>
    </row>
    <row r="137" spans="1:51" s="15" customFormat="1" ht="12">
      <c r="A137" s="15"/>
      <c r="B137" s="253"/>
      <c r="C137" s="254"/>
      <c r="D137" s="227" t="s">
        <v>165</v>
      </c>
      <c r="E137" s="255" t="s">
        <v>19</v>
      </c>
      <c r="F137" s="256" t="s">
        <v>168</v>
      </c>
      <c r="G137" s="254"/>
      <c r="H137" s="257">
        <v>136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165</v>
      </c>
      <c r="AU137" s="263" t="s">
        <v>81</v>
      </c>
      <c r="AV137" s="15" t="s">
        <v>157</v>
      </c>
      <c r="AW137" s="15" t="s">
        <v>34</v>
      </c>
      <c r="AX137" s="15" t="s">
        <v>79</v>
      </c>
      <c r="AY137" s="263" t="s">
        <v>151</v>
      </c>
    </row>
    <row r="138" spans="1:65" s="2" customFormat="1" ht="24.15" customHeight="1">
      <c r="A138" s="39"/>
      <c r="B138" s="40"/>
      <c r="C138" s="214" t="s">
        <v>238</v>
      </c>
      <c r="D138" s="214" t="s">
        <v>153</v>
      </c>
      <c r="E138" s="215" t="s">
        <v>1367</v>
      </c>
      <c r="F138" s="216" t="s">
        <v>1368</v>
      </c>
      <c r="G138" s="217" t="s">
        <v>161</v>
      </c>
      <c r="H138" s="218">
        <v>149.6</v>
      </c>
      <c r="I138" s="219"/>
      <c r="J138" s="220">
        <f>ROUND(I138*H138,2)</f>
        <v>0</v>
      </c>
      <c r="K138" s="216" t="s">
        <v>172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157</v>
      </c>
      <c r="AT138" s="225" t="s">
        <v>153</v>
      </c>
      <c r="AU138" s="225" t="s">
        <v>81</v>
      </c>
      <c r="AY138" s="18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79</v>
      </c>
      <c r="BK138" s="226">
        <f>ROUND(I138*H138,2)</f>
        <v>0</v>
      </c>
      <c r="BL138" s="18" t="s">
        <v>157</v>
      </c>
      <c r="BM138" s="225" t="s">
        <v>1465</v>
      </c>
    </row>
    <row r="139" spans="1:47" s="2" customFormat="1" ht="12">
      <c r="A139" s="39"/>
      <c r="B139" s="40"/>
      <c r="C139" s="41"/>
      <c r="D139" s="264" t="s">
        <v>174</v>
      </c>
      <c r="E139" s="41"/>
      <c r="F139" s="265" t="s">
        <v>1370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174</v>
      </c>
      <c r="AU139" s="18" t="s">
        <v>81</v>
      </c>
    </row>
    <row r="140" spans="1:51" s="13" customFormat="1" ht="12">
      <c r="A140" s="13"/>
      <c r="B140" s="232"/>
      <c r="C140" s="233"/>
      <c r="D140" s="227" t="s">
        <v>165</v>
      </c>
      <c r="E140" s="234" t="s">
        <v>19</v>
      </c>
      <c r="F140" s="235" t="s">
        <v>1442</v>
      </c>
      <c r="G140" s="233"/>
      <c r="H140" s="234" t="s">
        <v>19</v>
      </c>
      <c r="I140" s="236"/>
      <c r="J140" s="233"/>
      <c r="K140" s="233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165</v>
      </c>
      <c r="AU140" s="241" t="s">
        <v>81</v>
      </c>
      <c r="AV140" s="13" t="s">
        <v>79</v>
      </c>
      <c r="AW140" s="13" t="s">
        <v>34</v>
      </c>
      <c r="AX140" s="13" t="s">
        <v>72</v>
      </c>
      <c r="AY140" s="241" t="s">
        <v>151</v>
      </c>
    </row>
    <row r="141" spans="1:51" s="14" customFormat="1" ht="12">
      <c r="A141" s="14"/>
      <c r="B141" s="242"/>
      <c r="C141" s="243"/>
      <c r="D141" s="227" t="s">
        <v>165</v>
      </c>
      <c r="E141" s="244" t="s">
        <v>19</v>
      </c>
      <c r="F141" s="245" t="s">
        <v>1463</v>
      </c>
      <c r="G141" s="243"/>
      <c r="H141" s="246">
        <v>149.6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165</v>
      </c>
      <c r="AU141" s="252" t="s">
        <v>81</v>
      </c>
      <c r="AV141" s="14" t="s">
        <v>81</v>
      </c>
      <c r="AW141" s="14" t="s">
        <v>34</v>
      </c>
      <c r="AX141" s="14" t="s">
        <v>72</v>
      </c>
      <c r="AY141" s="252" t="s">
        <v>151</v>
      </c>
    </row>
    <row r="142" spans="1:51" s="15" customFormat="1" ht="12">
      <c r="A142" s="15"/>
      <c r="B142" s="253"/>
      <c r="C142" s="254"/>
      <c r="D142" s="227" t="s">
        <v>165</v>
      </c>
      <c r="E142" s="255" t="s">
        <v>19</v>
      </c>
      <c r="F142" s="256" t="s">
        <v>168</v>
      </c>
      <c r="G142" s="254"/>
      <c r="H142" s="257">
        <v>149.6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3" t="s">
        <v>165</v>
      </c>
      <c r="AU142" s="263" t="s">
        <v>81</v>
      </c>
      <c r="AV142" s="15" t="s">
        <v>157</v>
      </c>
      <c r="AW142" s="15" t="s">
        <v>34</v>
      </c>
      <c r="AX142" s="15" t="s">
        <v>79</v>
      </c>
      <c r="AY142" s="263" t="s">
        <v>151</v>
      </c>
    </row>
    <row r="143" spans="1:65" s="2" customFormat="1" ht="16.5" customHeight="1">
      <c r="A143" s="39"/>
      <c r="B143" s="40"/>
      <c r="C143" s="214" t="s">
        <v>242</v>
      </c>
      <c r="D143" s="214" t="s">
        <v>153</v>
      </c>
      <c r="E143" s="215" t="s">
        <v>296</v>
      </c>
      <c r="F143" s="216" t="s">
        <v>297</v>
      </c>
      <c r="G143" s="217" t="s">
        <v>161</v>
      </c>
      <c r="H143" s="218">
        <v>40</v>
      </c>
      <c r="I143" s="219"/>
      <c r="J143" s="220">
        <f>ROUND(I143*H143,2)</f>
        <v>0</v>
      </c>
      <c r="K143" s="216" t="s">
        <v>172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157</v>
      </c>
      <c r="AT143" s="225" t="s">
        <v>153</v>
      </c>
      <c r="AU143" s="225" t="s">
        <v>81</v>
      </c>
      <c r="AY143" s="18" t="s">
        <v>151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79</v>
      </c>
      <c r="BK143" s="226">
        <f>ROUND(I143*H143,2)</f>
        <v>0</v>
      </c>
      <c r="BL143" s="18" t="s">
        <v>157</v>
      </c>
      <c r="BM143" s="225" t="s">
        <v>1466</v>
      </c>
    </row>
    <row r="144" spans="1:47" s="2" customFormat="1" ht="12">
      <c r="A144" s="39"/>
      <c r="B144" s="40"/>
      <c r="C144" s="41"/>
      <c r="D144" s="264" t="s">
        <v>174</v>
      </c>
      <c r="E144" s="41"/>
      <c r="F144" s="265" t="s">
        <v>299</v>
      </c>
      <c r="G144" s="41"/>
      <c r="H144" s="41"/>
      <c r="I144" s="229"/>
      <c r="J144" s="41"/>
      <c r="K144" s="41"/>
      <c r="L144" s="45"/>
      <c r="M144" s="230"/>
      <c r="N144" s="23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174</v>
      </c>
      <c r="AU144" s="18" t="s">
        <v>81</v>
      </c>
    </row>
    <row r="145" spans="1:51" s="13" customFormat="1" ht="12">
      <c r="A145" s="13"/>
      <c r="B145" s="232"/>
      <c r="C145" s="233"/>
      <c r="D145" s="227" t="s">
        <v>165</v>
      </c>
      <c r="E145" s="234" t="s">
        <v>19</v>
      </c>
      <c r="F145" s="235" t="s">
        <v>166</v>
      </c>
      <c r="G145" s="233"/>
      <c r="H145" s="234" t="s">
        <v>19</v>
      </c>
      <c r="I145" s="236"/>
      <c r="J145" s="233"/>
      <c r="K145" s="233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165</v>
      </c>
      <c r="AU145" s="241" t="s">
        <v>81</v>
      </c>
      <c r="AV145" s="13" t="s">
        <v>79</v>
      </c>
      <c r="AW145" s="13" t="s">
        <v>34</v>
      </c>
      <c r="AX145" s="13" t="s">
        <v>72</v>
      </c>
      <c r="AY145" s="241" t="s">
        <v>151</v>
      </c>
    </row>
    <row r="146" spans="1:51" s="14" customFormat="1" ht="12">
      <c r="A146" s="14"/>
      <c r="B146" s="242"/>
      <c r="C146" s="243"/>
      <c r="D146" s="227" t="s">
        <v>165</v>
      </c>
      <c r="E146" s="244" t="s">
        <v>19</v>
      </c>
      <c r="F146" s="245" t="s">
        <v>393</v>
      </c>
      <c r="G146" s="243"/>
      <c r="H146" s="246">
        <v>40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165</v>
      </c>
      <c r="AU146" s="252" t="s">
        <v>81</v>
      </c>
      <c r="AV146" s="14" t="s">
        <v>81</v>
      </c>
      <c r="AW146" s="14" t="s">
        <v>34</v>
      </c>
      <c r="AX146" s="14" t="s">
        <v>72</v>
      </c>
      <c r="AY146" s="252" t="s">
        <v>151</v>
      </c>
    </row>
    <row r="147" spans="1:51" s="15" customFormat="1" ht="12">
      <c r="A147" s="15"/>
      <c r="B147" s="253"/>
      <c r="C147" s="254"/>
      <c r="D147" s="227" t="s">
        <v>165</v>
      </c>
      <c r="E147" s="255" t="s">
        <v>19</v>
      </c>
      <c r="F147" s="256" t="s">
        <v>168</v>
      </c>
      <c r="G147" s="254"/>
      <c r="H147" s="257">
        <v>40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165</v>
      </c>
      <c r="AU147" s="263" t="s">
        <v>81</v>
      </c>
      <c r="AV147" s="15" t="s">
        <v>157</v>
      </c>
      <c r="AW147" s="15" t="s">
        <v>34</v>
      </c>
      <c r="AX147" s="15" t="s">
        <v>79</v>
      </c>
      <c r="AY147" s="263" t="s">
        <v>151</v>
      </c>
    </row>
    <row r="148" spans="1:65" s="2" customFormat="1" ht="24.15" customHeight="1">
      <c r="A148" s="39"/>
      <c r="B148" s="40"/>
      <c r="C148" s="214" t="s">
        <v>250</v>
      </c>
      <c r="D148" s="214" t="s">
        <v>153</v>
      </c>
      <c r="E148" s="215" t="s">
        <v>1467</v>
      </c>
      <c r="F148" s="216" t="s">
        <v>1468</v>
      </c>
      <c r="G148" s="217" t="s">
        <v>161</v>
      </c>
      <c r="H148" s="218">
        <v>40</v>
      </c>
      <c r="I148" s="219"/>
      <c r="J148" s="220">
        <f>ROUND(I148*H148,2)</f>
        <v>0</v>
      </c>
      <c r="K148" s="216" t="s">
        <v>172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157</v>
      </c>
      <c r="AT148" s="225" t="s">
        <v>153</v>
      </c>
      <c r="AU148" s="225" t="s">
        <v>81</v>
      </c>
      <c r="AY148" s="18" t="s">
        <v>151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79</v>
      </c>
      <c r="BK148" s="226">
        <f>ROUND(I148*H148,2)</f>
        <v>0</v>
      </c>
      <c r="BL148" s="18" t="s">
        <v>157</v>
      </c>
      <c r="BM148" s="225" t="s">
        <v>1469</v>
      </c>
    </row>
    <row r="149" spans="1:47" s="2" customFormat="1" ht="12">
      <c r="A149" s="39"/>
      <c r="B149" s="40"/>
      <c r="C149" s="41"/>
      <c r="D149" s="264" t="s">
        <v>174</v>
      </c>
      <c r="E149" s="41"/>
      <c r="F149" s="265" t="s">
        <v>1470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174</v>
      </c>
      <c r="AU149" s="18" t="s">
        <v>81</v>
      </c>
    </row>
    <row r="150" spans="1:51" s="13" customFormat="1" ht="12">
      <c r="A150" s="13"/>
      <c r="B150" s="232"/>
      <c r="C150" s="233"/>
      <c r="D150" s="227" t="s">
        <v>165</v>
      </c>
      <c r="E150" s="234" t="s">
        <v>19</v>
      </c>
      <c r="F150" s="235" t="s">
        <v>166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165</v>
      </c>
      <c r="AU150" s="241" t="s">
        <v>81</v>
      </c>
      <c r="AV150" s="13" t="s">
        <v>79</v>
      </c>
      <c r="AW150" s="13" t="s">
        <v>34</v>
      </c>
      <c r="AX150" s="13" t="s">
        <v>72</v>
      </c>
      <c r="AY150" s="241" t="s">
        <v>151</v>
      </c>
    </row>
    <row r="151" spans="1:51" s="14" customFormat="1" ht="12">
      <c r="A151" s="14"/>
      <c r="B151" s="242"/>
      <c r="C151" s="243"/>
      <c r="D151" s="227" t="s">
        <v>165</v>
      </c>
      <c r="E151" s="244" t="s">
        <v>19</v>
      </c>
      <c r="F151" s="245" t="s">
        <v>393</v>
      </c>
      <c r="G151" s="243"/>
      <c r="H151" s="246">
        <v>40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165</v>
      </c>
      <c r="AU151" s="252" t="s">
        <v>81</v>
      </c>
      <c r="AV151" s="14" t="s">
        <v>81</v>
      </c>
      <c r="AW151" s="14" t="s">
        <v>34</v>
      </c>
      <c r="AX151" s="14" t="s">
        <v>72</v>
      </c>
      <c r="AY151" s="252" t="s">
        <v>151</v>
      </c>
    </row>
    <row r="152" spans="1:51" s="15" customFormat="1" ht="12">
      <c r="A152" s="15"/>
      <c r="B152" s="253"/>
      <c r="C152" s="254"/>
      <c r="D152" s="227" t="s">
        <v>165</v>
      </c>
      <c r="E152" s="255" t="s">
        <v>19</v>
      </c>
      <c r="F152" s="256" t="s">
        <v>168</v>
      </c>
      <c r="G152" s="254"/>
      <c r="H152" s="257">
        <v>40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3" t="s">
        <v>165</v>
      </c>
      <c r="AU152" s="263" t="s">
        <v>81</v>
      </c>
      <c r="AV152" s="15" t="s">
        <v>157</v>
      </c>
      <c r="AW152" s="15" t="s">
        <v>34</v>
      </c>
      <c r="AX152" s="15" t="s">
        <v>79</v>
      </c>
      <c r="AY152" s="263" t="s">
        <v>151</v>
      </c>
    </row>
    <row r="153" spans="1:65" s="2" customFormat="1" ht="24.15" customHeight="1">
      <c r="A153" s="39"/>
      <c r="B153" s="40"/>
      <c r="C153" s="214" t="s">
        <v>257</v>
      </c>
      <c r="D153" s="214" t="s">
        <v>153</v>
      </c>
      <c r="E153" s="215" t="s">
        <v>1471</v>
      </c>
      <c r="F153" s="216" t="s">
        <v>1472</v>
      </c>
      <c r="G153" s="217" t="s">
        <v>161</v>
      </c>
      <c r="H153" s="218">
        <v>40</v>
      </c>
      <c r="I153" s="219"/>
      <c r="J153" s="220">
        <f>ROUND(I153*H153,2)</f>
        <v>0</v>
      </c>
      <c r="K153" s="216" t="s">
        <v>172</v>
      </c>
      <c r="L153" s="45"/>
      <c r="M153" s="221" t="s">
        <v>19</v>
      </c>
      <c r="N153" s="222" t="s">
        <v>43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157</v>
      </c>
      <c r="AT153" s="225" t="s">
        <v>153</v>
      </c>
      <c r="AU153" s="225" t="s">
        <v>81</v>
      </c>
      <c r="AY153" s="18" t="s">
        <v>151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79</v>
      </c>
      <c r="BK153" s="226">
        <f>ROUND(I153*H153,2)</f>
        <v>0</v>
      </c>
      <c r="BL153" s="18" t="s">
        <v>157</v>
      </c>
      <c r="BM153" s="225" t="s">
        <v>1473</v>
      </c>
    </row>
    <row r="154" spans="1:47" s="2" customFormat="1" ht="12">
      <c r="A154" s="39"/>
      <c r="B154" s="40"/>
      <c r="C154" s="41"/>
      <c r="D154" s="264" t="s">
        <v>174</v>
      </c>
      <c r="E154" s="41"/>
      <c r="F154" s="265" t="s">
        <v>1474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174</v>
      </c>
      <c r="AU154" s="18" t="s">
        <v>81</v>
      </c>
    </row>
    <row r="155" spans="1:51" s="13" customFormat="1" ht="12">
      <c r="A155" s="13"/>
      <c r="B155" s="232"/>
      <c r="C155" s="233"/>
      <c r="D155" s="227" t="s">
        <v>165</v>
      </c>
      <c r="E155" s="234" t="s">
        <v>19</v>
      </c>
      <c r="F155" s="235" t="s">
        <v>166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165</v>
      </c>
      <c r="AU155" s="241" t="s">
        <v>81</v>
      </c>
      <c r="AV155" s="13" t="s">
        <v>79</v>
      </c>
      <c r="AW155" s="13" t="s">
        <v>34</v>
      </c>
      <c r="AX155" s="13" t="s">
        <v>72</v>
      </c>
      <c r="AY155" s="241" t="s">
        <v>151</v>
      </c>
    </row>
    <row r="156" spans="1:51" s="14" customFormat="1" ht="12">
      <c r="A156" s="14"/>
      <c r="B156" s="242"/>
      <c r="C156" s="243"/>
      <c r="D156" s="227" t="s">
        <v>165</v>
      </c>
      <c r="E156" s="244" t="s">
        <v>19</v>
      </c>
      <c r="F156" s="245" t="s">
        <v>393</v>
      </c>
      <c r="G156" s="243"/>
      <c r="H156" s="246">
        <v>40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165</v>
      </c>
      <c r="AU156" s="252" t="s">
        <v>81</v>
      </c>
      <c r="AV156" s="14" t="s">
        <v>81</v>
      </c>
      <c r="AW156" s="14" t="s">
        <v>34</v>
      </c>
      <c r="AX156" s="14" t="s">
        <v>72</v>
      </c>
      <c r="AY156" s="252" t="s">
        <v>151</v>
      </c>
    </row>
    <row r="157" spans="1:51" s="15" customFormat="1" ht="12">
      <c r="A157" s="15"/>
      <c r="B157" s="253"/>
      <c r="C157" s="254"/>
      <c r="D157" s="227" t="s">
        <v>165</v>
      </c>
      <c r="E157" s="255" t="s">
        <v>19</v>
      </c>
      <c r="F157" s="256" t="s">
        <v>168</v>
      </c>
      <c r="G157" s="254"/>
      <c r="H157" s="257">
        <v>40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165</v>
      </c>
      <c r="AU157" s="263" t="s">
        <v>81</v>
      </c>
      <c r="AV157" s="15" t="s">
        <v>157</v>
      </c>
      <c r="AW157" s="15" t="s">
        <v>34</v>
      </c>
      <c r="AX157" s="15" t="s">
        <v>79</v>
      </c>
      <c r="AY157" s="263" t="s">
        <v>151</v>
      </c>
    </row>
    <row r="158" spans="1:65" s="2" customFormat="1" ht="44.25" customHeight="1">
      <c r="A158" s="39"/>
      <c r="B158" s="40"/>
      <c r="C158" s="214" t="s">
        <v>8</v>
      </c>
      <c r="D158" s="214" t="s">
        <v>153</v>
      </c>
      <c r="E158" s="215" t="s">
        <v>1475</v>
      </c>
      <c r="F158" s="216" t="s">
        <v>1476</v>
      </c>
      <c r="G158" s="217" t="s">
        <v>161</v>
      </c>
      <c r="H158" s="218">
        <v>17</v>
      </c>
      <c r="I158" s="219"/>
      <c r="J158" s="220">
        <f>ROUND(I158*H158,2)</f>
        <v>0</v>
      </c>
      <c r="K158" s="216" t="s">
        <v>172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0.11162</v>
      </c>
      <c r="R158" s="223">
        <f>Q158*H158</f>
        <v>1.89754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157</v>
      </c>
      <c r="AT158" s="225" t="s">
        <v>153</v>
      </c>
      <c r="AU158" s="225" t="s">
        <v>81</v>
      </c>
      <c r="AY158" s="18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79</v>
      </c>
      <c r="BK158" s="226">
        <f>ROUND(I158*H158,2)</f>
        <v>0</v>
      </c>
      <c r="BL158" s="18" t="s">
        <v>157</v>
      </c>
      <c r="BM158" s="225" t="s">
        <v>1477</v>
      </c>
    </row>
    <row r="159" spans="1:47" s="2" customFormat="1" ht="12">
      <c r="A159" s="39"/>
      <c r="B159" s="40"/>
      <c r="C159" s="41"/>
      <c r="D159" s="264" t="s">
        <v>174</v>
      </c>
      <c r="E159" s="41"/>
      <c r="F159" s="265" t="s">
        <v>1478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174</v>
      </c>
      <c r="AU159" s="18" t="s">
        <v>81</v>
      </c>
    </row>
    <row r="160" spans="1:51" s="13" customFormat="1" ht="12">
      <c r="A160" s="13"/>
      <c r="B160" s="232"/>
      <c r="C160" s="233"/>
      <c r="D160" s="227" t="s">
        <v>165</v>
      </c>
      <c r="E160" s="234" t="s">
        <v>19</v>
      </c>
      <c r="F160" s="235" t="s">
        <v>1479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165</v>
      </c>
      <c r="AU160" s="241" t="s">
        <v>81</v>
      </c>
      <c r="AV160" s="13" t="s">
        <v>79</v>
      </c>
      <c r="AW160" s="13" t="s">
        <v>34</v>
      </c>
      <c r="AX160" s="13" t="s">
        <v>72</v>
      </c>
      <c r="AY160" s="241" t="s">
        <v>151</v>
      </c>
    </row>
    <row r="161" spans="1:51" s="14" customFormat="1" ht="12">
      <c r="A161" s="14"/>
      <c r="B161" s="242"/>
      <c r="C161" s="243"/>
      <c r="D161" s="227" t="s">
        <v>165</v>
      </c>
      <c r="E161" s="244" t="s">
        <v>19</v>
      </c>
      <c r="F161" s="245" t="s">
        <v>277</v>
      </c>
      <c r="G161" s="243"/>
      <c r="H161" s="246">
        <v>17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165</v>
      </c>
      <c r="AU161" s="252" t="s">
        <v>81</v>
      </c>
      <c r="AV161" s="14" t="s">
        <v>81</v>
      </c>
      <c r="AW161" s="14" t="s">
        <v>34</v>
      </c>
      <c r="AX161" s="14" t="s">
        <v>72</v>
      </c>
      <c r="AY161" s="252" t="s">
        <v>151</v>
      </c>
    </row>
    <row r="162" spans="1:51" s="15" customFormat="1" ht="12">
      <c r="A162" s="15"/>
      <c r="B162" s="253"/>
      <c r="C162" s="254"/>
      <c r="D162" s="227" t="s">
        <v>165</v>
      </c>
      <c r="E162" s="255" t="s">
        <v>19</v>
      </c>
      <c r="F162" s="256" t="s">
        <v>168</v>
      </c>
      <c r="G162" s="254"/>
      <c r="H162" s="257">
        <v>17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3" t="s">
        <v>165</v>
      </c>
      <c r="AU162" s="263" t="s">
        <v>81</v>
      </c>
      <c r="AV162" s="15" t="s">
        <v>157</v>
      </c>
      <c r="AW162" s="15" t="s">
        <v>34</v>
      </c>
      <c r="AX162" s="15" t="s">
        <v>79</v>
      </c>
      <c r="AY162" s="263" t="s">
        <v>151</v>
      </c>
    </row>
    <row r="163" spans="1:65" s="2" customFormat="1" ht="16.5" customHeight="1">
      <c r="A163" s="39"/>
      <c r="B163" s="40"/>
      <c r="C163" s="266" t="s">
        <v>272</v>
      </c>
      <c r="D163" s="266" t="s">
        <v>251</v>
      </c>
      <c r="E163" s="267" t="s">
        <v>1480</v>
      </c>
      <c r="F163" s="268" t="s">
        <v>1481</v>
      </c>
      <c r="G163" s="269" t="s">
        <v>161</v>
      </c>
      <c r="H163" s="270">
        <v>17.34</v>
      </c>
      <c r="I163" s="271"/>
      <c r="J163" s="272">
        <f>ROUND(I163*H163,2)</f>
        <v>0</v>
      </c>
      <c r="K163" s="268" t="s">
        <v>172</v>
      </c>
      <c r="L163" s="273"/>
      <c r="M163" s="274" t="s">
        <v>19</v>
      </c>
      <c r="N163" s="275" t="s">
        <v>43</v>
      </c>
      <c r="O163" s="85"/>
      <c r="P163" s="223">
        <f>O163*H163</f>
        <v>0</v>
      </c>
      <c r="Q163" s="223">
        <v>0.15</v>
      </c>
      <c r="R163" s="223">
        <f>Q163*H163</f>
        <v>2.601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210</v>
      </c>
      <c r="AT163" s="225" t="s">
        <v>251</v>
      </c>
      <c r="AU163" s="225" t="s">
        <v>81</v>
      </c>
      <c r="AY163" s="18" t="s">
        <v>151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79</v>
      </c>
      <c r="BK163" s="226">
        <f>ROUND(I163*H163,2)</f>
        <v>0</v>
      </c>
      <c r="BL163" s="18" t="s">
        <v>157</v>
      </c>
      <c r="BM163" s="225" t="s">
        <v>1482</v>
      </c>
    </row>
    <row r="164" spans="1:51" s="13" customFormat="1" ht="12">
      <c r="A164" s="13"/>
      <c r="B164" s="232"/>
      <c r="C164" s="233"/>
      <c r="D164" s="227" t="s">
        <v>165</v>
      </c>
      <c r="E164" s="234" t="s">
        <v>19</v>
      </c>
      <c r="F164" s="235" t="s">
        <v>1479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165</v>
      </c>
      <c r="AU164" s="241" t="s">
        <v>81</v>
      </c>
      <c r="AV164" s="13" t="s">
        <v>79</v>
      </c>
      <c r="AW164" s="13" t="s">
        <v>34</v>
      </c>
      <c r="AX164" s="13" t="s">
        <v>72</v>
      </c>
      <c r="AY164" s="241" t="s">
        <v>151</v>
      </c>
    </row>
    <row r="165" spans="1:51" s="14" customFormat="1" ht="12">
      <c r="A165" s="14"/>
      <c r="B165" s="242"/>
      <c r="C165" s="243"/>
      <c r="D165" s="227" t="s">
        <v>165</v>
      </c>
      <c r="E165" s="244" t="s">
        <v>19</v>
      </c>
      <c r="F165" s="245" t="s">
        <v>1483</v>
      </c>
      <c r="G165" s="243"/>
      <c r="H165" s="246">
        <v>17.34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165</v>
      </c>
      <c r="AU165" s="252" t="s">
        <v>81</v>
      </c>
      <c r="AV165" s="14" t="s">
        <v>81</v>
      </c>
      <c r="AW165" s="14" t="s">
        <v>34</v>
      </c>
      <c r="AX165" s="14" t="s">
        <v>72</v>
      </c>
      <c r="AY165" s="252" t="s">
        <v>151</v>
      </c>
    </row>
    <row r="166" spans="1:51" s="15" customFormat="1" ht="12">
      <c r="A166" s="15"/>
      <c r="B166" s="253"/>
      <c r="C166" s="254"/>
      <c r="D166" s="227" t="s">
        <v>165</v>
      </c>
      <c r="E166" s="255" t="s">
        <v>19</v>
      </c>
      <c r="F166" s="256" t="s">
        <v>168</v>
      </c>
      <c r="G166" s="254"/>
      <c r="H166" s="257">
        <v>17.34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3" t="s">
        <v>165</v>
      </c>
      <c r="AU166" s="263" t="s">
        <v>81</v>
      </c>
      <c r="AV166" s="15" t="s">
        <v>157</v>
      </c>
      <c r="AW166" s="15" t="s">
        <v>34</v>
      </c>
      <c r="AX166" s="15" t="s">
        <v>79</v>
      </c>
      <c r="AY166" s="263" t="s">
        <v>151</v>
      </c>
    </row>
    <row r="167" spans="1:65" s="2" customFormat="1" ht="37.8" customHeight="1">
      <c r="A167" s="39"/>
      <c r="B167" s="40"/>
      <c r="C167" s="214" t="s">
        <v>277</v>
      </c>
      <c r="D167" s="214" t="s">
        <v>153</v>
      </c>
      <c r="E167" s="215" t="s">
        <v>1382</v>
      </c>
      <c r="F167" s="216" t="s">
        <v>1383</v>
      </c>
      <c r="G167" s="217" t="s">
        <v>161</v>
      </c>
      <c r="H167" s="218">
        <v>119</v>
      </c>
      <c r="I167" s="219"/>
      <c r="J167" s="220">
        <f>ROUND(I167*H167,2)</f>
        <v>0</v>
      </c>
      <c r="K167" s="216" t="s">
        <v>172</v>
      </c>
      <c r="L167" s="45"/>
      <c r="M167" s="221" t="s">
        <v>19</v>
      </c>
      <c r="N167" s="222" t="s">
        <v>43</v>
      </c>
      <c r="O167" s="85"/>
      <c r="P167" s="223">
        <f>O167*H167</f>
        <v>0</v>
      </c>
      <c r="Q167" s="223">
        <v>0.098</v>
      </c>
      <c r="R167" s="223">
        <f>Q167*H167</f>
        <v>11.662</v>
      </c>
      <c r="S167" s="223">
        <v>0</v>
      </c>
      <c r="T167" s="22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5" t="s">
        <v>157</v>
      </c>
      <c r="AT167" s="225" t="s">
        <v>153</v>
      </c>
      <c r="AU167" s="225" t="s">
        <v>81</v>
      </c>
      <c r="AY167" s="18" t="s">
        <v>151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8" t="s">
        <v>79</v>
      </c>
      <c r="BK167" s="226">
        <f>ROUND(I167*H167,2)</f>
        <v>0</v>
      </c>
      <c r="BL167" s="18" t="s">
        <v>157</v>
      </c>
      <c r="BM167" s="225" t="s">
        <v>1484</v>
      </c>
    </row>
    <row r="168" spans="1:47" s="2" customFormat="1" ht="12">
      <c r="A168" s="39"/>
      <c r="B168" s="40"/>
      <c r="C168" s="41"/>
      <c r="D168" s="264" t="s">
        <v>174</v>
      </c>
      <c r="E168" s="41"/>
      <c r="F168" s="265" t="s">
        <v>1385</v>
      </c>
      <c r="G168" s="41"/>
      <c r="H168" s="41"/>
      <c r="I168" s="229"/>
      <c r="J168" s="41"/>
      <c r="K168" s="41"/>
      <c r="L168" s="45"/>
      <c r="M168" s="230"/>
      <c r="N168" s="231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174</v>
      </c>
      <c r="AU168" s="18" t="s">
        <v>81</v>
      </c>
    </row>
    <row r="169" spans="1:51" s="13" customFormat="1" ht="12">
      <c r="A169" s="13"/>
      <c r="B169" s="232"/>
      <c r="C169" s="233"/>
      <c r="D169" s="227" t="s">
        <v>165</v>
      </c>
      <c r="E169" s="234" t="s">
        <v>19</v>
      </c>
      <c r="F169" s="235" t="s">
        <v>1485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165</v>
      </c>
      <c r="AU169" s="241" t="s">
        <v>81</v>
      </c>
      <c r="AV169" s="13" t="s">
        <v>79</v>
      </c>
      <c r="AW169" s="13" t="s">
        <v>34</v>
      </c>
      <c r="AX169" s="13" t="s">
        <v>72</v>
      </c>
      <c r="AY169" s="241" t="s">
        <v>151</v>
      </c>
    </row>
    <row r="170" spans="1:51" s="14" customFormat="1" ht="12">
      <c r="A170" s="14"/>
      <c r="B170" s="242"/>
      <c r="C170" s="243"/>
      <c r="D170" s="227" t="s">
        <v>165</v>
      </c>
      <c r="E170" s="244" t="s">
        <v>19</v>
      </c>
      <c r="F170" s="245" t="s">
        <v>1037</v>
      </c>
      <c r="G170" s="243"/>
      <c r="H170" s="246">
        <v>119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165</v>
      </c>
      <c r="AU170" s="252" t="s">
        <v>81</v>
      </c>
      <c r="AV170" s="14" t="s">
        <v>81</v>
      </c>
      <c r="AW170" s="14" t="s">
        <v>34</v>
      </c>
      <c r="AX170" s="14" t="s">
        <v>72</v>
      </c>
      <c r="AY170" s="252" t="s">
        <v>151</v>
      </c>
    </row>
    <row r="171" spans="1:51" s="15" customFormat="1" ht="12">
      <c r="A171" s="15"/>
      <c r="B171" s="253"/>
      <c r="C171" s="254"/>
      <c r="D171" s="227" t="s">
        <v>165</v>
      </c>
      <c r="E171" s="255" t="s">
        <v>19</v>
      </c>
      <c r="F171" s="256" t="s">
        <v>168</v>
      </c>
      <c r="G171" s="254"/>
      <c r="H171" s="257">
        <v>119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3" t="s">
        <v>165</v>
      </c>
      <c r="AU171" s="263" t="s">
        <v>81</v>
      </c>
      <c r="AV171" s="15" t="s">
        <v>157</v>
      </c>
      <c r="AW171" s="15" t="s">
        <v>34</v>
      </c>
      <c r="AX171" s="15" t="s">
        <v>79</v>
      </c>
      <c r="AY171" s="263" t="s">
        <v>151</v>
      </c>
    </row>
    <row r="172" spans="1:65" s="2" customFormat="1" ht="16.5" customHeight="1">
      <c r="A172" s="39"/>
      <c r="B172" s="40"/>
      <c r="C172" s="266" t="s">
        <v>282</v>
      </c>
      <c r="D172" s="266" t="s">
        <v>251</v>
      </c>
      <c r="E172" s="267" t="s">
        <v>1386</v>
      </c>
      <c r="F172" s="268" t="s">
        <v>1387</v>
      </c>
      <c r="G172" s="269" t="s">
        <v>161</v>
      </c>
      <c r="H172" s="270">
        <v>121.38</v>
      </c>
      <c r="I172" s="271"/>
      <c r="J172" s="272">
        <f>ROUND(I172*H172,2)</f>
        <v>0</v>
      </c>
      <c r="K172" s="268" t="s">
        <v>172</v>
      </c>
      <c r="L172" s="273"/>
      <c r="M172" s="274" t="s">
        <v>19</v>
      </c>
      <c r="N172" s="275" t="s">
        <v>43</v>
      </c>
      <c r="O172" s="85"/>
      <c r="P172" s="223">
        <f>O172*H172</f>
        <v>0</v>
      </c>
      <c r="Q172" s="223">
        <v>0.136</v>
      </c>
      <c r="R172" s="223">
        <f>Q172*H172</f>
        <v>16.50768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210</v>
      </c>
      <c r="AT172" s="225" t="s">
        <v>251</v>
      </c>
      <c r="AU172" s="225" t="s">
        <v>81</v>
      </c>
      <c r="AY172" s="18" t="s">
        <v>151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79</v>
      </c>
      <c r="BK172" s="226">
        <f>ROUND(I172*H172,2)</f>
        <v>0</v>
      </c>
      <c r="BL172" s="18" t="s">
        <v>157</v>
      </c>
      <c r="BM172" s="225" t="s">
        <v>1486</v>
      </c>
    </row>
    <row r="173" spans="1:51" s="13" customFormat="1" ht="12">
      <c r="A173" s="13"/>
      <c r="B173" s="232"/>
      <c r="C173" s="233"/>
      <c r="D173" s="227" t="s">
        <v>165</v>
      </c>
      <c r="E173" s="234" t="s">
        <v>19</v>
      </c>
      <c r="F173" s="235" t="s">
        <v>1485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165</v>
      </c>
      <c r="AU173" s="241" t="s">
        <v>81</v>
      </c>
      <c r="AV173" s="13" t="s">
        <v>79</v>
      </c>
      <c r="AW173" s="13" t="s">
        <v>34</v>
      </c>
      <c r="AX173" s="13" t="s">
        <v>72</v>
      </c>
      <c r="AY173" s="241" t="s">
        <v>151</v>
      </c>
    </row>
    <row r="174" spans="1:51" s="14" customFormat="1" ht="12">
      <c r="A174" s="14"/>
      <c r="B174" s="242"/>
      <c r="C174" s="243"/>
      <c r="D174" s="227" t="s">
        <v>165</v>
      </c>
      <c r="E174" s="244" t="s">
        <v>19</v>
      </c>
      <c r="F174" s="245" t="s">
        <v>1487</v>
      </c>
      <c r="G174" s="243"/>
      <c r="H174" s="246">
        <v>121.38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165</v>
      </c>
      <c r="AU174" s="252" t="s">
        <v>81</v>
      </c>
      <c r="AV174" s="14" t="s">
        <v>81</v>
      </c>
      <c r="AW174" s="14" t="s">
        <v>34</v>
      </c>
      <c r="AX174" s="14" t="s">
        <v>72</v>
      </c>
      <c r="AY174" s="252" t="s">
        <v>151</v>
      </c>
    </row>
    <row r="175" spans="1:51" s="15" customFormat="1" ht="12">
      <c r="A175" s="15"/>
      <c r="B175" s="253"/>
      <c r="C175" s="254"/>
      <c r="D175" s="227" t="s">
        <v>165</v>
      </c>
      <c r="E175" s="255" t="s">
        <v>19</v>
      </c>
      <c r="F175" s="256" t="s">
        <v>168</v>
      </c>
      <c r="G175" s="254"/>
      <c r="H175" s="257">
        <v>121.38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3" t="s">
        <v>165</v>
      </c>
      <c r="AU175" s="263" t="s">
        <v>81</v>
      </c>
      <c r="AV175" s="15" t="s">
        <v>157</v>
      </c>
      <c r="AW175" s="15" t="s">
        <v>34</v>
      </c>
      <c r="AX175" s="15" t="s">
        <v>79</v>
      </c>
      <c r="AY175" s="263" t="s">
        <v>151</v>
      </c>
    </row>
    <row r="176" spans="1:63" s="12" customFormat="1" ht="22.8" customHeight="1">
      <c r="A176" s="12"/>
      <c r="B176" s="198"/>
      <c r="C176" s="199"/>
      <c r="D176" s="200" t="s">
        <v>71</v>
      </c>
      <c r="E176" s="212" t="s">
        <v>217</v>
      </c>
      <c r="F176" s="212" t="s">
        <v>445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SUM(P177:P213)</f>
        <v>0</v>
      </c>
      <c r="Q176" s="206"/>
      <c r="R176" s="207">
        <f>SUM(R177:R213)</f>
        <v>19.762860000000003</v>
      </c>
      <c r="S176" s="206"/>
      <c r="T176" s="208">
        <f>SUM(T177:T213)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9" t="s">
        <v>79</v>
      </c>
      <c r="AT176" s="210" t="s">
        <v>71</v>
      </c>
      <c r="AU176" s="210" t="s">
        <v>79</v>
      </c>
      <c r="AY176" s="209" t="s">
        <v>151</v>
      </c>
      <c r="BK176" s="211">
        <f>SUM(BK177:BK213)</f>
        <v>0</v>
      </c>
    </row>
    <row r="177" spans="1:65" s="2" customFormat="1" ht="16.5" customHeight="1">
      <c r="A177" s="39"/>
      <c r="B177" s="40"/>
      <c r="C177" s="214" t="s">
        <v>287</v>
      </c>
      <c r="D177" s="214" t="s">
        <v>153</v>
      </c>
      <c r="E177" s="215" t="s">
        <v>430</v>
      </c>
      <c r="F177" s="216" t="s">
        <v>431</v>
      </c>
      <c r="G177" s="217" t="s">
        <v>352</v>
      </c>
      <c r="H177" s="218">
        <v>2</v>
      </c>
      <c r="I177" s="219"/>
      <c r="J177" s="220">
        <f>ROUND(I177*H177,2)</f>
        <v>0</v>
      </c>
      <c r="K177" s="216" t="s">
        <v>368</v>
      </c>
      <c r="L177" s="45"/>
      <c r="M177" s="221" t="s">
        <v>19</v>
      </c>
      <c r="N177" s="222" t="s">
        <v>43</v>
      </c>
      <c r="O177" s="85"/>
      <c r="P177" s="223">
        <f>O177*H177</f>
        <v>0</v>
      </c>
      <c r="Q177" s="223">
        <v>0.0007</v>
      </c>
      <c r="R177" s="223">
        <f>Q177*H177</f>
        <v>0.0014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157</v>
      </c>
      <c r="AT177" s="225" t="s">
        <v>153</v>
      </c>
      <c r="AU177" s="225" t="s">
        <v>81</v>
      </c>
      <c r="AY177" s="18" t="s">
        <v>151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79</v>
      </c>
      <c r="BK177" s="226">
        <f>ROUND(I177*H177,2)</f>
        <v>0</v>
      </c>
      <c r="BL177" s="18" t="s">
        <v>157</v>
      </c>
      <c r="BM177" s="225" t="s">
        <v>1488</v>
      </c>
    </row>
    <row r="178" spans="1:47" s="2" customFormat="1" ht="12">
      <c r="A178" s="39"/>
      <c r="B178" s="40"/>
      <c r="C178" s="41"/>
      <c r="D178" s="264" t="s">
        <v>174</v>
      </c>
      <c r="E178" s="41"/>
      <c r="F178" s="265" t="s">
        <v>433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174</v>
      </c>
      <c r="AU178" s="18" t="s">
        <v>81</v>
      </c>
    </row>
    <row r="179" spans="1:65" s="2" customFormat="1" ht="16.5" customHeight="1">
      <c r="A179" s="39"/>
      <c r="B179" s="40"/>
      <c r="C179" s="266" t="s">
        <v>201</v>
      </c>
      <c r="D179" s="266" t="s">
        <v>251</v>
      </c>
      <c r="E179" s="267" t="s">
        <v>1489</v>
      </c>
      <c r="F179" s="268" t="s">
        <v>1490</v>
      </c>
      <c r="G179" s="269" t="s">
        <v>352</v>
      </c>
      <c r="H179" s="270">
        <v>2</v>
      </c>
      <c r="I179" s="271"/>
      <c r="J179" s="272">
        <f>ROUND(I179*H179,2)</f>
        <v>0</v>
      </c>
      <c r="K179" s="268" t="s">
        <v>19</v>
      </c>
      <c r="L179" s="273"/>
      <c r="M179" s="274" t="s">
        <v>19</v>
      </c>
      <c r="N179" s="275" t="s">
        <v>43</v>
      </c>
      <c r="O179" s="85"/>
      <c r="P179" s="223">
        <f>O179*H179</f>
        <v>0</v>
      </c>
      <c r="Q179" s="223">
        <v>0.0035</v>
      </c>
      <c r="R179" s="223">
        <f>Q179*H179</f>
        <v>0.007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210</v>
      </c>
      <c r="AT179" s="225" t="s">
        <v>251</v>
      </c>
      <c r="AU179" s="225" t="s">
        <v>81</v>
      </c>
      <c r="AY179" s="18" t="s">
        <v>151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79</v>
      </c>
      <c r="BK179" s="226">
        <f>ROUND(I179*H179,2)</f>
        <v>0</v>
      </c>
      <c r="BL179" s="18" t="s">
        <v>157</v>
      </c>
      <c r="BM179" s="225" t="s">
        <v>1491</v>
      </c>
    </row>
    <row r="180" spans="1:65" s="2" customFormat="1" ht="16.5" customHeight="1">
      <c r="A180" s="39"/>
      <c r="B180" s="40"/>
      <c r="C180" s="214" t="s">
        <v>7</v>
      </c>
      <c r="D180" s="214" t="s">
        <v>153</v>
      </c>
      <c r="E180" s="215" t="s">
        <v>436</v>
      </c>
      <c r="F180" s="216" t="s">
        <v>437</v>
      </c>
      <c r="G180" s="217" t="s">
        <v>352</v>
      </c>
      <c r="H180" s="218">
        <v>2</v>
      </c>
      <c r="I180" s="219"/>
      <c r="J180" s="220">
        <f>ROUND(I180*H180,2)</f>
        <v>0</v>
      </c>
      <c r="K180" s="216" t="s">
        <v>368</v>
      </c>
      <c r="L180" s="45"/>
      <c r="M180" s="221" t="s">
        <v>19</v>
      </c>
      <c r="N180" s="222" t="s">
        <v>43</v>
      </c>
      <c r="O180" s="85"/>
      <c r="P180" s="223">
        <f>O180*H180</f>
        <v>0</v>
      </c>
      <c r="Q180" s="223">
        <v>0.11241</v>
      </c>
      <c r="R180" s="223">
        <f>Q180*H180</f>
        <v>0.22482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157</v>
      </c>
      <c r="AT180" s="225" t="s">
        <v>153</v>
      </c>
      <c r="AU180" s="225" t="s">
        <v>81</v>
      </c>
      <c r="AY180" s="18" t="s">
        <v>151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8" t="s">
        <v>79</v>
      </c>
      <c r="BK180" s="226">
        <f>ROUND(I180*H180,2)</f>
        <v>0</v>
      </c>
      <c r="BL180" s="18" t="s">
        <v>157</v>
      </c>
      <c r="BM180" s="225" t="s">
        <v>1492</v>
      </c>
    </row>
    <row r="181" spans="1:47" s="2" customFormat="1" ht="12">
      <c r="A181" s="39"/>
      <c r="B181" s="40"/>
      <c r="C181" s="41"/>
      <c r="D181" s="264" t="s">
        <v>174</v>
      </c>
      <c r="E181" s="41"/>
      <c r="F181" s="265" t="s">
        <v>439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174</v>
      </c>
      <c r="AU181" s="18" t="s">
        <v>81</v>
      </c>
    </row>
    <row r="182" spans="1:65" s="2" customFormat="1" ht="16.5" customHeight="1">
      <c r="A182" s="39"/>
      <c r="B182" s="40"/>
      <c r="C182" s="266" t="s">
        <v>300</v>
      </c>
      <c r="D182" s="266" t="s">
        <v>251</v>
      </c>
      <c r="E182" s="267" t="s">
        <v>1493</v>
      </c>
      <c r="F182" s="268" t="s">
        <v>1494</v>
      </c>
      <c r="G182" s="269" t="s">
        <v>352</v>
      </c>
      <c r="H182" s="270">
        <v>2</v>
      </c>
      <c r="I182" s="271"/>
      <c r="J182" s="272">
        <f>ROUND(I182*H182,2)</f>
        <v>0</v>
      </c>
      <c r="K182" s="268" t="s">
        <v>368</v>
      </c>
      <c r="L182" s="273"/>
      <c r="M182" s="274" t="s">
        <v>19</v>
      </c>
      <c r="N182" s="275" t="s">
        <v>43</v>
      </c>
      <c r="O182" s="85"/>
      <c r="P182" s="223">
        <f>O182*H182</f>
        <v>0</v>
      </c>
      <c r="Q182" s="223">
        <v>0.0025</v>
      </c>
      <c r="R182" s="223">
        <f>Q182*H182</f>
        <v>0.005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210</v>
      </c>
      <c r="AT182" s="225" t="s">
        <v>251</v>
      </c>
      <c r="AU182" s="225" t="s">
        <v>81</v>
      </c>
      <c r="AY182" s="18" t="s">
        <v>151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79</v>
      </c>
      <c r="BK182" s="226">
        <f>ROUND(I182*H182,2)</f>
        <v>0</v>
      </c>
      <c r="BL182" s="18" t="s">
        <v>157</v>
      </c>
      <c r="BM182" s="225" t="s">
        <v>1495</v>
      </c>
    </row>
    <row r="183" spans="1:65" s="2" customFormat="1" ht="16.5" customHeight="1">
      <c r="A183" s="39"/>
      <c r="B183" s="40"/>
      <c r="C183" s="266" t="s">
        <v>305</v>
      </c>
      <c r="D183" s="266" t="s">
        <v>251</v>
      </c>
      <c r="E183" s="267" t="s">
        <v>1496</v>
      </c>
      <c r="F183" s="268" t="s">
        <v>1497</v>
      </c>
      <c r="G183" s="269" t="s">
        <v>352</v>
      </c>
      <c r="H183" s="270">
        <v>2</v>
      </c>
      <c r="I183" s="271"/>
      <c r="J183" s="272">
        <f>ROUND(I183*H183,2)</f>
        <v>0</v>
      </c>
      <c r="K183" s="268" t="s">
        <v>368</v>
      </c>
      <c r="L183" s="273"/>
      <c r="M183" s="274" t="s">
        <v>19</v>
      </c>
      <c r="N183" s="275" t="s">
        <v>43</v>
      </c>
      <c r="O183" s="85"/>
      <c r="P183" s="223">
        <f>O183*H183</f>
        <v>0</v>
      </c>
      <c r="Q183" s="223">
        <v>0.003</v>
      </c>
      <c r="R183" s="223">
        <f>Q183*H183</f>
        <v>0.006</v>
      </c>
      <c r="S183" s="223">
        <v>0</v>
      </c>
      <c r="T183" s="22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210</v>
      </c>
      <c r="AT183" s="225" t="s">
        <v>251</v>
      </c>
      <c r="AU183" s="225" t="s">
        <v>81</v>
      </c>
      <c r="AY183" s="18" t="s">
        <v>151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8" t="s">
        <v>79</v>
      </c>
      <c r="BK183" s="226">
        <f>ROUND(I183*H183,2)</f>
        <v>0</v>
      </c>
      <c r="BL183" s="18" t="s">
        <v>157</v>
      </c>
      <c r="BM183" s="225" t="s">
        <v>1498</v>
      </c>
    </row>
    <row r="184" spans="1:65" s="2" customFormat="1" ht="16.5" customHeight="1">
      <c r="A184" s="39"/>
      <c r="B184" s="40"/>
      <c r="C184" s="266" t="s">
        <v>310</v>
      </c>
      <c r="D184" s="266" t="s">
        <v>251</v>
      </c>
      <c r="E184" s="267" t="s">
        <v>1499</v>
      </c>
      <c r="F184" s="268" t="s">
        <v>1500</v>
      </c>
      <c r="G184" s="269" t="s">
        <v>352</v>
      </c>
      <c r="H184" s="270">
        <v>4</v>
      </c>
      <c r="I184" s="271"/>
      <c r="J184" s="272">
        <f>ROUND(I184*H184,2)</f>
        <v>0</v>
      </c>
      <c r="K184" s="268" t="s">
        <v>368</v>
      </c>
      <c r="L184" s="273"/>
      <c r="M184" s="274" t="s">
        <v>19</v>
      </c>
      <c r="N184" s="275" t="s">
        <v>43</v>
      </c>
      <c r="O184" s="85"/>
      <c r="P184" s="223">
        <f>O184*H184</f>
        <v>0</v>
      </c>
      <c r="Q184" s="223">
        <v>0.00035</v>
      </c>
      <c r="R184" s="223">
        <f>Q184*H184</f>
        <v>0.0014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210</v>
      </c>
      <c r="AT184" s="225" t="s">
        <v>251</v>
      </c>
      <c r="AU184" s="225" t="s">
        <v>81</v>
      </c>
      <c r="AY184" s="18" t="s">
        <v>151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79</v>
      </c>
      <c r="BK184" s="226">
        <f>ROUND(I184*H184,2)</f>
        <v>0</v>
      </c>
      <c r="BL184" s="18" t="s">
        <v>157</v>
      </c>
      <c r="BM184" s="225" t="s">
        <v>1501</v>
      </c>
    </row>
    <row r="185" spans="1:51" s="14" customFormat="1" ht="12">
      <c r="A185" s="14"/>
      <c r="B185" s="242"/>
      <c r="C185" s="243"/>
      <c r="D185" s="227" t="s">
        <v>165</v>
      </c>
      <c r="E185" s="244" t="s">
        <v>19</v>
      </c>
      <c r="F185" s="245" t="s">
        <v>1502</v>
      </c>
      <c r="G185" s="243"/>
      <c r="H185" s="246">
        <v>4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165</v>
      </c>
      <c r="AU185" s="252" t="s">
        <v>81</v>
      </c>
      <c r="AV185" s="14" t="s">
        <v>81</v>
      </c>
      <c r="AW185" s="14" t="s">
        <v>34</v>
      </c>
      <c r="AX185" s="14" t="s">
        <v>72</v>
      </c>
      <c r="AY185" s="252" t="s">
        <v>151</v>
      </c>
    </row>
    <row r="186" spans="1:51" s="15" customFormat="1" ht="12">
      <c r="A186" s="15"/>
      <c r="B186" s="253"/>
      <c r="C186" s="254"/>
      <c r="D186" s="227" t="s">
        <v>165</v>
      </c>
      <c r="E186" s="255" t="s">
        <v>19</v>
      </c>
      <c r="F186" s="256" t="s">
        <v>168</v>
      </c>
      <c r="G186" s="254"/>
      <c r="H186" s="257">
        <v>4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3" t="s">
        <v>165</v>
      </c>
      <c r="AU186" s="263" t="s">
        <v>81</v>
      </c>
      <c r="AV186" s="15" t="s">
        <v>157</v>
      </c>
      <c r="AW186" s="15" t="s">
        <v>34</v>
      </c>
      <c r="AX186" s="15" t="s">
        <v>79</v>
      </c>
      <c r="AY186" s="263" t="s">
        <v>151</v>
      </c>
    </row>
    <row r="187" spans="1:65" s="2" customFormat="1" ht="16.5" customHeight="1">
      <c r="A187" s="39"/>
      <c r="B187" s="40"/>
      <c r="C187" s="266" t="s">
        <v>316</v>
      </c>
      <c r="D187" s="266" t="s">
        <v>251</v>
      </c>
      <c r="E187" s="267" t="s">
        <v>1503</v>
      </c>
      <c r="F187" s="268" t="s">
        <v>1504</v>
      </c>
      <c r="G187" s="269" t="s">
        <v>352</v>
      </c>
      <c r="H187" s="270">
        <v>2</v>
      </c>
      <c r="I187" s="271"/>
      <c r="J187" s="272">
        <f>ROUND(I187*H187,2)</f>
        <v>0</v>
      </c>
      <c r="K187" s="268" t="s">
        <v>368</v>
      </c>
      <c r="L187" s="273"/>
      <c r="M187" s="274" t="s">
        <v>19</v>
      </c>
      <c r="N187" s="275" t="s">
        <v>43</v>
      </c>
      <c r="O187" s="85"/>
      <c r="P187" s="223">
        <f>O187*H187</f>
        <v>0</v>
      </c>
      <c r="Q187" s="223">
        <v>0.0001</v>
      </c>
      <c r="R187" s="223">
        <f>Q187*H187</f>
        <v>0.0002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210</v>
      </c>
      <c r="AT187" s="225" t="s">
        <v>251</v>
      </c>
      <c r="AU187" s="225" t="s">
        <v>81</v>
      </c>
      <c r="AY187" s="18" t="s">
        <v>151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79</v>
      </c>
      <c r="BK187" s="226">
        <f>ROUND(I187*H187,2)</f>
        <v>0</v>
      </c>
      <c r="BL187" s="18" t="s">
        <v>157</v>
      </c>
      <c r="BM187" s="225" t="s">
        <v>1505</v>
      </c>
    </row>
    <row r="188" spans="1:65" s="2" customFormat="1" ht="21.75" customHeight="1">
      <c r="A188" s="39"/>
      <c r="B188" s="40"/>
      <c r="C188" s="214" t="s">
        <v>322</v>
      </c>
      <c r="D188" s="214" t="s">
        <v>153</v>
      </c>
      <c r="E188" s="215" t="s">
        <v>1506</v>
      </c>
      <c r="F188" s="216" t="s">
        <v>1507</v>
      </c>
      <c r="G188" s="217" t="s">
        <v>161</v>
      </c>
      <c r="H188" s="218">
        <v>1</v>
      </c>
      <c r="I188" s="219"/>
      <c r="J188" s="220">
        <f>ROUND(I188*H188,2)</f>
        <v>0</v>
      </c>
      <c r="K188" s="216" t="s">
        <v>245</v>
      </c>
      <c r="L188" s="45"/>
      <c r="M188" s="221" t="s">
        <v>19</v>
      </c>
      <c r="N188" s="222" t="s">
        <v>43</v>
      </c>
      <c r="O188" s="85"/>
      <c r="P188" s="223">
        <f>O188*H188</f>
        <v>0</v>
      </c>
      <c r="Q188" s="223">
        <v>0.0026</v>
      </c>
      <c r="R188" s="223">
        <f>Q188*H188</f>
        <v>0.0026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157</v>
      </c>
      <c r="AT188" s="225" t="s">
        <v>153</v>
      </c>
      <c r="AU188" s="225" t="s">
        <v>81</v>
      </c>
      <c r="AY188" s="18" t="s">
        <v>151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79</v>
      </c>
      <c r="BK188" s="226">
        <f>ROUND(I188*H188,2)</f>
        <v>0</v>
      </c>
      <c r="BL188" s="18" t="s">
        <v>157</v>
      </c>
      <c r="BM188" s="225" t="s">
        <v>1508</v>
      </c>
    </row>
    <row r="189" spans="1:47" s="2" customFormat="1" ht="12">
      <c r="A189" s="39"/>
      <c r="B189" s="40"/>
      <c r="C189" s="41"/>
      <c r="D189" s="264" t="s">
        <v>174</v>
      </c>
      <c r="E189" s="41"/>
      <c r="F189" s="265" t="s">
        <v>1509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174</v>
      </c>
      <c r="AU189" s="18" t="s">
        <v>81</v>
      </c>
    </row>
    <row r="190" spans="1:47" s="2" customFormat="1" ht="12">
      <c r="A190" s="39"/>
      <c r="B190" s="40"/>
      <c r="C190" s="41"/>
      <c r="D190" s="227" t="s">
        <v>163</v>
      </c>
      <c r="E190" s="41"/>
      <c r="F190" s="228" t="s">
        <v>1510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163</v>
      </c>
      <c r="AU190" s="18" t="s">
        <v>81</v>
      </c>
    </row>
    <row r="191" spans="1:65" s="2" customFormat="1" ht="33" customHeight="1">
      <c r="A191" s="39"/>
      <c r="B191" s="40"/>
      <c r="C191" s="214" t="s">
        <v>327</v>
      </c>
      <c r="D191" s="214" t="s">
        <v>153</v>
      </c>
      <c r="E191" s="215" t="s">
        <v>447</v>
      </c>
      <c r="F191" s="216" t="s">
        <v>1511</v>
      </c>
      <c r="G191" s="217" t="s">
        <v>194</v>
      </c>
      <c r="H191" s="218">
        <v>39</v>
      </c>
      <c r="I191" s="219"/>
      <c r="J191" s="220">
        <f>ROUND(I191*H191,2)</f>
        <v>0</v>
      </c>
      <c r="K191" s="216" t="s">
        <v>172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0.08978</v>
      </c>
      <c r="R191" s="223">
        <f>Q191*H191</f>
        <v>3.50142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157</v>
      </c>
      <c r="AT191" s="225" t="s">
        <v>153</v>
      </c>
      <c r="AU191" s="225" t="s">
        <v>81</v>
      </c>
      <c r="AY191" s="18" t="s">
        <v>151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79</v>
      </c>
      <c r="BK191" s="226">
        <f>ROUND(I191*H191,2)</f>
        <v>0</v>
      </c>
      <c r="BL191" s="18" t="s">
        <v>157</v>
      </c>
      <c r="BM191" s="225" t="s">
        <v>1512</v>
      </c>
    </row>
    <row r="192" spans="1:47" s="2" customFormat="1" ht="12">
      <c r="A192" s="39"/>
      <c r="B192" s="40"/>
      <c r="C192" s="41"/>
      <c r="D192" s="264" t="s">
        <v>174</v>
      </c>
      <c r="E192" s="41"/>
      <c r="F192" s="265" t="s">
        <v>450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174</v>
      </c>
      <c r="AU192" s="18" t="s">
        <v>81</v>
      </c>
    </row>
    <row r="193" spans="1:51" s="13" customFormat="1" ht="12">
      <c r="A193" s="13"/>
      <c r="B193" s="232"/>
      <c r="C193" s="233"/>
      <c r="D193" s="227" t="s">
        <v>165</v>
      </c>
      <c r="E193" s="234" t="s">
        <v>19</v>
      </c>
      <c r="F193" s="235" t="s">
        <v>1513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165</v>
      </c>
      <c r="AU193" s="241" t="s">
        <v>81</v>
      </c>
      <c r="AV193" s="13" t="s">
        <v>79</v>
      </c>
      <c r="AW193" s="13" t="s">
        <v>34</v>
      </c>
      <c r="AX193" s="13" t="s">
        <v>72</v>
      </c>
      <c r="AY193" s="241" t="s">
        <v>151</v>
      </c>
    </row>
    <row r="194" spans="1:51" s="14" customFormat="1" ht="12">
      <c r="A194" s="14"/>
      <c r="B194" s="242"/>
      <c r="C194" s="243"/>
      <c r="D194" s="227" t="s">
        <v>165</v>
      </c>
      <c r="E194" s="244" t="s">
        <v>19</v>
      </c>
      <c r="F194" s="245" t="s">
        <v>388</v>
      </c>
      <c r="G194" s="243"/>
      <c r="H194" s="246">
        <v>39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165</v>
      </c>
      <c r="AU194" s="252" t="s">
        <v>81</v>
      </c>
      <c r="AV194" s="14" t="s">
        <v>81</v>
      </c>
      <c r="AW194" s="14" t="s">
        <v>34</v>
      </c>
      <c r="AX194" s="14" t="s">
        <v>72</v>
      </c>
      <c r="AY194" s="252" t="s">
        <v>151</v>
      </c>
    </row>
    <row r="195" spans="1:51" s="15" customFormat="1" ht="12">
      <c r="A195" s="15"/>
      <c r="B195" s="253"/>
      <c r="C195" s="254"/>
      <c r="D195" s="227" t="s">
        <v>165</v>
      </c>
      <c r="E195" s="255" t="s">
        <v>19</v>
      </c>
      <c r="F195" s="256" t="s">
        <v>168</v>
      </c>
      <c r="G195" s="254"/>
      <c r="H195" s="257">
        <v>39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3" t="s">
        <v>165</v>
      </c>
      <c r="AU195" s="263" t="s">
        <v>81</v>
      </c>
      <c r="AV195" s="15" t="s">
        <v>157</v>
      </c>
      <c r="AW195" s="15" t="s">
        <v>34</v>
      </c>
      <c r="AX195" s="15" t="s">
        <v>79</v>
      </c>
      <c r="AY195" s="263" t="s">
        <v>151</v>
      </c>
    </row>
    <row r="196" spans="1:65" s="2" customFormat="1" ht="16.5" customHeight="1">
      <c r="A196" s="39"/>
      <c r="B196" s="40"/>
      <c r="C196" s="266" t="s">
        <v>332</v>
      </c>
      <c r="D196" s="266" t="s">
        <v>251</v>
      </c>
      <c r="E196" s="267" t="s">
        <v>1514</v>
      </c>
      <c r="F196" s="268" t="s">
        <v>1515</v>
      </c>
      <c r="G196" s="269" t="s">
        <v>161</v>
      </c>
      <c r="H196" s="270">
        <v>3.9</v>
      </c>
      <c r="I196" s="271"/>
      <c r="J196" s="272">
        <f>ROUND(I196*H196,2)</f>
        <v>0</v>
      </c>
      <c r="K196" s="268" t="s">
        <v>172</v>
      </c>
      <c r="L196" s="273"/>
      <c r="M196" s="274" t="s">
        <v>19</v>
      </c>
      <c r="N196" s="275" t="s">
        <v>43</v>
      </c>
      <c r="O196" s="85"/>
      <c r="P196" s="223">
        <f>O196*H196</f>
        <v>0</v>
      </c>
      <c r="Q196" s="223">
        <v>0.176</v>
      </c>
      <c r="R196" s="223">
        <f>Q196*H196</f>
        <v>0.6863999999999999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210</v>
      </c>
      <c r="AT196" s="225" t="s">
        <v>251</v>
      </c>
      <c r="AU196" s="225" t="s">
        <v>81</v>
      </c>
      <c r="AY196" s="18" t="s">
        <v>151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79</v>
      </c>
      <c r="BK196" s="226">
        <f>ROUND(I196*H196,2)</f>
        <v>0</v>
      </c>
      <c r="BL196" s="18" t="s">
        <v>157</v>
      </c>
      <c r="BM196" s="225" t="s">
        <v>1516</v>
      </c>
    </row>
    <row r="197" spans="1:51" s="13" customFormat="1" ht="12">
      <c r="A197" s="13"/>
      <c r="B197" s="232"/>
      <c r="C197" s="233"/>
      <c r="D197" s="227" t="s">
        <v>165</v>
      </c>
      <c r="E197" s="234" t="s">
        <v>19</v>
      </c>
      <c r="F197" s="235" t="s">
        <v>1513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165</v>
      </c>
      <c r="AU197" s="241" t="s">
        <v>81</v>
      </c>
      <c r="AV197" s="13" t="s">
        <v>79</v>
      </c>
      <c r="AW197" s="13" t="s">
        <v>34</v>
      </c>
      <c r="AX197" s="13" t="s">
        <v>72</v>
      </c>
      <c r="AY197" s="241" t="s">
        <v>151</v>
      </c>
    </row>
    <row r="198" spans="1:51" s="14" customFormat="1" ht="12">
      <c r="A198" s="14"/>
      <c r="B198" s="242"/>
      <c r="C198" s="243"/>
      <c r="D198" s="227" t="s">
        <v>165</v>
      </c>
      <c r="E198" s="244" t="s">
        <v>19</v>
      </c>
      <c r="F198" s="245" t="s">
        <v>1517</v>
      </c>
      <c r="G198" s="243"/>
      <c r="H198" s="246">
        <v>3.9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165</v>
      </c>
      <c r="AU198" s="252" t="s">
        <v>81</v>
      </c>
      <c r="AV198" s="14" t="s">
        <v>81</v>
      </c>
      <c r="AW198" s="14" t="s">
        <v>34</v>
      </c>
      <c r="AX198" s="14" t="s">
        <v>72</v>
      </c>
      <c r="AY198" s="252" t="s">
        <v>151</v>
      </c>
    </row>
    <row r="199" spans="1:51" s="15" customFormat="1" ht="12">
      <c r="A199" s="15"/>
      <c r="B199" s="253"/>
      <c r="C199" s="254"/>
      <c r="D199" s="227" t="s">
        <v>165</v>
      </c>
      <c r="E199" s="255" t="s">
        <v>19</v>
      </c>
      <c r="F199" s="256" t="s">
        <v>168</v>
      </c>
      <c r="G199" s="254"/>
      <c r="H199" s="257">
        <v>3.9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3" t="s">
        <v>165</v>
      </c>
      <c r="AU199" s="263" t="s">
        <v>81</v>
      </c>
      <c r="AV199" s="15" t="s">
        <v>157</v>
      </c>
      <c r="AW199" s="15" t="s">
        <v>34</v>
      </c>
      <c r="AX199" s="15" t="s">
        <v>79</v>
      </c>
      <c r="AY199" s="263" t="s">
        <v>151</v>
      </c>
    </row>
    <row r="200" spans="1:65" s="2" customFormat="1" ht="24.15" customHeight="1">
      <c r="A200" s="39"/>
      <c r="B200" s="40"/>
      <c r="C200" s="214" t="s">
        <v>339</v>
      </c>
      <c r="D200" s="214" t="s">
        <v>153</v>
      </c>
      <c r="E200" s="215" t="s">
        <v>1518</v>
      </c>
      <c r="F200" s="216" t="s">
        <v>1519</v>
      </c>
      <c r="G200" s="217" t="s">
        <v>194</v>
      </c>
      <c r="H200" s="218">
        <v>65</v>
      </c>
      <c r="I200" s="219"/>
      <c r="J200" s="220">
        <f>ROUND(I200*H200,2)</f>
        <v>0</v>
      </c>
      <c r="K200" s="216" t="s">
        <v>172</v>
      </c>
      <c r="L200" s="45"/>
      <c r="M200" s="221" t="s">
        <v>19</v>
      </c>
      <c r="N200" s="222" t="s">
        <v>43</v>
      </c>
      <c r="O200" s="85"/>
      <c r="P200" s="223">
        <f>O200*H200</f>
        <v>0</v>
      </c>
      <c r="Q200" s="223">
        <v>0.1554</v>
      </c>
      <c r="R200" s="223">
        <f>Q200*H200</f>
        <v>10.101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157</v>
      </c>
      <c r="AT200" s="225" t="s">
        <v>153</v>
      </c>
      <c r="AU200" s="225" t="s">
        <v>81</v>
      </c>
      <c r="AY200" s="18" t="s">
        <v>151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79</v>
      </c>
      <c r="BK200" s="226">
        <f>ROUND(I200*H200,2)</f>
        <v>0</v>
      </c>
      <c r="BL200" s="18" t="s">
        <v>157</v>
      </c>
      <c r="BM200" s="225" t="s">
        <v>1520</v>
      </c>
    </row>
    <row r="201" spans="1:47" s="2" customFormat="1" ht="12">
      <c r="A201" s="39"/>
      <c r="B201" s="40"/>
      <c r="C201" s="41"/>
      <c r="D201" s="264" t="s">
        <v>174</v>
      </c>
      <c r="E201" s="41"/>
      <c r="F201" s="265" t="s">
        <v>1521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174</v>
      </c>
      <c r="AU201" s="18" t="s">
        <v>81</v>
      </c>
    </row>
    <row r="202" spans="1:51" s="14" customFormat="1" ht="12">
      <c r="A202" s="14"/>
      <c r="B202" s="242"/>
      <c r="C202" s="243"/>
      <c r="D202" s="227" t="s">
        <v>165</v>
      </c>
      <c r="E202" s="244" t="s">
        <v>19</v>
      </c>
      <c r="F202" s="245" t="s">
        <v>525</v>
      </c>
      <c r="G202" s="243"/>
      <c r="H202" s="246">
        <v>65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165</v>
      </c>
      <c r="AU202" s="252" t="s">
        <v>81</v>
      </c>
      <c r="AV202" s="14" t="s">
        <v>81</v>
      </c>
      <c r="AW202" s="14" t="s">
        <v>34</v>
      </c>
      <c r="AX202" s="14" t="s">
        <v>72</v>
      </c>
      <c r="AY202" s="252" t="s">
        <v>151</v>
      </c>
    </row>
    <row r="203" spans="1:51" s="15" customFormat="1" ht="12">
      <c r="A203" s="15"/>
      <c r="B203" s="253"/>
      <c r="C203" s="254"/>
      <c r="D203" s="227" t="s">
        <v>165</v>
      </c>
      <c r="E203" s="255" t="s">
        <v>19</v>
      </c>
      <c r="F203" s="256" t="s">
        <v>168</v>
      </c>
      <c r="G203" s="254"/>
      <c r="H203" s="257">
        <v>65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3" t="s">
        <v>165</v>
      </c>
      <c r="AU203" s="263" t="s">
        <v>81</v>
      </c>
      <c r="AV203" s="15" t="s">
        <v>157</v>
      </c>
      <c r="AW203" s="15" t="s">
        <v>34</v>
      </c>
      <c r="AX203" s="15" t="s">
        <v>79</v>
      </c>
      <c r="AY203" s="263" t="s">
        <v>151</v>
      </c>
    </row>
    <row r="204" spans="1:65" s="2" customFormat="1" ht="16.5" customHeight="1">
      <c r="A204" s="39"/>
      <c r="B204" s="40"/>
      <c r="C204" s="266" t="s">
        <v>343</v>
      </c>
      <c r="D204" s="266" t="s">
        <v>251</v>
      </c>
      <c r="E204" s="267" t="s">
        <v>1522</v>
      </c>
      <c r="F204" s="268" t="s">
        <v>1523</v>
      </c>
      <c r="G204" s="269" t="s">
        <v>194</v>
      </c>
      <c r="H204" s="270">
        <v>65</v>
      </c>
      <c r="I204" s="271"/>
      <c r="J204" s="272">
        <f>ROUND(I204*H204,2)</f>
        <v>0</v>
      </c>
      <c r="K204" s="268" t="s">
        <v>172</v>
      </c>
      <c r="L204" s="273"/>
      <c r="M204" s="274" t="s">
        <v>19</v>
      </c>
      <c r="N204" s="275" t="s">
        <v>43</v>
      </c>
      <c r="O204" s="85"/>
      <c r="P204" s="223">
        <f>O204*H204</f>
        <v>0</v>
      </c>
      <c r="Q204" s="223">
        <v>0.08</v>
      </c>
      <c r="R204" s="223">
        <f>Q204*H204</f>
        <v>5.2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210</v>
      </c>
      <c r="AT204" s="225" t="s">
        <v>251</v>
      </c>
      <c r="AU204" s="225" t="s">
        <v>81</v>
      </c>
      <c r="AY204" s="18" t="s">
        <v>151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79</v>
      </c>
      <c r="BK204" s="226">
        <f>ROUND(I204*H204,2)</f>
        <v>0</v>
      </c>
      <c r="BL204" s="18" t="s">
        <v>157</v>
      </c>
      <c r="BM204" s="225" t="s">
        <v>1524</v>
      </c>
    </row>
    <row r="205" spans="1:51" s="14" customFormat="1" ht="12">
      <c r="A205" s="14"/>
      <c r="B205" s="242"/>
      <c r="C205" s="243"/>
      <c r="D205" s="227" t="s">
        <v>165</v>
      </c>
      <c r="E205" s="244" t="s">
        <v>19</v>
      </c>
      <c r="F205" s="245" t="s">
        <v>525</v>
      </c>
      <c r="G205" s="243"/>
      <c r="H205" s="246">
        <v>65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165</v>
      </c>
      <c r="AU205" s="252" t="s">
        <v>81</v>
      </c>
      <c r="AV205" s="14" t="s">
        <v>81</v>
      </c>
      <c r="AW205" s="14" t="s">
        <v>34</v>
      </c>
      <c r="AX205" s="14" t="s">
        <v>72</v>
      </c>
      <c r="AY205" s="252" t="s">
        <v>151</v>
      </c>
    </row>
    <row r="206" spans="1:51" s="15" customFormat="1" ht="12">
      <c r="A206" s="15"/>
      <c r="B206" s="253"/>
      <c r="C206" s="254"/>
      <c r="D206" s="227" t="s">
        <v>165</v>
      </c>
      <c r="E206" s="255" t="s">
        <v>19</v>
      </c>
      <c r="F206" s="256" t="s">
        <v>168</v>
      </c>
      <c r="G206" s="254"/>
      <c r="H206" s="257">
        <v>65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3" t="s">
        <v>165</v>
      </c>
      <c r="AU206" s="263" t="s">
        <v>81</v>
      </c>
      <c r="AV206" s="15" t="s">
        <v>157</v>
      </c>
      <c r="AW206" s="15" t="s">
        <v>34</v>
      </c>
      <c r="AX206" s="15" t="s">
        <v>79</v>
      </c>
      <c r="AY206" s="263" t="s">
        <v>151</v>
      </c>
    </row>
    <row r="207" spans="1:65" s="2" customFormat="1" ht="33" customHeight="1">
      <c r="A207" s="39"/>
      <c r="B207" s="40"/>
      <c r="C207" s="214" t="s">
        <v>349</v>
      </c>
      <c r="D207" s="214" t="s">
        <v>153</v>
      </c>
      <c r="E207" s="215" t="s">
        <v>471</v>
      </c>
      <c r="F207" s="216" t="s">
        <v>472</v>
      </c>
      <c r="G207" s="217" t="s">
        <v>194</v>
      </c>
      <c r="H207" s="218">
        <v>42</v>
      </c>
      <c r="I207" s="219"/>
      <c r="J207" s="220">
        <f>ROUND(I207*H207,2)</f>
        <v>0</v>
      </c>
      <c r="K207" s="216" t="s">
        <v>368</v>
      </c>
      <c r="L207" s="45"/>
      <c r="M207" s="221" t="s">
        <v>19</v>
      </c>
      <c r="N207" s="222" t="s">
        <v>43</v>
      </c>
      <c r="O207" s="85"/>
      <c r="P207" s="223">
        <f>O207*H207</f>
        <v>0</v>
      </c>
      <c r="Q207" s="223">
        <v>0.00061</v>
      </c>
      <c r="R207" s="223">
        <f>Q207*H207</f>
        <v>0.02562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157</v>
      </c>
      <c r="AT207" s="225" t="s">
        <v>153</v>
      </c>
      <c r="AU207" s="225" t="s">
        <v>81</v>
      </c>
      <c r="AY207" s="18" t="s">
        <v>151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79</v>
      </c>
      <c r="BK207" s="226">
        <f>ROUND(I207*H207,2)</f>
        <v>0</v>
      </c>
      <c r="BL207" s="18" t="s">
        <v>157</v>
      </c>
      <c r="BM207" s="225" t="s">
        <v>1525</v>
      </c>
    </row>
    <row r="208" spans="1:47" s="2" customFormat="1" ht="12">
      <c r="A208" s="39"/>
      <c r="B208" s="40"/>
      <c r="C208" s="41"/>
      <c r="D208" s="264" t="s">
        <v>174</v>
      </c>
      <c r="E208" s="41"/>
      <c r="F208" s="265" t="s">
        <v>474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174</v>
      </c>
      <c r="AU208" s="18" t="s">
        <v>81</v>
      </c>
    </row>
    <row r="209" spans="1:51" s="14" customFormat="1" ht="12">
      <c r="A209" s="14"/>
      <c r="B209" s="242"/>
      <c r="C209" s="243"/>
      <c r="D209" s="227" t="s">
        <v>165</v>
      </c>
      <c r="E209" s="244" t="s">
        <v>19</v>
      </c>
      <c r="F209" s="245" t="s">
        <v>402</v>
      </c>
      <c r="G209" s="243"/>
      <c r="H209" s="246">
        <v>42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165</v>
      </c>
      <c r="AU209" s="252" t="s">
        <v>81</v>
      </c>
      <c r="AV209" s="14" t="s">
        <v>81</v>
      </c>
      <c r="AW209" s="14" t="s">
        <v>34</v>
      </c>
      <c r="AX209" s="14" t="s">
        <v>72</v>
      </c>
      <c r="AY209" s="252" t="s">
        <v>151</v>
      </c>
    </row>
    <row r="210" spans="1:51" s="15" customFormat="1" ht="12">
      <c r="A210" s="15"/>
      <c r="B210" s="253"/>
      <c r="C210" s="254"/>
      <c r="D210" s="227" t="s">
        <v>165</v>
      </c>
      <c r="E210" s="255" t="s">
        <v>19</v>
      </c>
      <c r="F210" s="256" t="s">
        <v>168</v>
      </c>
      <c r="G210" s="254"/>
      <c r="H210" s="257">
        <v>42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3" t="s">
        <v>165</v>
      </c>
      <c r="AU210" s="263" t="s">
        <v>81</v>
      </c>
      <c r="AV210" s="15" t="s">
        <v>157</v>
      </c>
      <c r="AW210" s="15" t="s">
        <v>34</v>
      </c>
      <c r="AX210" s="15" t="s">
        <v>79</v>
      </c>
      <c r="AY210" s="263" t="s">
        <v>151</v>
      </c>
    </row>
    <row r="211" spans="1:65" s="2" customFormat="1" ht="16.5" customHeight="1">
      <c r="A211" s="39"/>
      <c r="B211" s="40"/>
      <c r="C211" s="214" t="s">
        <v>356</v>
      </c>
      <c r="D211" s="214" t="s">
        <v>153</v>
      </c>
      <c r="E211" s="215" t="s">
        <v>476</v>
      </c>
      <c r="F211" s="216" t="s">
        <v>477</v>
      </c>
      <c r="G211" s="217" t="s">
        <v>194</v>
      </c>
      <c r="H211" s="218">
        <v>42</v>
      </c>
      <c r="I211" s="219"/>
      <c r="J211" s="220">
        <f>ROUND(I211*H211,2)</f>
        <v>0</v>
      </c>
      <c r="K211" s="216" t="s">
        <v>19</v>
      </c>
      <c r="L211" s="45"/>
      <c r="M211" s="221" t="s">
        <v>19</v>
      </c>
      <c r="N211" s="222" t="s">
        <v>43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157</v>
      </c>
      <c r="AT211" s="225" t="s">
        <v>153</v>
      </c>
      <c r="AU211" s="225" t="s">
        <v>81</v>
      </c>
      <c r="AY211" s="18" t="s">
        <v>151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79</v>
      </c>
      <c r="BK211" s="226">
        <f>ROUND(I211*H211,2)</f>
        <v>0</v>
      </c>
      <c r="BL211" s="18" t="s">
        <v>157</v>
      </c>
      <c r="BM211" s="225" t="s">
        <v>1526</v>
      </c>
    </row>
    <row r="212" spans="1:51" s="14" customFormat="1" ht="12">
      <c r="A212" s="14"/>
      <c r="B212" s="242"/>
      <c r="C212" s="243"/>
      <c r="D212" s="227" t="s">
        <v>165</v>
      </c>
      <c r="E212" s="244" t="s">
        <v>19</v>
      </c>
      <c r="F212" s="245" t="s">
        <v>402</v>
      </c>
      <c r="G212" s="243"/>
      <c r="H212" s="246">
        <v>42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165</v>
      </c>
      <c r="AU212" s="252" t="s">
        <v>81</v>
      </c>
      <c r="AV212" s="14" t="s">
        <v>81</v>
      </c>
      <c r="AW212" s="14" t="s">
        <v>34</v>
      </c>
      <c r="AX212" s="14" t="s">
        <v>72</v>
      </c>
      <c r="AY212" s="252" t="s">
        <v>151</v>
      </c>
    </row>
    <row r="213" spans="1:51" s="15" customFormat="1" ht="12">
      <c r="A213" s="15"/>
      <c r="B213" s="253"/>
      <c r="C213" s="254"/>
      <c r="D213" s="227" t="s">
        <v>165</v>
      </c>
      <c r="E213" s="255" t="s">
        <v>19</v>
      </c>
      <c r="F213" s="256" t="s">
        <v>168</v>
      </c>
      <c r="G213" s="254"/>
      <c r="H213" s="257">
        <v>42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3" t="s">
        <v>165</v>
      </c>
      <c r="AU213" s="263" t="s">
        <v>81</v>
      </c>
      <c r="AV213" s="15" t="s">
        <v>157</v>
      </c>
      <c r="AW213" s="15" t="s">
        <v>34</v>
      </c>
      <c r="AX213" s="15" t="s">
        <v>79</v>
      </c>
      <c r="AY213" s="263" t="s">
        <v>151</v>
      </c>
    </row>
    <row r="214" spans="1:63" s="12" customFormat="1" ht="22.8" customHeight="1">
      <c r="A214" s="12"/>
      <c r="B214" s="198"/>
      <c r="C214" s="199"/>
      <c r="D214" s="200" t="s">
        <v>71</v>
      </c>
      <c r="E214" s="212" t="s">
        <v>495</v>
      </c>
      <c r="F214" s="212" t="s">
        <v>496</v>
      </c>
      <c r="G214" s="199"/>
      <c r="H214" s="199"/>
      <c r="I214" s="202"/>
      <c r="J214" s="213">
        <f>BK214</f>
        <v>0</v>
      </c>
      <c r="K214" s="199"/>
      <c r="L214" s="204"/>
      <c r="M214" s="205"/>
      <c r="N214" s="206"/>
      <c r="O214" s="206"/>
      <c r="P214" s="207">
        <f>P215</f>
        <v>0</v>
      </c>
      <c r="Q214" s="206"/>
      <c r="R214" s="207">
        <f>R215</f>
        <v>0</v>
      </c>
      <c r="S214" s="206"/>
      <c r="T214" s="208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9" t="s">
        <v>79</v>
      </c>
      <c r="AT214" s="210" t="s">
        <v>71</v>
      </c>
      <c r="AU214" s="210" t="s">
        <v>79</v>
      </c>
      <c r="AY214" s="209" t="s">
        <v>151</v>
      </c>
      <c r="BK214" s="211">
        <f>BK215</f>
        <v>0</v>
      </c>
    </row>
    <row r="215" spans="1:65" s="2" customFormat="1" ht="24.15" customHeight="1">
      <c r="A215" s="39"/>
      <c r="B215" s="40"/>
      <c r="C215" s="214" t="s">
        <v>360</v>
      </c>
      <c r="D215" s="214" t="s">
        <v>153</v>
      </c>
      <c r="E215" s="215" t="s">
        <v>507</v>
      </c>
      <c r="F215" s="216" t="s">
        <v>508</v>
      </c>
      <c r="G215" s="217" t="s">
        <v>254</v>
      </c>
      <c r="H215" s="218">
        <v>17.195</v>
      </c>
      <c r="I215" s="219"/>
      <c r="J215" s="220">
        <f>ROUND(I215*H215,2)</f>
        <v>0</v>
      </c>
      <c r="K215" s="216" t="s">
        <v>19</v>
      </c>
      <c r="L215" s="45"/>
      <c r="M215" s="221" t="s">
        <v>19</v>
      </c>
      <c r="N215" s="222" t="s">
        <v>43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5" t="s">
        <v>157</v>
      </c>
      <c r="AT215" s="225" t="s">
        <v>153</v>
      </c>
      <c r="AU215" s="225" t="s">
        <v>81</v>
      </c>
      <c r="AY215" s="18" t="s">
        <v>151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8" t="s">
        <v>79</v>
      </c>
      <c r="BK215" s="226">
        <f>ROUND(I215*H215,2)</f>
        <v>0</v>
      </c>
      <c r="BL215" s="18" t="s">
        <v>157</v>
      </c>
      <c r="BM215" s="225" t="s">
        <v>1527</v>
      </c>
    </row>
    <row r="216" spans="1:63" s="12" customFormat="1" ht="22.8" customHeight="1">
      <c r="A216" s="12"/>
      <c r="B216" s="198"/>
      <c r="C216" s="199"/>
      <c r="D216" s="200" t="s">
        <v>71</v>
      </c>
      <c r="E216" s="212" t="s">
        <v>510</v>
      </c>
      <c r="F216" s="212" t="s">
        <v>511</v>
      </c>
      <c r="G216" s="199"/>
      <c r="H216" s="199"/>
      <c r="I216" s="202"/>
      <c r="J216" s="213">
        <f>BK216</f>
        <v>0</v>
      </c>
      <c r="K216" s="199"/>
      <c r="L216" s="204"/>
      <c r="M216" s="205"/>
      <c r="N216" s="206"/>
      <c r="O216" s="206"/>
      <c r="P216" s="207">
        <f>P217</f>
        <v>0</v>
      </c>
      <c r="Q216" s="206"/>
      <c r="R216" s="207">
        <f>R217</f>
        <v>0</v>
      </c>
      <c r="S216" s="206"/>
      <c r="T216" s="208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9" t="s">
        <v>79</v>
      </c>
      <c r="AT216" s="210" t="s">
        <v>71</v>
      </c>
      <c r="AU216" s="210" t="s">
        <v>79</v>
      </c>
      <c r="AY216" s="209" t="s">
        <v>151</v>
      </c>
      <c r="BK216" s="211">
        <f>BK217</f>
        <v>0</v>
      </c>
    </row>
    <row r="217" spans="1:65" s="2" customFormat="1" ht="24.15" customHeight="1">
      <c r="A217" s="39"/>
      <c r="B217" s="40"/>
      <c r="C217" s="214" t="s">
        <v>365</v>
      </c>
      <c r="D217" s="214" t="s">
        <v>153</v>
      </c>
      <c r="E217" s="215" t="s">
        <v>513</v>
      </c>
      <c r="F217" s="216" t="s">
        <v>514</v>
      </c>
      <c r="G217" s="217" t="s">
        <v>254</v>
      </c>
      <c r="H217" s="218">
        <v>84.476</v>
      </c>
      <c r="I217" s="219"/>
      <c r="J217" s="220">
        <f>ROUND(I217*H217,2)</f>
        <v>0</v>
      </c>
      <c r="K217" s="216" t="s">
        <v>19</v>
      </c>
      <c r="L217" s="45"/>
      <c r="M217" s="221" t="s">
        <v>19</v>
      </c>
      <c r="N217" s="222" t="s">
        <v>43</v>
      </c>
      <c r="O217" s="8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157</v>
      </c>
      <c r="AT217" s="225" t="s">
        <v>153</v>
      </c>
      <c r="AU217" s="225" t="s">
        <v>81</v>
      </c>
      <c r="AY217" s="18" t="s">
        <v>151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8" t="s">
        <v>79</v>
      </c>
      <c r="BK217" s="226">
        <f>ROUND(I217*H217,2)</f>
        <v>0</v>
      </c>
      <c r="BL217" s="18" t="s">
        <v>157</v>
      </c>
      <c r="BM217" s="225" t="s">
        <v>1528</v>
      </c>
    </row>
    <row r="218" spans="1:63" s="12" customFormat="1" ht="25.9" customHeight="1">
      <c r="A218" s="12"/>
      <c r="B218" s="198"/>
      <c r="C218" s="199"/>
      <c r="D218" s="200" t="s">
        <v>71</v>
      </c>
      <c r="E218" s="201" t="s">
        <v>530</v>
      </c>
      <c r="F218" s="201" t="s">
        <v>531</v>
      </c>
      <c r="G218" s="199"/>
      <c r="H218" s="199"/>
      <c r="I218" s="202"/>
      <c r="J218" s="203">
        <f>BK218</f>
        <v>0</v>
      </c>
      <c r="K218" s="199"/>
      <c r="L218" s="204"/>
      <c r="M218" s="205"/>
      <c r="N218" s="206"/>
      <c r="O218" s="206"/>
      <c r="P218" s="207">
        <f>P219+P226</f>
        <v>0</v>
      </c>
      <c r="Q218" s="206"/>
      <c r="R218" s="207">
        <f>R219+R226</f>
        <v>0</v>
      </c>
      <c r="S218" s="206"/>
      <c r="T218" s="208">
        <f>T219+T226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9" t="s">
        <v>184</v>
      </c>
      <c r="AT218" s="210" t="s">
        <v>71</v>
      </c>
      <c r="AU218" s="210" t="s">
        <v>72</v>
      </c>
      <c r="AY218" s="209" t="s">
        <v>151</v>
      </c>
      <c r="BK218" s="211">
        <f>BK219+BK226</f>
        <v>0</v>
      </c>
    </row>
    <row r="219" spans="1:63" s="12" customFormat="1" ht="22.8" customHeight="1">
      <c r="A219" s="12"/>
      <c r="B219" s="198"/>
      <c r="C219" s="199"/>
      <c r="D219" s="200" t="s">
        <v>71</v>
      </c>
      <c r="E219" s="212" t="s">
        <v>532</v>
      </c>
      <c r="F219" s="212" t="s">
        <v>533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SUM(P220:P225)</f>
        <v>0</v>
      </c>
      <c r="Q219" s="206"/>
      <c r="R219" s="207">
        <f>SUM(R220:R225)</f>
        <v>0</v>
      </c>
      <c r="S219" s="206"/>
      <c r="T219" s="208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184</v>
      </c>
      <c r="AT219" s="210" t="s">
        <v>71</v>
      </c>
      <c r="AU219" s="210" t="s">
        <v>79</v>
      </c>
      <c r="AY219" s="209" t="s">
        <v>151</v>
      </c>
      <c r="BK219" s="211">
        <f>SUM(BK220:BK225)</f>
        <v>0</v>
      </c>
    </row>
    <row r="220" spans="1:65" s="2" customFormat="1" ht="16.5" customHeight="1">
      <c r="A220" s="39"/>
      <c r="B220" s="40"/>
      <c r="C220" s="214" t="s">
        <v>370</v>
      </c>
      <c r="D220" s="214" t="s">
        <v>153</v>
      </c>
      <c r="E220" s="215" t="s">
        <v>535</v>
      </c>
      <c r="F220" s="216" t="s">
        <v>536</v>
      </c>
      <c r="G220" s="217" t="s">
        <v>156</v>
      </c>
      <c r="H220" s="218">
        <v>1</v>
      </c>
      <c r="I220" s="219"/>
      <c r="J220" s="220">
        <f>ROUND(I220*H220,2)</f>
        <v>0</v>
      </c>
      <c r="K220" s="216" t="s">
        <v>19</v>
      </c>
      <c r="L220" s="45"/>
      <c r="M220" s="221" t="s">
        <v>19</v>
      </c>
      <c r="N220" s="222" t="s">
        <v>43</v>
      </c>
      <c r="O220" s="8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537</v>
      </c>
      <c r="AT220" s="225" t="s">
        <v>153</v>
      </c>
      <c r="AU220" s="225" t="s">
        <v>81</v>
      </c>
      <c r="AY220" s="18" t="s">
        <v>151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79</v>
      </c>
      <c r="BK220" s="226">
        <f>ROUND(I220*H220,2)</f>
        <v>0</v>
      </c>
      <c r="BL220" s="18" t="s">
        <v>537</v>
      </c>
      <c r="BM220" s="225" t="s">
        <v>1529</v>
      </c>
    </row>
    <row r="221" spans="1:65" s="2" customFormat="1" ht="16.5" customHeight="1">
      <c r="A221" s="39"/>
      <c r="B221" s="40"/>
      <c r="C221" s="214" t="s">
        <v>375</v>
      </c>
      <c r="D221" s="214" t="s">
        <v>153</v>
      </c>
      <c r="E221" s="215" t="s">
        <v>540</v>
      </c>
      <c r="F221" s="216" t="s">
        <v>541</v>
      </c>
      <c r="G221" s="217" t="s">
        <v>156</v>
      </c>
      <c r="H221" s="218">
        <v>1</v>
      </c>
      <c r="I221" s="219"/>
      <c r="J221" s="220">
        <f>ROUND(I221*H221,2)</f>
        <v>0</v>
      </c>
      <c r="K221" s="216" t="s">
        <v>19</v>
      </c>
      <c r="L221" s="45"/>
      <c r="M221" s="221" t="s">
        <v>19</v>
      </c>
      <c r="N221" s="222" t="s">
        <v>43</v>
      </c>
      <c r="O221" s="85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5" t="s">
        <v>537</v>
      </c>
      <c r="AT221" s="225" t="s">
        <v>153</v>
      </c>
      <c r="AU221" s="225" t="s">
        <v>81</v>
      </c>
      <c r="AY221" s="18" t="s">
        <v>151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8" t="s">
        <v>79</v>
      </c>
      <c r="BK221" s="226">
        <f>ROUND(I221*H221,2)</f>
        <v>0</v>
      </c>
      <c r="BL221" s="18" t="s">
        <v>537</v>
      </c>
      <c r="BM221" s="225" t="s">
        <v>1530</v>
      </c>
    </row>
    <row r="222" spans="1:47" s="2" customFormat="1" ht="12">
      <c r="A222" s="39"/>
      <c r="B222" s="40"/>
      <c r="C222" s="41"/>
      <c r="D222" s="227" t="s">
        <v>163</v>
      </c>
      <c r="E222" s="41"/>
      <c r="F222" s="228" t="s">
        <v>543</v>
      </c>
      <c r="G222" s="41"/>
      <c r="H222" s="41"/>
      <c r="I222" s="229"/>
      <c r="J222" s="41"/>
      <c r="K222" s="41"/>
      <c r="L222" s="45"/>
      <c r="M222" s="230"/>
      <c r="N222" s="231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163</v>
      </c>
      <c r="AU222" s="18" t="s">
        <v>81</v>
      </c>
    </row>
    <row r="223" spans="1:65" s="2" customFormat="1" ht="16.5" customHeight="1">
      <c r="A223" s="39"/>
      <c r="B223" s="40"/>
      <c r="C223" s="214" t="s">
        <v>379</v>
      </c>
      <c r="D223" s="214" t="s">
        <v>153</v>
      </c>
      <c r="E223" s="215" t="s">
        <v>544</v>
      </c>
      <c r="F223" s="216" t="s">
        <v>545</v>
      </c>
      <c r="G223" s="217" t="s">
        <v>156</v>
      </c>
      <c r="H223" s="218">
        <v>1</v>
      </c>
      <c r="I223" s="219"/>
      <c r="J223" s="220">
        <f>ROUND(I223*H223,2)</f>
        <v>0</v>
      </c>
      <c r="K223" s="216" t="s">
        <v>368</v>
      </c>
      <c r="L223" s="45"/>
      <c r="M223" s="221" t="s">
        <v>19</v>
      </c>
      <c r="N223" s="222" t="s">
        <v>43</v>
      </c>
      <c r="O223" s="85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537</v>
      </c>
      <c r="AT223" s="225" t="s">
        <v>153</v>
      </c>
      <c r="AU223" s="225" t="s">
        <v>81</v>
      </c>
      <c r="AY223" s="18" t="s">
        <v>151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79</v>
      </c>
      <c r="BK223" s="226">
        <f>ROUND(I223*H223,2)</f>
        <v>0</v>
      </c>
      <c r="BL223" s="18" t="s">
        <v>537</v>
      </c>
      <c r="BM223" s="225" t="s">
        <v>1531</v>
      </c>
    </row>
    <row r="224" spans="1:47" s="2" customFormat="1" ht="12">
      <c r="A224" s="39"/>
      <c r="B224" s="40"/>
      <c r="C224" s="41"/>
      <c r="D224" s="264" t="s">
        <v>174</v>
      </c>
      <c r="E224" s="41"/>
      <c r="F224" s="265" t="s">
        <v>547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174</v>
      </c>
      <c r="AU224" s="18" t="s">
        <v>81</v>
      </c>
    </row>
    <row r="225" spans="1:65" s="2" customFormat="1" ht="16.5" customHeight="1">
      <c r="A225" s="39"/>
      <c r="B225" s="40"/>
      <c r="C225" s="214" t="s">
        <v>384</v>
      </c>
      <c r="D225" s="214" t="s">
        <v>153</v>
      </c>
      <c r="E225" s="215" t="s">
        <v>549</v>
      </c>
      <c r="F225" s="216" t="s">
        <v>550</v>
      </c>
      <c r="G225" s="217" t="s">
        <v>156</v>
      </c>
      <c r="H225" s="218">
        <v>1</v>
      </c>
      <c r="I225" s="219"/>
      <c r="J225" s="220">
        <f>ROUND(I225*H225,2)</f>
        <v>0</v>
      </c>
      <c r="K225" s="216" t="s">
        <v>19</v>
      </c>
      <c r="L225" s="45"/>
      <c r="M225" s="221" t="s">
        <v>19</v>
      </c>
      <c r="N225" s="222" t="s">
        <v>43</v>
      </c>
      <c r="O225" s="85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537</v>
      </c>
      <c r="AT225" s="225" t="s">
        <v>153</v>
      </c>
      <c r="AU225" s="225" t="s">
        <v>81</v>
      </c>
      <c r="AY225" s="18" t="s">
        <v>151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79</v>
      </c>
      <c r="BK225" s="226">
        <f>ROUND(I225*H225,2)</f>
        <v>0</v>
      </c>
      <c r="BL225" s="18" t="s">
        <v>537</v>
      </c>
      <c r="BM225" s="225" t="s">
        <v>1532</v>
      </c>
    </row>
    <row r="226" spans="1:63" s="12" customFormat="1" ht="22.8" customHeight="1">
      <c r="A226" s="12"/>
      <c r="B226" s="198"/>
      <c r="C226" s="199"/>
      <c r="D226" s="200" t="s">
        <v>71</v>
      </c>
      <c r="E226" s="212" t="s">
        <v>552</v>
      </c>
      <c r="F226" s="212" t="s">
        <v>553</v>
      </c>
      <c r="G226" s="199"/>
      <c r="H226" s="199"/>
      <c r="I226" s="202"/>
      <c r="J226" s="213">
        <f>BK226</f>
        <v>0</v>
      </c>
      <c r="K226" s="199"/>
      <c r="L226" s="204"/>
      <c r="M226" s="205"/>
      <c r="N226" s="206"/>
      <c r="O226" s="206"/>
      <c r="P226" s="207">
        <f>SUM(P227:P229)</f>
        <v>0</v>
      </c>
      <c r="Q226" s="206"/>
      <c r="R226" s="207">
        <f>SUM(R227:R229)</f>
        <v>0</v>
      </c>
      <c r="S226" s="206"/>
      <c r="T226" s="208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9" t="s">
        <v>184</v>
      </c>
      <c r="AT226" s="210" t="s">
        <v>71</v>
      </c>
      <c r="AU226" s="210" t="s">
        <v>79</v>
      </c>
      <c r="AY226" s="209" t="s">
        <v>151</v>
      </c>
      <c r="BK226" s="211">
        <f>SUM(BK227:BK229)</f>
        <v>0</v>
      </c>
    </row>
    <row r="227" spans="1:65" s="2" customFormat="1" ht="16.5" customHeight="1">
      <c r="A227" s="39"/>
      <c r="B227" s="40"/>
      <c r="C227" s="214" t="s">
        <v>388</v>
      </c>
      <c r="D227" s="214" t="s">
        <v>153</v>
      </c>
      <c r="E227" s="215" t="s">
        <v>555</v>
      </c>
      <c r="F227" s="216" t="s">
        <v>553</v>
      </c>
      <c r="G227" s="217" t="s">
        <v>156</v>
      </c>
      <c r="H227" s="218">
        <v>1</v>
      </c>
      <c r="I227" s="219"/>
      <c r="J227" s="220">
        <f>ROUND(I227*H227,2)</f>
        <v>0</v>
      </c>
      <c r="K227" s="216" t="s">
        <v>19</v>
      </c>
      <c r="L227" s="45"/>
      <c r="M227" s="221" t="s">
        <v>19</v>
      </c>
      <c r="N227" s="222" t="s">
        <v>43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537</v>
      </c>
      <c r="AT227" s="225" t="s">
        <v>153</v>
      </c>
      <c r="AU227" s="225" t="s">
        <v>81</v>
      </c>
      <c r="AY227" s="18" t="s">
        <v>151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79</v>
      </c>
      <c r="BK227" s="226">
        <f>ROUND(I227*H227,2)</f>
        <v>0</v>
      </c>
      <c r="BL227" s="18" t="s">
        <v>537</v>
      </c>
      <c r="BM227" s="225" t="s">
        <v>1533</v>
      </c>
    </row>
    <row r="228" spans="1:65" s="2" customFormat="1" ht="16.5" customHeight="1">
      <c r="A228" s="39"/>
      <c r="B228" s="40"/>
      <c r="C228" s="214" t="s">
        <v>393</v>
      </c>
      <c r="D228" s="214" t="s">
        <v>153</v>
      </c>
      <c r="E228" s="215" t="s">
        <v>558</v>
      </c>
      <c r="F228" s="216" t="s">
        <v>559</v>
      </c>
      <c r="G228" s="217" t="s">
        <v>560</v>
      </c>
      <c r="H228" s="218">
        <v>1</v>
      </c>
      <c r="I228" s="219"/>
      <c r="J228" s="220">
        <f>ROUND(I228*H228,2)</f>
        <v>0</v>
      </c>
      <c r="K228" s="216" t="s">
        <v>19</v>
      </c>
      <c r="L228" s="45"/>
      <c r="M228" s="221" t="s">
        <v>19</v>
      </c>
      <c r="N228" s="222" t="s">
        <v>43</v>
      </c>
      <c r="O228" s="8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537</v>
      </c>
      <c r="AT228" s="225" t="s">
        <v>153</v>
      </c>
      <c r="AU228" s="225" t="s">
        <v>81</v>
      </c>
      <c r="AY228" s="18" t="s">
        <v>151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79</v>
      </c>
      <c r="BK228" s="226">
        <f>ROUND(I228*H228,2)</f>
        <v>0</v>
      </c>
      <c r="BL228" s="18" t="s">
        <v>537</v>
      </c>
      <c r="BM228" s="225" t="s">
        <v>1534</v>
      </c>
    </row>
    <row r="229" spans="1:65" s="2" customFormat="1" ht="16.5" customHeight="1">
      <c r="A229" s="39"/>
      <c r="B229" s="40"/>
      <c r="C229" s="214" t="s">
        <v>397</v>
      </c>
      <c r="D229" s="214" t="s">
        <v>153</v>
      </c>
      <c r="E229" s="215" t="s">
        <v>563</v>
      </c>
      <c r="F229" s="216" t="s">
        <v>564</v>
      </c>
      <c r="G229" s="217" t="s">
        <v>156</v>
      </c>
      <c r="H229" s="218">
        <v>1</v>
      </c>
      <c r="I229" s="219"/>
      <c r="J229" s="220">
        <f>ROUND(I229*H229,2)</f>
        <v>0</v>
      </c>
      <c r="K229" s="216" t="s">
        <v>19</v>
      </c>
      <c r="L229" s="45"/>
      <c r="M229" s="276" t="s">
        <v>19</v>
      </c>
      <c r="N229" s="277" t="s">
        <v>43</v>
      </c>
      <c r="O229" s="278"/>
      <c r="P229" s="279">
        <f>O229*H229</f>
        <v>0</v>
      </c>
      <c r="Q229" s="279">
        <v>0</v>
      </c>
      <c r="R229" s="279">
        <f>Q229*H229</f>
        <v>0</v>
      </c>
      <c r="S229" s="279">
        <v>0</v>
      </c>
      <c r="T229" s="28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5" t="s">
        <v>537</v>
      </c>
      <c r="AT229" s="225" t="s">
        <v>153</v>
      </c>
      <c r="AU229" s="225" t="s">
        <v>81</v>
      </c>
      <c r="AY229" s="18" t="s">
        <v>151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8" t="s">
        <v>79</v>
      </c>
      <c r="BK229" s="226">
        <f>ROUND(I229*H229,2)</f>
        <v>0</v>
      </c>
      <c r="BL229" s="18" t="s">
        <v>537</v>
      </c>
      <c r="BM229" s="225" t="s">
        <v>1535</v>
      </c>
    </row>
    <row r="230" spans="1:31" s="2" customFormat="1" ht="6.95" customHeight="1">
      <c r="A230" s="39"/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password="CC35" sheet="1" objects="1" scenarios="1" formatColumns="0" formatRows="0" autoFilter="0"/>
  <autoFilter ref="C93:K2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102" r:id="rId1" display="https://podminky.urs.cz/item/CS_URS_2024_01/113202111"/>
    <hyperlink ref="F106" r:id="rId2" display="https://podminky.urs.cz/item/CS_URS_2024_01/122151103"/>
    <hyperlink ref="F114" r:id="rId3" display="https://podminky.urs.cz/item/CS_URS_2024_01/181351003"/>
    <hyperlink ref="F121" r:id="rId4" display="https://podminky.urs.cz/item/CS_URS_2023_02/181411131"/>
    <hyperlink ref="F128" r:id="rId5" display="https://podminky.urs.cz/item/CS_URS_2024_01/181951112"/>
    <hyperlink ref="F134" r:id="rId6" display="https://podminky.urs.cz/item/CS_URS_2024_01/564851111"/>
    <hyperlink ref="F139" r:id="rId7" display="https://podminky.urs.cz/item/CS_URS_2024_01/564951413R"/>
    <hyperlink ref="F144" r:id="rId8" display="https://podminky.urs.cz/item/CS_URS_2024_01/573231106"/>
    <hyperlink ref="F149" r:id="rId9" display="https://podminky.urs.cz/item/CS_URS_2024_01/577134111"/>
    <hyperlink ref="F154" r:id="rId10" display="https://podminky.urs.cz/item/CS_URS_2024_01/577175112"/>
    <hyperlink ref="F159" r:id="rId11" display="https://podminky.urs.cz/item/CS_URS_2024_01/596212212"/>
    <hyperlink ref="F168" r:id="rId12" display="https://podminky.urs.cz/item/CS_URS_2024_01/596412212"/>
    <hyperlink ref="F178" r:id="rId13" display="https://podminky.urs.cz/item/CS_URS_2023_01/914111111"/>
    <hyperlink ref="F181" r:id="rId14" display="https://podminky.urs.cz/item/CS_URS_2023_01/914511112"/>
    <hyperlink ref="F189" r:id="rId15" display="https://podminky.urs.cz/item/CS_URS_2023_02/915231112"/>
    <hyperlink ref="F192" r:id="rId16" display="https://podminky.urs.cz/item/CS_URS_2024_01/916111123"/>
    <hyperlink ref="F201" r:id="rId17" display="https://podminky.urs.cz/item/CS_URS_2024_01/916131213"/>
    <hyperlink ref="F208" r:id="rId18" display="https://podminky.urs.cz/item/CS_URS_2023_01/919732211"/>
    <hyperlink ref="F224" r:id="rId19" display="https://podminky.urs.cz/item/CS_URS_2023_01/0124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0"/>
      <c r="C3" s="141"/>
      <c r="D3" s="141"/>
      <c r="E3" s="141"/>
      <c r="F3" s="141"/>
      <c r="G3" s="141"/>
      <c r="H3" s="21"/>
    </row>
    <row r="4" spans="2:8" s="1" customFormat="1" ht="24.95" customHeight="1">
      <c r="B4" s="21"/>
      <c r="C4" s="142" t="s">
        <v>1536</v>
      </c>
      <c r="H4" s="21"/>
    </row>
    <row r="5" spans="2:8" s="1" customFormat="1" ht="12" customHeight="1">
      <c r="B5" s="21"/>
      <c r="C5" s="281" t="s">
        <v>13</v>
      </c>
      <c r="D5" s="151" t="s">
        <v>14</v>
      </c>
      <c r="E5" s="1"/>
      <c r="F5" s="1"/>
      <c r="H5" s="21"/>
    </row>
    <row r="6" spans="2:8" s="1" customFormat="1" ht="36.95" customHeight="1">
      <c r="B6" s="21"/>
      <c r="C6" s="282" t="s">
        <v>16</v>
      </c>
      <c r="D6" s="283" t="s">
        <v>17</v>
      </c>
      <c r="E6" s="1"/>
      <c r="F6" s="1"/>
      <c r="H6" s="21"/>
    </row>
    <row r="7" spans="2:8" s="1" customFormat="1" ht="16.5" customHeight="1">
      <c r="B7" s="21"/>
      <c r="C7" s="144" t="s">
        <v>23</v>
      </c>
      <c r="D7" s="148" t="str">
        <f>'Rekapitulace stavby'!AN8</f>
        <v>20. 2. 2024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7"/>
      <c r="B9" s="284"/>
      <c r="C9" s="285" t="s">
        <v>53</v>
      </c>
      <c r="D9" s="286" t="s">
        <v>54</v>
      </c>
      <c r="E9" s="286" t="s">
        <v>138</v>
      </c>
      <c r="F9" s="287" t="s">
        <v>1537</v>
      </c>
      <c r="G9" s="187"/>
      <c r="H9" s="284"/>
    </row>
    <row r="10" spans="1:8" s="2" customFormat="1" ht="26.4" customHeight="1">
      <c r="A10" s="39"/>
      <c r="B10" s="45"/>
      <c r="C10" s="288" t="s">
        <v>1538</v>
      </c>
      <c r="D10" s="288" t="s">
        <v>84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89" t="s">
        <v>110</v>
      </c>
      <c r="D11" s="290" t="s">
        <v>110</v>
      </c>
      <c r="E11" s="291" t="s">
        <v>108</v>
      </c>
      <c r="F11" s="292">
        <v>75.45</v>
      </c>
      <c r="G11" s="39"/>
      <c r="H11" s="45"/>
    </row>
    <row r="12" spans="1:8" s="2" customFormat="1" ht="16.8" customHeight="1">
      <c r="A12" s="39"/>
      <c r="B12" s="45"/>
      <c r="C12" s="293" t="s">
        <v>19</v>
      </c>
      <c r="D12" s="293" t="s">
        <v>232</v>
      </c>
      <c r="E12" s="18" t="s">
        <v>19</v>
      </c>
      <c r="F12" s="294">
        <v>0</v>
      </c>
      <c r="G12" s="39"/>
      <c r="H12" s="45"/>
    </row>
    <row r="13" spans="1:8" s="2" customFormat="1" ht="16.8" customHeight="1">
      <c r="A13" s="39"/>
      <c r="B13" s="45"/>
      <c r="C13" s="293" t="s">
        <v>19</v>
      </c>
      <c r="D13" s="293" t="s">
        <v>233</v>
      </c>
      <c r="E13" s="18" t="s">
        <v>19</v>
      </c>
      <c r="F13" s="294">
        <v>30.45</v>
      </c>
      <c r="G13" s="39"/>
      <c r="H13" s="45"/>
    </row>
    <row r="14" spans="1:8" s="2" customFormat="1" ht="16.8" customHeight="1">
      <c r="A14" s="39"/>
      <c r="B14" s="45"/>
      <c r="C14" s="293" t="s">
        <v>19</v>
      </c>
      <c r="D14" s="293" t="s">
        <v>234</v>
      </c>
      <c r="E14" s="18" t="s">
        <v>19</v>
      </c>
      <c r="F14" s="294">
        <v>0</v>
      </c>
      <c r="G14" s="39"/>
      <c r="H14" s="45"/>
    </row>
    <row r="15" spans="1:8" s="2" customFormat="1" ht="16.8" customHeight="1">
      <c r="A15" s="39"/>
      <c r="B15" s="45"/>
      <c r="C15" s="293" t="s">
        <v>19</v>
      </c>
      <c r="D15" s="293" t="s">
        <v>235</v>
      </c>
      <c r="E15" s="18" t="s">
        <v>19</v>
      </c>
      <c r="F15" s="294">
        <v>5</v>
      </c>
      <c r="G15" s="39"/>
      <c r="H15" s="45"/>
    </row>
    <row r="16" spans="1:8" s="2" customFormat="1" ht="16.8" customHeight="1">
      <c r="A16" s="39"/>
      <c r="B16" s="45"/>
      <c r="C16" s="293" t="s">
        <v>19</v>
      </c>
      <c r="D16" s="293" t="s">
        <v>236</v>
      </c>
      <c r="E16" s="18" t="s">
        <v>19</v>
      </c>
      <c r="F16" s="294">
        <v>0</v>
      </c>
      <c r="G16" s="39"/>
      <c r="H16" s="45"/>
    </row>
    <row r="17" spans="1:8" s="2" customFormat="1" ht="16.8" customHeight="1">
      <c r="A17" s="39"/>
      <c r="B17" s="45"/>
      <c r="C17" s="293" t="s">
        <v>19</v>
      </c>
      <c r="D17" s="293" t="s">
        <v>237</v>
      </c>
      <c r="E17" s="18" t="s">
        <v>19</v>
      </c>
      <c r="F17" s="294">
        <v>40</v>
      </c>
      <c r="G17" s="39"/>
      <c r="H17" s="45"/>
    </row>
    <row r="18" spans="1:8" s="2" customFormat="1" ht="16.8" customHeight="1">
      <c r="A18" s="39"/>
      <c r="B18" s="45"/>
      <c r="C18" s="293" t="s">
        <v>110</v>
      </c>
      <c r="D18" s="293" t="s">
        <v>168</v>
      </c>
      <c r="E18" s="18" t="s">
        <v>19</v>
      </c>
      <c r="F18" s="294">
        <v>75.45</v>
      </c>
      <c r="G18" s="39"/>
      <c r="H18" s="45"/>
    </row>
    <row r="19" spans="1:8" s="2" customFormat="1" ht="16.8" customHeight="1">
      <c r="A19" s="39"/>
      <c r="B19" s="45"/>
      <c r="C19" s="295" t="s">
        <v>1539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293" t="s">
        <v>228</v>
      </c>
      <c r="D20" s="293" t="s">
        <v>1540</v>
      </c>
      <c r="E20" s="18" t="s">
        <v>108</v>
      </c>
      <c r="F20" s="294">
        <v>75.45</v>
      </c>
      <c r="G20" s="39"/>
      <c r="H20" s="45"/>
    </row>
    <row r="21" spans="1:8" s="2" customFormat="1" ht="12">
      <c r="A21" s="39"/>
      <c r="B21" s="45"/>
      <c r="C21" s="293" t="s">
        <v>239</v>
      </c>
      <c r="D21" s="293" t="s">
        <v>1541</v>
      </c>
      <c r="E21" s="18" t="s">
        <v>108</v>
      </c>
      <c r="F21" s="294">
        <v>657.806</v>
      </c>
      <c r="G21" s="39"/>
      <c r="H21" s="45"/>
    </row>
    <row r="22" spans="1:8" s="2" customFormat="1" ht="16.8" customHeight="1">
      <c r="A22" s="39"/>
      <c r="B22" s="45"/>
      <c r="C22" s="289" t="s">
        <v>107</v>
      </c>
      <c r="D22" s="290" t="s">
        <v>107</v>
      </c>
      <c r="E22" s="291" t="s">
        <v>108</v>
      </c>
      <c r="F22" s="292">
        <v>582.356</v>
      </c>
      <c r="G22" s="39"/>
      <c r="H22" s="45"/>
    </row>
    <row r="23" spans="1:8" s="2" customFormat="1" ht="16.8" customHeight="1">
      <c r="A23" s="39"/>
      <c r="B23" s="45"/>
      <c r="C23" s="293" t="s">
        <v>19</v>
      </c>
      <c r="D23" s="293" t="s">
        <v>166</v>
      </c>
      <c r="E23" s="18" t="s">
        <v>19</v>
      </c>
      <c r="F23" s="294">
        <v>0</v>
      </c>
      <c r="G23" s="39"/>
      <c r="H23" s="45"/>
    </row>
    <row r="24" spans="1:8" s="2" customFormat="1" ht="16.8" customHeight="1">
      <c r="A24" s="39"/>
      <c r="B24" s="45"/>
      <c r="C24" s="293" t="s">
        <v>19</v>
      </c>
      <c r="D24" s="293" t="s">
        <v>222</v>
      </c>
      <c r="E24" s="18" t="s">
        <v>19</v>
      </c>
      <c r="F24" s="294">
        <v>532.356</v>
      </c>
      <c r="G24" s="39"/>
      <c r="H24" s="45"/>
    </row>
    <row r="25" spans="1:8" s="2" customFormat="1" ht="16.8" customHeight="1">
      <c r="A25" s="39"/>
      <c r="B25" s="45"/>
      <c r="C25" s="293" t="s">
        <v>19</v>
      </c>
      <c r="D25" s="293" t="s">
        <v>223</v>
      </c>
      <c r="E25" s="18" t="s">
        <v>19</v>
      </c>
      <c r="F25" s="294">
        <v>0</v>
      </c>
      <c r="G25" s="39"/>
      <c r="H25" s="45"/>
    </row>
    <row r="26" spans="1:8" s="2" customFormat="1" ht="16.8" customHeight="1">
      <c r="A26" s="39"/>
      <c r="B26" s="45"/>
      <c r="C26" s="293" t="s">
        <v>19</v>
      </c>
      <c r="D26" s="293" t="s">
        <v>224</v>
      </c>
      <c r="E26" s="18" t="s">
        <v>19</v>
      </c>
      <c r="F26" s="294">
        <v>28.2</v>
      </c>
      <c r="G26" s="39"/>
      <c r="H26" s="45"/>
    </row>
    <row r="27" spans="1:8" s="2" customFormat="1" ht="16.8" customHeight="1">
      <c r="A27" s="39"/>
      <c r="B27" s="45"/>
      <c r="C27" s="293" t="s">
        <v>19</v>
      </c>
      <c r="D27" s="293" t="s">
        <v>225</v>
      </c>
      <c r="E27" s="18" t="s">
        <v>19</v>
      </c>
      <c r="F27" s="294">
        <v>0</v>
      </c>
      <c r="G27" s="39"/>
      <c r="H27" s="45"/>
    </row>
    <row r="28" spans="1:8" s="2" customFormat="1" ht="16.8" customHeight="1">
      <c r="A28" s="39"/>
      <c r="B28" s="45"/>
      <c r="C28" s="293" t="s">
        <v>19</v>
      </c>
      <c r="D28" s="293" t="s">
        <v>226</v>
      </c>
      <c r="E28" s="18" t="s">
        <v>19</v>
      </c>
      <c r="F28" s="294">
        <v>21.8</v>
      </c>
      <c r="G28" s="39"/>
      <c r="H28" s="45"/>
    </row>
    <row r="29" spans="1:8" s="2" customFormat="1" ht="16.8" customHeight="1">
      <c r="A29" s="39"/>
      <c r="B29" s="45"/>
      <c r="C29" s="293" t="s">
        <v>107</v>
      </c>
      <c r="D29" s="293" t="s">
        <v>168</v>
      </c>
      <c r="E29" s="18" t="s">
        <v>19</v>
      </c>
      <c r="F29" s="294">
        <v>582.356</v>
      </c>
      <c r="G29" s="39"/>
      <c r="H29" s="45"/>
    </row>
    <row r="30" spans="1:8" s="2" customFormat="1" ht="16.8" customHeight="1">
      <c r="A30" s="39"/>
      <c r="B30" s="45"/>
      <c r="C30" s="295" t="s">
        <v>1539</v>
      </c>
      <c r="D30" s="39"/>
      <c r="E30" s="39"/>
      <c r="F30" s="39"/>
      <c r="G30" s="39"/>
      <c r="H30" s="45"/>
    </row>
    <row r="31" spans="1:8" s="2" customFormat="1" ht="16.8" customHeight="1">
      <c r="A31" s="39"/>
      <c r="B31" s="45"/>
      <c r="C31" s="293" t="s">
        <v>218</v>
      </c>
      <c r="D31" s="293" t="s">
        <v>1542</v>
      </c>
      <c r="E31" s="18" t="s">
        <v>108</v>
      </c>
      <c r="F31" s="294">
        <v>582.356</v>
      </c>
      <c r="G31" s="39"/>
      <c r="H31" s="45"/>
    </row>
    <row r="32" spans="1:8" s="2" customFormat="1" ht="12">
      <c r="A32" s="39"/>
      <c r="B32" s="45"/>
      <c r="C32" s="293" t="s">
        <v>239</v>
      </c>
      <c r="D32" s="293" t="s">
        <v>1541</v>
      </c>
      <c r="E32" s="18" t="s">
        <v>108</v>
      </c>
      <c r="F32" s="294">
        <v>657.806</v>
      </c>
      <c r="G32" s="39"/>
      <c r="H32" s="45"/>
    </row>
    <row r="33" spans="1:8" s="2" customFormat="1" ht="16.8" customHeight="1">
      <c r="A33" s="39"/>
      <c r="B33" s="45"/>
      <c r="C33" s="289" t="s">
        <v>113</v>
      </c>
      <c r="D33" s="290" t="s">
        <v>113</v>
      </c>
      <c r="E33" s="291" t="s">
        <v>108</v>
      </c>
      <c r="F33" s="292">
        <v>41.5</v>
      </c>
      <c r="G33" s="39"/>
      <c r="H33" s="45"/>
    </row>
    <row r="34" spans="1:8" s="2" customFormat="1" ht="16.8" customHeight="1">
      <c r="A34" s="39"/>
      <c r="B34" s="45"/>
      <c r="C34" s="293" t="s">
        <v>19</v>
      </c>
      <c r="D34" s="293" t="s">
        <v>234</v>
      </c>
      <c r="E34" s="18" t="s">
        <v>19</v>
      </c>
      <c r="F34" s="294">
        <v>0</v>
      </c>
      <c r="G34" s="39"/>
      <c r="H34" s="45"/>
    </row>
    <row r="35" spans="1:8" s="2" customFormat="1" ht="16.8" customHeight="1">
      <c r="A35" s="39"/>
      <c r="B35" s="45"/>
      <c r="C35" s="293" t="s">
        <v>19</v>
      </c>
      <c r="D35" s="293" t="s">
        <v>248</v>
      </c>
      <c r="E35" s="18" t="s">
        <v>19</v>
      </c>
      <c r="F35" s="294">
        <v>3.5</v>
      </c>
      <c r="G35" s="39"/>
      <c r="H35" s="45"/>
    </row>
    <row r="36" spans="1:8" s="2" customFormat="1" ht="16.8" customHeight="1">
      <c r="A36" s="39"/>
      <c r="B36" s="45"/>
      <c r="C36" s="293" t="s">
        <v>19</v>
      </c>
      <c r="D36" s="293" t="s">
        <v>236</v>
      </c>
      <c r="E36" s="18" t="s">
        <v>19</v>
      </c>
      <c r="F36" s="294">
        <v>0</v>
      </c>
      <c r="G36" s="39"/>
      <c r="H36" s="45"/>
    </row>
    <row r="37" spans="1:8" s="2" customFormat="1" ht="16.8" customHeight="1">
      <c r="A37" s="39"/>
      <c r="B37" s="45"/>
      <c r="C37" s="293" t="s">
        <v>19</v>
      </c>
      <c r="D37" s="293" t="s">
        <v>249</v>
      </c>
      <c r="E37" s="18" t="s">
        <v>19</v>
      </c>
      <c r="F37" s="294">
        <v>38</v>
      </c>
      <c r="G37" s="39"/>
      <c r="H37" s="45"/>
    </row>
    <row r="38" spans="1:8" s="2" customFormat="1" ht="16.8" customHeight="1">
      <c r="A38" s="39"/>
      <c r="B38" s="45"/>
      <c r="C38" s="293" t="s">
        <v>113</v>
      </c>
      <c r="D38" s="293" t="s">
        <v>168</v>
      </c>
      <c r="E38" s="18" t="s">
        <v>19</v>
      </c>
      <c r="F38" s="294">
        <v>41.5</v>
      </c>
      <c r="G38" s="39"/>
      <c r="H38" s="45"/>
    </row>
    <row r="39" spans="1:8" s="2" customFormat="1" ht="16.8" customHeight="1">
      <c r="A39" s="39"/>
      <c r="B39" s="45"/>
      <c r="C39" s="295" t="s">
        <v>1539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293" t="s">
        <v>243</v>
      </c>
      <c r="D40" s="293" t="s">
        <v>1543</v>
      </c>
      <c r="E40" s="18" t="s">
        <v>108</v>
      </c>
      <c r="F40" s="294">
        <v>41.5</v>
      </c>
      <c r="G40" s="39"/>
      <c r="H40" s="45"/>
    </row>
    <row r="41" spans="1:8" s="2" customFormat="1" ht="16.8" customHeight="1">
      <c r="A41" s="39"/>
      <c r="B41" s="45"/>
      <c r="C41" s="293" t="s">
        <v>252</v>
      </c>
      <c r="D41" s="293" t="s">
        <v>253</v>
      </c>
      <c r="E41" s="18" t="s">
        <v>254</v>
      </c>
      <c r="F41" s="294">
        <v>74.7</v>
      </c>
      <c r="G41" s="39"/>
      <c r="H41" s="45"/>
    </row>
    <row r="42" spans="1:8" s="2" customFormat="1" ht="26.4" customHeight="1">
      <c r="A42" s="39"/>
      <c r="B42" s="45"/>
      <c r="C42" s="288" t="s">
        <v>1544</v>
      </c>
      <c r="D42" s="288" t="s">
        <v>88</v>
      </c>
      <c r="E42" s="39"/>
      <c r="F42" s="39"/>
      <c r="G42" s="39"/>
      <c r="H42" s="45"/>
    </row>
    <row r="43" spans="1:8" s="2" customFormat="1" ht="16.8" customHeight="1">
      <c r="A43" s="39"/>
      <c r="B43" s="45"/>
      <c r="C43" s="289" t="s">
        <v>566</v>
      </c>
      <c r="D43" s="290" t="s">
        <v>566</v>
      </c>
      <c r="E43" s="291" t="s">
        <v>108</v>
      </c>
      <c r="F43" s="292">
        <v>402.54</v>
      </c>
      <c r="G43" s="39"/>
      <c r="H43" s="45"/>
    </row>
    <row r="44" spans="1:8" s="2" customFormat="1" ht="16.8" customHeight="1">
      <c r="A44" s="39"/>
      <c r="B44" s="45"/>
      <c r="C44" s="293" t="s">
        <v>19</v>
      </c>
      <c r="D44" s="293" t="s">
        <v>623</v>
      </c>
      <c r="E44" s="18" t="s">
        <v>19</v>
      </c>
      <c r="F44" s="294">
        <v>362.25</v>
      </c>
      <c r="G44" s="39"/>
      <c r="H44" s="45"/>
    </row>
    <row r="45" spans="1:8" s="2" customFormat="1" ht="16.8" customHeight="1">
      <c r="A45" s="39"/>
      <c r="B45" s="45"/>
      <c r="C45" s="293" t="s">
        <v>19</v>
      </c>
      <c r="D45" s="293" t="s">
        <v>624</v>
      </c>
      <c r="E45" s="18" t="s">
        <v>19</v>
      </c>
      <c r="F45" s="294">
        <v>21.42</v>
      </c>
      <c r="G45" s="39"/>
      <c r="H45" s="45"/>
    </row>
    <row r="46" spans="1:8" s="2" customFormat="1" ht="16.8" customHeight="1">
      <c r="A46" s="39"/>
      <c r="B46" s="45"/>
      <c r="C46" s="293" t="s">
        <v>19</v>
      </c>
      <c r="D46" s="293" t="s">
        <v>625</v>
      </c>
      <c r="E46" s="18" t="s">
        <v>19</v>
      </c>
      <c r="F46" s="294">
        <v>18.87</v>
      </c>
      <c r="G46" s="39"/>
      <c r="H46" s="45"/>
    </row>
    <row r="47" spans="1:8" s="2" customFormat="1" ht="16.8" customHeight="1">
      <c r="A47" s="39"/>
      <c r="B47" s="45"/>
      <c r="C47" s="293" t="s">
        <v>566</v>
      </c>
      <c r="D47" s="293" t="s">
        <v>168</v>
      </c>
      <c r="E47" s="18" t="s">
        <v>19</v>
      </c>
      <c r="F47" s="294">
        <v>402.54</v>
      </c>
      <c r="G47" s="39"/>
      <c r="H47" s="45"/>
    </row>
    <row r="48" spans="1:8" s="2" customFormat="1" ht="16.8" customHeight="1">
      <c r="A48" s="39"/>
      <c r="B48" s="45"/>
      <c r="C48" s="295" t="s">
        <v>1539</v>
      </c>
      <c r="D48" s="39"/>
      <c r="E48" s="39"/>
      <c r="F48" s="39"/>
      <c r="G48" s="39"/>
      <c r="H48" s="45"/>
    </row>
    <row r="49" spans="1:8" s="2" customFormat="1" ht="12">
      <c r="A49" s="39"/>
      <c r="B49" s="45"/>
      <c r="C49" s="293" t="s">
        <v>620</v>
      </c>
      <c r="D49" s="293" t="s">
        <v>621</v>
      </c>
      <c r="E49" s="18" t="s">
        <v>108</v>
      </c>
      <c r="F49" s="294">
        <v>402.54</v>
      </c>
      <c r="G49" s="39"/>
      <c r="H49" s="45"/>
    </row>
    <row r="50" spans="1:8" s="2" customFormat="1" ht="16.8" customHeight="1">
      <c r="A50" s="39"/>
      <c r="B50" s="45"/>
      <c r="C50" s="293" t="s">
        <v>643</v>
      </c>
      <c r="D50" s="293" t="s">
        <v>1545</v>
      </c>
      <c r="E50" s="18" t="s">
        <v>108</v>
      </c>
      <c r="F50" s="294">
        <v>672.03</v>
      </c>
      <c r="G50" s="39"/>
      <c r="H50" s="45"/>
    </row>
    <row r="51" spans="1:8" s="2" customFormat="1" ht="16.8" customHeight="1">
      <c r="A51" s="39"/>
      <c r="B51" s="45"/>
      <c r="C51" s="293" t="s">
        <v>652</v>
      </c>
      <c r="D51" s="293" t="s">
        <v>653</v>
      </c>
      <c r="E51" s="18" t="s">
        <v>108</v>
      </c>
      <c r="F51" s="294">
        <v>402.54</v>
      </c>
      <c r="G51" s="39"/>
      <c r="H51" s="45"/>
    </row>
    <row r="52" spans="1:8" s="2" customFormat="1" ht="16.8" customHeight="1">
      <c r="A52" s="39"/>
      <c r="B52" s="45"/>
      <c r="C52" s="293" t="s">
        <v>658</v>
      </c>
      <c r="D52" s="293" t="s">
        <v>659</v>
      </c>
      <c r="E52" s="18" t="s">
        <v>254</v>
      </c>
      <c r="F52" s="294">
        <v>964.062</v>
      </c>
      <c r="G52" s="39"/>
      <c r="H52" s="45"/>
    </row>
    <row r="53" spans="1:8" s="2" customFormat="1" ht="16.8" customHeight="1">
      <c r="A53" s="39"/>
      <c r="B53" s="45"/>
      <c r="C53" s="293" t="s">
        <v>243</v>
      </c>
      <c r="D53" s="293" t="s">
        <v>244</v>
      </c>
      <c r="E53" s="18" t="s">
        <v>108</v>
      </c>
      <c r="F53" s="294">
        <v>538.98</v>
      </c>
      <c r="G53" s="39"/>
      <c r="H53" s="45"/>
    </row>
    <row r="54" spans="1:8" s="2" customFormat="1" ht="16.8" customHeight="1">
      <c r="A54" s="39"/>
      <c r="B54" s="45"/>
      <c r="C54" s="289" t="s">
        <v>568</v>
      </c>
      <c r="D54" s="290" t="s">
        <v>568</v>
      </c>
      <c r="E54" s="291" t="s">
        <v>108</v>
      </c>
      <c r="F54" s="292">
        <v>402.54</v>
      </c>
      <c r="G54" s="39"/>
      <c r="H54" s="45"/>
    </row>
    <row r="55" spans="1:8" s="2" customFormat="1" ht="16.8" customHeight="1">
      <c r="A55" s="39"/>
      <c r="B55" s="45"/>
      <c r="C55" s="293" t="s">
        <v>19</v>
      </c>
      <c r="D55" s="293" t="s">
        <v>630</v>
      </c>
      <c r="E55" s="18" t="s">
        <v>19</v>
      </c>
      <c r="F55" s="294">
        <v>362.25</v>
      </c>
      <c r="G55" s="39"/>
      <c r="H55" s="45"/>
    </row>
    <row r="56" spans="1:8" s="2" customFormat="1" ht="16.8" customHeight="1">
      <c r="A56" s="39"/>
      <c r="B56" s="45"/>
      <c r="C56" s="293" t="s">
        <v>19</v>
      </c>
      <c r="D56" s="293" t="s">
        <v>624</v>
      </c>
      <c r="E56" s="18" t="s">
        <v>19</v>
      </c>
      <c r="F56" s="294">
        <v>21.42</v>
      </c>
      <c r="G56" s="39"/>
      <c r="H56" s="45"/>
    </row>
    <row r="57" spans="1:8" s="2" customFormat="1" ht="16.8" customHeight="1">
      <c r="A57" s="39"/>
      <c r="B57" s="45"/>
      <c r="C57" s="293" t="s">
        <v>19</v>
      </c>
      <c r="D57" s="293" t="s">
        <v>625</v>
      </c>
      <c r="E57" s="18" t="s">
        <v>19</v>
      </c>
      <c r="F57" s="294">
        <v>18.87</v>
      </c>
      <c r="G57" s="39"/>
      <c r="H57" s="45"/>
    </row>
    <row r="58" spans="1:8" s="2" customFormat="1" ht="16.8" customHeight="1">
      <c r="A58" s="39"/>
      <c r="B58" s="45"/>
      <c r="C58" s="293" t="s">
        <v>568</v>
      </c>
      <c r="D58" s="293" t="s">
        <v>168</v>
      </c>
      <c r="E58" s="18" t="s">
        <v>19</v>
      </c>
      <c r="F58" s="294">
        <v>402.54</v>
      </c>
      <c r="G58" s="39"/>
      <c r="H58" s="45"/>
    </row>
    <row r="59" spans="1:8" s="2" customFormat="1" ht="16.8" customHeight="1">
      <c r="A59" s="39"/>
      <c r="B59" s="45"/>
      <c r="C59" s="295" t="s">
        <v>1539</v>
      </c>
      <c r="D59" s="39"/>
      <c r="E59" s="39"/>
      <c r="F59" s="39"/>
      <c r="G59" s="39"/>
      <c r="H59" s="45"/>
    </row>
    <row r="60" spans="1:8" s="2" customFormat="1" ht="12">
      <c r="A60" s="39"/>
      <c r="B60" s="45"/>
      <c r="C60" s="293" t="s">
        <v>627</v>
      </c>
      <c r="D60" s="293" t="s">
        <v>628</v>
      </c>
      <c r="E60" s="18" t="s">
        <v>108</v>
      </c>
      <c r="F60" s="294">
        <v>402.54</v>
      </c>
      <c r="G60" s="39"/>
      <c r="H60" s="45"/>
    </row>
    <row r="61" spans="1:8" s="2" customFormat="1" ht="16.8" customHeight="1">
      <c r="A61" s="39"/>
      <c r="B61" s="45"/>
      <c r="C61" s="293" t="s">
        <v>648</v>
      </c>
      <c r="D61" s="293" t="s">
        <v>1546</v>
      </c>
      <c r="E61" s="18" t="s">
        <v>108</v>
      </c>
      <c r="F61" s="294">
        <v>672.03</v>
      </c>
      <c r="G61" s="39"/>
      <c r="H61" s="45"/>
    </row>
    <row r="62" spans="1:8" s="2" customFormat="1" ht="16.8" customHeight="1">
      <c r="A62" s="39"/>
      <c r="B62" s="45"/>
      <c r="C62" s="293" t="s">
        <v>655</v>
      </c>
      <c r="D62" s="293" t="s">
        <v>656</v>
      </c>
      <c r="E62" s="18" t="s">
        <v>108</v>
      </c>
      <c r="F62" s="294">
        <v>402.54</v>
      </c>
      <c r="G62" s="39"/>
      <c r="H62" s="45"/>
    </row>
    <row r="63" spans="1:8" s="2" customFormat="1" ht="16.8" customHeight="1">
      <c r="A63" s="39"/>
      <c r="B63" s="45"/>
      <c r="C63" s="293" t="s">
        <v>658</v>
      </c>
      <c r="D63" s="293" t="s">
        <v>659</v>
      </c>
      <c r="E63" s="18" t="s">
        <v>254</v>
      </c>
      <c r="F63" s="294">
        <v>964.062</v>
      </c>
      <c r="G63" s="39"/>
      <c r="H63" s="45"/>
    </row>
    <row r="64" spans="1:8" s="2" customFormat="1" ht="16.8" customHeight="1">
      <c r="A64" s="39"/>
      <c r="B64" s="45"/>
      <c r="C64" s="293" t="s">
        <v>243</v>
      </c>
      <c r="D64" s="293" t="s">
        <v>244</v>
      </c>
      <c r="E64" s="18" t="s">
        <v>108</v>
      </c>
      <c r="F64" s="294">
        <v>538.98</v>
      </c>
      <c r="G64" s="39"/>
      <c r="H64" s="45"/>
    </row>
    <row r="65" spans="1:8" s="2" customFormat="1" ht="16.8" customHeight="1">
      <c r="A65" s="39"/>
      <c r="B65" s="45"/>
      <c r="C65" s="289" t="s">
        <v>570</v>
      </c>
      <c r="D65" s="290" t="s">
        <v>570</v>
      </c>
      <c r="E65" s="291" t="s">
        <v>108</v>
      </c>
      <c r="F65" s="292">
        <v>48.168</v>
      </c>
      <c r="G65" s="39"/>
      <c r="H65" s="45"/>
    </row>
    <row r="66" spans="1:8" s="2" customFormat="1" ht="16.8" customHeight="1">
      <c r="A66" s="39"/>
      <c r="B66" s="45"/>
      <c r="C66" s="293" t="s">
        <v>570</v>
      </c>
      <c r="D66" s="293" t="s">
        <v>687</v>
      </c>
      <c r="E66" s="18" t="s">
        <v>19</v>
      </c>
      <c r="F66" s="294">
        <v>48.168</v>
      </c>
      <c r="G66" s="39"/>
      <c r="H66" s="45"/>
    </row>
    <row r="67" spans="1:8" s="2" customFormat="1" ht="16.8" customHeight="1">
      <c r="A67" s="39"/>
      <c r="B67" s="45"/>
      <c r="C67" s="295" t="s">
        <v>1539</v>
      </c>
      <c r="D67" s="39"/>
      <c r="E67" s="39"/>
      <c r="F67" s="39"/>
      <c r="G67" s="39"/>
      <c r="H67" s="45"/>
    </row>
    <row r="68" spans="1:8" s="2" customFormat="1" ht="16.8" customHeight="1">
      <c r="A68" s="39"/>
      <c r="B68" s="45"/>
      <c r="C68" s="293" t="s">
        <v>684</v>
      </c>
      <c r="D68" s="293" t="s">
        <v>685</v>
      </c>
      <c r="E68" s="18" t="s">
        <v>108</v>
      </c>
      <c r="F68" s="294">
        <v>50.208</v>
      </c>
      <c r="G68" s="39"/>
      <c r="H68" s="45"/>
    </row>
    <row r="69" spans="1:8" s="2" customFormat="1" ht="16.8" customHeight="1">
      <c r="A69" s="39"/>
      <c r="B69" s="45"/>
      <c r="C69" s="293" t="s">
        <v>243</v>
      </c>
      <c r="D69" s="293" t="s">
        <v>244</v>
      </c>
      <c r="E69" s="18" t="s">
        <v>108</v>
      </c>
      <c r="F69" s="294">
        <v>538.98</v>
      </c>
      <c r="G69" s="39"/>
      <c r="H69" s="45"/>
    </row>
    <row r="70" spans="1:8" s="2" customFormat="1" ht="16.8" customHeight="1">
      <c r="A70" s="39"/>
      <c r="B70" s="45"/>
      <c r="C70" s="289" t="s">
        <v>572</v>
      </c>
      <c r="D70" s="290" t="s">
        <v>572</v>
      </c>
      <c r="E70" s="291" t="s">
        <v>108</v>
      </c>
      <c r="F70" s="292">
        <v>217.932</v>
      </c>
      <c r="G70" s="39"/>
      <c r="H70" s="45"/>
    </row>
    <row r="71" spans="1:8" s="2" customFormat="1" ht="16.8" customHeight="1">
      <c r="A71" s="39"/>
      <c r="B71" s="45"/>
      <c r="C71" s="293" t="s">
        <v>19</v>
      </c>
      <c r="D71" s="293" t="s">
        <v>675</v>
      </c>
      <c r="E71" s="18" t="s">
        <v>19</v>
      </c>
      <c r="F71" s="294">
        <v>94.08</v>
      </c>
      <c r="G71" s="39"/>
      <c r="H71" s="45"/>
    </row>
    <row r="72" spans="1:8" s="2" customFormat="1" ht="16.8" customHeight="1">
      <c r="A72" s="39"/>
      <c r="B72" s="45"/>
      <c r="C72" s="293" t="s">
        <v>19</v>
      </c>
      <c r="D72" s="293" t="s">
        <v>676</v>
      </c>
      <c r="E72" s="18" t="s">
        <v>19</v>
      </c>
      <c r="F72" s="294">
        <v>106.92</v>
      </c>
      <c r="G72" s="39"/>
      <c r="H72" s="45"/>
    </row>
    <row r="73" spans="1:8" s="2" customFormat="1" ht="16.8" customHeight="1">
      <c r="A73" s="39"/>
      <c r="B73" s="45"/>
      <c r="C73" s="293" t="s">
        <v>19</v>
      </c>
      <c r="D73" s="293" t="s">
        <v>677</v>
      </c>
      <c r="E73" s="18" t="s">
        <v>19</v>
      </c>
      <c r="F73" s="294">
        <v>9.792</v>
      </c>
      <c r="G73" s="39"/>
      <c r="H73" s="45"/>
    </row>
    <row r="74" spans="1:8" s="2" customFormat="1" ht="16.8" customHeight="1">
      <c r="A74" s="39"/>
      <c r="B74" s="45"/>
      <c r="C74" s="293" t="s">
        <v>19</v>
      </c>
      <c r="D74" s="293" t="s">
        <v>678</v>
      </c>
      <c r="E74" s="18" t="s">
        <v>19</v>
      </c>
      <c r="F74" s="294">
        <v>7.14</v>
      </c>
      <c r="G74" s="39"/>
      <c r="H74" s="45"/>
    </row>
    <row r="75" spans="1:8" s="2" customFormat="1" ht="16.8" customHeight="1">
      <c r="A75" s="39"/>
      <c r="B75" s="45"/>
      <c r="C75" s="293" t="s">
        <v>572</v>
      </c>
      <c r="D75" s="293" t="s">
        <v>168</v>
      </c>
      <c r="E75" s="18" t="s">
        <v>19</v>
      </c>
      <c r="F75" s="294">
        <v>217.932</v>
      </c>
      <c r="G75" s="39"/>
      <c r="H75" s="45"/>
    </row>
    <row r="76" spans="1:8" s="2" customFormat="1" ht="16.8" customHeight="1">
      <c r="A76" s="39"/>
      <c r="B76" s="45"/>
      <c r="C76" s="295" t="s">
        <v>1539</v>
      </c>
      <c r="D76" s="39"/>
      <c r="E76" s="39"/>
      <c r="F76" s="39"/>
      <c r="G76" s="39"/>
      <c r="H76" s="45"/>
    </row>
    <row r="77" spans="1:8" s="2" customFormat="1" ht="12">
      <c r="A77" s="39"/>
      <c r="B77" s="45"/>
      <c r="C77" s="293" t="s">
        <v>672</v>
      </c>
      <c r="D77" s="293" t="s">
        <v>673</v>
      </c>
      <c r="E77" s="18" t="s">
        <v>108</v>
      </c>
      <c r="F77" s="294">
        <v>217.932</v>
      </c>
      <c r="G77" s="39"/>
      <c r="H77" s="45"/>
    </row>
    <row r="78" spans="1:8" s="2" customFormat="1" ht="16.8" customHeight="1">
      <c r="A78" s="39"/>
      <c r="B78" s="45"/>
      <c r="C78" s="293" t="s">
        <v>243</v>
      </c>
      <c r="D78" s="293" t="s">
        <v>244</v>
      </c>
      <c r="E78" s="18" t="s">
        <v>108</v>
      </c>
      <c r="F78" s="294">
        <v>538.98</v>
      </c>
      <c r="G78" s="39"/>
      <c r="H78" s="45"/>
    </row>
    <row r="79" spans="1:8" s="2" customFormat="1" ht="16.8" customHeight="1">
      <c r="A79" s="39"/>
      <c r="B79" s="45"/>
      <c r="C79" s="293" t="s">
        <v>679</v>
      </c>
      <c r="D79" s="293" t="s">
        <v>680</v>
      </c>
      <c r="E79" s="18" t="s">
        <v>254</v>
      </c>
      <c r="F79" s="294">
        <v>392.278</v>
      </c>
      <c r="G79" s="39"/>
      <c r="H79" s="45"/>
    </row>
    <row r="80" spans="1:8" s="2" customFormat="1" ht="16.8" customHeight="1">
      <c r="A80" s="39"/>
      <c r="B80" s="45"/>
      <c r="C80" s="289" t="s">
        <v>113</v>
      </c>
      <c r="D80" s="290" t="s">
        <v>113</v>
      </c>
      <c r="E80" s="291" t="s">
        <v>108</v>
      </c>
      <c r="F80" s="292">
        <v>538.98</v>
      </c>
      <c r="G80" s="39"/>
      <c r="H80" s="45"/>
    </row>
    <row r="81" spans="1:8" s="2" customFormat="1" ht="16.8" customHeight="1">
      <c r="A81" s="39"/>
      <c r="B81" s="45"/>
      <c r="C81" s="293" t="s">
        <v>19</v>
      </c>
      <c r="D81" s="293" t="s">
        <v>665</v>
      </c>
      <c r="E81" s="18" t="s">
        <v>19</v>
      </c>
      <c r="F81" s="294">
        <v>805.08</v>
      </c>
      <c r="G81" s="39"/>
      <c r="H81" s="45"/>
    </row>
    <row r="82" spans="1:8" s="2" customFormat="1" ht="16.8" customHeight="1">
      <c r="A82" s="39"/>
      <c r="B82" s="45"/>
      <c r="C82" s="293" t="s">
        <v>19</v>
      </c>
      <c r="D82" s="293" t="s">
        <v>666</v>
      </c>
      <c r="E82" s="18" t="s">
        <v>19</v>
      </c>
      <c r="F82" s="294">
        <v>-48.168</v>
      </c>
      <c r="G82" s="39"/>
      <c r="H82" s="45"/>
    </row>
    <row r="83" spans="1:8" s="2" customFormat="1" ht="16.8" customHeight="1">
      <c r="A83" s="39"/>
      <c r="B83" s="45"/>
      <c r="C83" s="293" t="s">
        <v>19</v>
      </c>
      <c r="D83" s="293" t="s">
        <v>667</v>
      </c>
      <c r="E83" s="18" t="s">
        <v>19</v>
      </c>
      <c r="F83" s="294">
        <v>-217.932</v>
      </c>
      <c r="G83" s="39"/>
      <c r="H83" s="45"/>
    </row>
    <row r="84" spans="1:8" s="2" customFormat="1" ht="16.8" customHeight="1">
      <c r="A84" s="39"/>
      <c r="B84" s="45"/>
      <c r="C84" s="293" t="s">
        <v>113</v>
      </c>
      <c r="D84" s="293" t="s">
        <v>168</v>
      </c>
      <c r="E84" s="18" t="s">
        <v>19</v>
      </c>
      <c r="F84" s="294">
        <v>538.98</v>
      </c>
      <c r="G84" s="39"/>
      <c r="H84" s="45"/>
    </row>
    <row r="85" spans="1:8" s="2" customFormat="1" ht="16.8" customHeight="1">
      <c r="A85" s="39"/>
      <c r="B85" s="45"/>
      <c r="C85" s="295" t="s">
        <v>1539</v>
      </c>
      <c r="D85" s="39"/>
      <c r="E85" s="39"/>
      <c r="F85" s="39"/>
      <c r="G85" s="39"/>
      <c r="H85" s="45"/>
    </row>
    <row r="86" spans="1:8" s="2" customFormat="1" ht="16.8" customHeight="1">
      <c r="A86" s="39"/>
      <c r="B86" s="45"/>
      <c r="C86" s="293" t="s">
        <v>243</v>
      </c>
      <c r="D86" s="293" t="s">
        <v>244</v>
      </c>
      <c r="E86" s="18" t="s">
        <v>108</v>
      </c>
      <c r="F86" s="294">
        <v>538.98</v>
      </c>
      <c r="G86" s="39"/>
      <c r="H86" s="45"/>
    </row>
    <row r="87" spans="1:8" s="2" customFormat="1" ht="16.8" customHeight="1">
      <c r="A87" s="39"/>
      <c r="B87" s="45"/>
      <c r="C87" s="293" t="s">
        <v>643</v>
      </c>
      <c r="D87" s="293" t="s">
        <v>1545</v>
      </c>
      <c r="E87" s="18" t="s">
        <v>108</v>
      </c>
      <c r="F87" s="294">
        <v>672.03</v>
      </c>
      <c r="G87" s="39"/>
      <c r="H87" s="45"/>
    </row>
    <row r="88" spans="1:8" s="2" customFormat="1" ht="16.8" customHeight="1">
      <c r="A88" s="39"/>
      <c r="B88" s="45"/>
      <c r="C88" s="293" t="s">
        <v>648</v>
      </c>
      <c r="D88" s="293" t="s">
        <v>1546</v>
      </c>
      <c r="E88" s="18" t="s">
        <v>108</v>
      </c>
      <c r="F88" s="294">
        <v>672.03</v>
      </c>
      <c r="G88" s="39"/>
      <c r="H88" s="45"/>
    </row>
    <row r="89" spans="1:8" s="2" customFormat="1" ht="16.8" customHeight="1">
      <c r="A89" s="39"/>
      <c r="B89" s="45"/>
      <c r="C89" s="293" t="s">
        <v>658</v>
      </c>
      <c r="D89" s="293" t="s">
        <v>659</v>
      </c>
      <c r="E89" s="18" t="s">
        <v>254</v>
      </c>
      <c r="F89" s="294">
        <v>964.062</v>
      </c>
      <c r="G89" s="39"/>
      <c r="H89" s="45"/>
    </row>
    <row r="90" spans="1:8" s="2" customFormat="1" ht="16.8" customHeight="1">
      <c r="A90" s="39"/>
      <c r="B90" s="45"/>
      <c r="C90" s="293" t="s">
        <v>668</v>
      </c>
      <c r="D90" s="293" t="s">
        <v>669</v>
      </c>
      <c r="E90" s="18" t="s">
        <v>254</v>
      </c>
      <c r="F90" s="294">
        <v>485.082</v>
      </c>
      <c r="G90" s="39"/>
      <c r="H90" s="45"/>
    </row>
    <row r="91" spans="1:8" s="2" customFormat="1" ht="26.4" customHeight="1">
      <c r="A91" s="39"/>
      <c r="B91" s="45"/>
      <c r="C91" s="288" t="s">
        <v>1547</v>
      </c>
      <c r="D91" s="288" t="s">
        <v>84</v>
      </c>
      <c r="E91" s="39"/>
      <c r="F91" s="39"/>
      <c r="G91" s="39"/>
      <c r="H91" s="45"/>
    </row>
    <row r="92" spans="1:8" s="2" customFormat="1" ht="16.8" customHeight="1">
      <c r="A92" s="39"/>
      <c r="B92" s="45"/>
      <c r="C92" s="289" t="s">
        <v>110</v>
      </c>
      <c r="D92" s="290" t="s">
        <v>110</v>
      </c>
      <c r="E92" s="291" t="s">
        <v>108</v>
      </c>
      <c r="F92" s="292">
        <v>12.25</v>
      </c>
      <c r="G92" s="39"/>
      <c r="H92" s="45"/>
    </row>
    <row r="93" spans="1:8" s="2" customFormat="1" ht="16.8" customHeight="1">
      <c r="A93" s="39"/>
      <c r="B93" s="45"/>
      <c r="C93" s="293" t="s">
        <v>19</v>
      </c>
      <c r="D93" s="293" t="s">
        <v>1349</v>
      </c>
      <c r="E93" s="18" t="s">
        <v>19</v>
      </c>
      <c r="F93" s="294">
        <v>0</v>
      </c>
      <c r="G93" s="39"/>
      <c r="H93" s="45"/>
    </row>
    <row r="94" spans="1:8" s="2" customFormat="1" ht="16.8" customHeight="1">
      <c r="A94" s="39"/>
      <c r="B94" s="45"/>
      <c r="C94" s="293" t="s">
        <v>19</v>
      </c>
      <c r="D94" s="293" t="s">
        <v>1350</v>
      </c>
      <c r="E94" s="18" t="s">
        <v>19</v>
      </c>
      <c r="F94" s="294">
        <v>12.25</v>
      </c>
      <c r="G94" s="39"/>
      <c r="H94" s="45"/>
    </row>
    <row r="95" spans="1:8" s="2" customFormat="1" ht="16.8" customHeight="1">
      <c r="A95" s="39"/>
      <c r="B95" s="45"/>
      <c r="C95" s="293" t="s">
        <v>110</v>
      </c>
      <c r="D95" s="293" t="s">
        <v>168</v>
      </c>
      <c r="E95" s="18" t="s">
        <v>19</v>
      </c>
      <c r="F95" s="294">
        <v>12.25</v>
      </c>
      <c r="G95" s="39"/>
      <c r="H95" s="45"/>
    </row>
    <row r="96" spans="1:8" s="2" customFormat="1" ht="16.8" customHeight="1">
      <c r="A96" s="39"/>
      <c r="B96" s="45"/>
      <c r="C96" s="295" t="s">
        <v>1539</v>
      </c>
      <c r="D96" s="39"/>
      <c r="E96" s="39"/>
      <c r="F96" s="39"/>
      <c r="G96" s="39"/>
      <c r="H96" s="45"/>
    </row>
    <row r="97" spans="1:8" s="2" customFormat="1" ht="16.8" customHeight="1">
      <c r="A97" s="39"/>
      <c r="B97" s="45"/>
      <c r="C97" s="293" t="s">
        <v>1345</v>
      </c>
      <c r="D97" s="293" t="s">
        <v>1548</v>
      </c>
      <c r="E97" s="18" t="s">
        <v>108</v>
      </c>
      <c r="F97" s="294">
        <v>12.25</v>
      </c>
      <c r="G97" s="39"/>
      <c r="H97" s="45"/>
    </row>
    <row r="98" spans="1:8" s="2" customFormat="1" ht="12">
      <c r="A98" s="39"/>
      <c r="B98" s="45"/>
      <c r="C98" s="293" t="s">
        <v>239</v>
      </c>
      <c r="D98" s="293" t="s">
        <v>1541</v>
      </c>
      <c r="E98" s="18" t="s">
        <v>108</v>
      </c>
      <c r="F98" s="294">
        <v>288.29</v>
      </c>
      <c r="G98" s="39"/>
      <c r="H98" s="45"/>
    </row>
    <row r="99" spans="1:8" s="2" customFormat="1" ht="16.8" customHeight="1">
      <c r="A99" s="39"/>
      <c r="B99" s="45"/>
      <c r="C99" s="289" t="s">
        <v>107</v>
      </c>
      <c r="D99" s="290" t="s">
        <v>107</v>
      </c>
      <c r="E99" s="291" t="s">
        <v>108</v>
      </c>
      <c r="F99" s="292">
        <v>276.04</v>
      </c>
      <c r="G99" s="39"/>
      <c r="H99" s="45"/>
    </row>
    <row r="100" spans="1:8" s="2" customFormat="1" ht="16.8" customHeight="1">
      <c r="A100" s="39"/>
      <c r="B100" s="45"/>
      <c r="C100" s="293" t="s">
        <v>19</v>
      </c>
      <c r="D100" s="293" t="s">
        <v>1337</v>
      </c>
      <c r="E100" s="18" t="s">
        <v>19</v>
      </c>
      <c r="F100" s="294">
        <v>0</v>
      </c>
      <c r="G100" s="39"/>
      <c r="H100" s="45"/>
    </row>
    <row r="101" spans="1:8" s="2" customFormat="1" ht="16.8" customHeight="1">
      <c r="A101" s="39"/>
      <c r="B101" s="45"/>
      <c r="C101" s="293" t="s">
        <v>19</v>
      </c>
      <c r="D101" s="293" t="s">
        <v>1338</v>
      </c>
      <c r="E101" s="18" t="s">
        <v>19</v>
      </c>
      <c r="F101" s="294">
        <v>123.2</v>
      </c>
      <c r="G101" s="39"/>
      <c r="H101" s="45"/>
    </row>
    <row r="102" spans="1:8" s="2" customFormat="1" ht="16.8" customHeight="1">
      <c r="A102" s="39"/>
      <c r="B102" s="45"/>
      <c r="C102" s="293" t="s">
        <v>19</v>
      </c>
      <c r="D102" s="293" t="s">
        <v>1339</v>
      </c>
      <c r="E102" s="18" t="s">
        <v>19</v>
      </c>
      <c r="F102" s="294">
        <v>0</v>
      </c>
      <c r="G102" s="39"/>
      <c r="H102" s="45"/>
    </row>
    <row r="103" spans="1:8" s="2" customFormat="1" ht="16.8" customHeight="1">
      <c r="A103" s="39"/>
      <c r="B103" s="45"/>
      <c r="C103" s="293" t="s">
        <v>19</v>
      </c>
      <c r="D103" s="293" t="s">
        <v>1340</v>
      </c>
      <c r="E103" s="18" t="s">
        <v>19</v>
      </c>
      <c r="F103" s="294">
        <v>105.6</v>
      </c>
      <c r="G103" s="39"/>
      <c r="H103" s="45"/>
    </row>
    <row r="104" spans="1:8" s="2" customFormat="1" ht="16.8" customHeight="1">
      <c r="A104" s="39"/>
      <c r="B104" s="45"/>
      <c r="C104" s="293" t="s">
        <v>19</v>
      </c>
      <c r="D104" s="293" t="s">
        <v>1341</v>
      </c>
      <c r="E104" s="18" t="s">
        <v>19</v>
      </c>
      <c r="F104" s="294">
        <v>0</v>
      </c>
      <c r="G104" s="39"/>
      <c r="H104" s="45"/>
    </row>
    <row r="105" spans="1:8" s="2" customFormat="1" ht="16.8" customHeight="1">
      <c r="A105" s="39"/>
      <c r="B105" s="45"/>
      <c r="C105" s="293" t="s">
        <v>19</v>
      </c>
      <c r="D105" s="293" t="s">
        <v>1342</v>
      </c>
      <c r="E105" s="18" t="s">
        <v>19</v>
      </c>
      <c r="F105" s="294">
        <v>24.44</v>
      </c>
      <c r="G105" s="39"/>
      <c r="H105" s="45"/>
    </row>
    <row r="106" spans="1:8" s="2" customFormat="1" ht="16.8" customHeight="1">
      <c r="A106" s="39"/>
      <c r="B106" s="45"/>
      <c r="C106" s="293" t="s">
        <v>19</v>
      </c>
      <c r="D106" s="293" t="s">
        <v>223</v>
      </c>
      <c r="E106" s="18" t="s">
        <v>19</v>
      </c>
      <c r="F106" s="294">
        <v>0</v>
      </c>
      <c r="G106" s="39"/>
      <c r="H106" s="45"/>
    </row>
    <row r="107" spans="1:8" s="2" customFormat="1" ht="16.8" customHeight="1">
      <c r="A107" s="39"/>
      <c r="B107" s="45"/>
      <c r="C107" s="293" t="s">
        <v>19</v>
      </c>
      <c r="D107" s="293" t="s">
        <v>1343</v>
      </c>
      <c r="E107" s="18" t="s">
        <v>19</v>
      </c>
      <c r="F107" s="294">
        <v>18</v>
      </c>
      <c r="G107" s="39"/>
      <c r="H107" s="45"/>
    </row>
    <row r="108" spans="1:8" s="2" customFormat="1" ht="16.8" customHeight="1">
      <c r="A108" s="39"/>
      <c r="B108" s="45"/>
      <c r="C108" s="293" t="s">
        <v>19</v>
      </c>
      <c r="D108" s="293" t="s">
        <v>225</v>
      </c>
      <c r="E108" s="18" t="s">
        <v>19</v>
      </c>
      <c r="F108" s="294">
        <v>0</v>
      </c>
      <c r="G108" s="39"/>
      <c r="H108" s="45"/>
    </row>
    <row r="109" spans="1:8" s="2" customFormat="1" ht="16.8" customHeight="1">
      <c r="A109" s="39"/>
      <c r="B109" s="45"/>
      <c r="C109" s="293" t="s">
        <v>19</v>
      </c>
      <c r="D109" s="293" t="s">
        <v>1344</v>
      </c>
      <c r="E109" s="18" t="s">
        <v>19</v>
      </c>
      <c r="F109" s="294">
        <v>4.8</v>
      </c>
      <c r="G109" s="39"/>
      <c r="H109" s="45"/>
    </row>
    <row r="110" spans="1:8" s="2" customFormat="1" ht="16.8" customHeight="1">
      <c r="A110" s="39"/>
      <c r="B110" s="45"/>
      <c r="C110" s="293" t="s">
        <v>107</v>
      </c>
      <c r="D110" s="293" t="s">
        <v>168</v>
      </c>
      <c r="E110" s="18" t="s">
        <v>19</v>
      </c>
      <c r="F110" s="294">
        <v>276.04</v>
      </c>
      <c r="G110" s="39"/>
      <c r="H110" s="45"/>
    </row>
    <row r="111" spans="1:8" s="2" customFormat="1" ht="16.8" customHeight="1">
      <c r="A111" s="39"/>
      <c r="B111" s="45"/>
      <c r="C111" s="295" t="s">
        <v>1539</v>
      </c>
      <c r="D111" s="39"/>
      <c r="E111" s="39"/>
      <c r="F111" s="39"/>
      <c r="G111" s="39"/>
      <c r="H111" s="45"/>
    </row>
    <row r="112" spans="1:8" s="2" customFormat="1" ht="16.8" customHeight="1">
      <c r="A112" s="39"/>
      <c r="B112" s="45"/>
      <c r="C112" s="293" t="s">
        <v>1333</v>
      </c>
      <c r="D112" s="293" t="s">
        <v>1549</v>
      </c>
      <c r="E112" s="18" t="s">
        <v>108</v>
      </c>
      <c r="F112" s="294">
        <v>276.04</v>
      </c>
      <c r="G112" s="39"/>
      <c r="H112" s="45"/>
    </row>
    <row r="113" spans="1:8" s="2" customFormat="1" ht="12">
      <c r="A113" s="39"/>
      <c r="B113" s="45"/>
      <c r="C113" s="293" t="s">
        <v>239</v>
      </c>
      <c r="D113" s="293" t="s">
        <v>1541</v>
      </c>
      <c r="E113" s="18" t="s">
        <v>108</v>
      </c>
      <c r="F113" s="294">
        <v>288.29</v>
      </c>
      <c r="G113" s="39"/>
      <c r="H113" s="45"/>
    </row>
    <row r="114" spans="1:8" s="2" customFormat="1" ht="26.4" customHeight="1">
      <c r="A114" s="39"/>
      <c r="B114" s="45"/>
      <c r="C114" s="288" t="s">
        <v>1550</v>
      </c>
      <c r="D114" s="288" t="s">
        <v>84</v>
      </c>
      <c r="E114" s="39"/>
      <c r="F114" s="39"/>
      <c r="G114" s="39"/>
      <c r="H114" s="45"/>
    </row>
    <row r="115" spans="1:8" s="2" customFormat="1" ht="16.8" customHeight="1">
      <c r="A115" s="39"/>
      <c r="B115" s="45"/>
      <c r="C115" s="289" t="s">
        <v>107</v>
      </c>
      <c r="D115" s="290" t="s">
        <v>107</v>
      </c>
      <c r="E115" s="291" t="s">
        <v>108</v>
      </c>
      <c r="F115" s="292">
        <v>70.312</v>
      </c>
      <c r="G115" s="39"/>
      <c r="H115" s="45"/>
    </row>
    <row r="116" spans="1:8" s="2" customFormat="1" ht="16.8" customHeight="1">
      <c r="A116" s="39"/>
      <c r="B116" s="45"/>
      <c r="C116" s="293" t="s">
        <v>19</v>
      </c>
      <c r="D116" s="293" t="s">
        <v>1442</v>
      </c>
      <c r="E116" s="18" t="s">
        <v>19</v>
      </c>
      <c r="F116" s="294">
        <v>0</v>
      </c>
      <c r="G116" s="39"/>
      <c r="H116" s="45"/>
    </row>
    <row r="117" spans="1:8" s="2" customFormat="1" ht="16.8" customHeight="1">
      <c r="A117" s="39"/>
      <c r="B117" s="45"/>
      <c r="C117" s="293" t="s">
        <v>19</v>
      </c>
      <c r="D117" s="293" t="s">
        <v>1443</v>
      </c>
      <c r="E117" s="18" t="s">
        <v>19</v>
      </c>
      <c r="F117" s="294">
        <v>70.312</v>
      </c>
      <c r="G117" s="39"/>
      <c r="H117" s="45"/>
    </row>
    <row r="118" spans="1:8" s="2" customFormat="1" ht="16.8" customHeight="1">
      <c r="A118" s="39"/>
      <c r="B118" s="45"/>
      <c r="C118" s="293" t="s">
        <v>107</v>
      </c>
      <c r="D118" s="293" t="s">
        <v>168</v>
      </c>
      <c r="E118" s="18" t="s">
        <v>19</v>
      </c>
      <c r="F118" s="294">
        <v>70.312</v>
      </c>
      <c r="G118" s="39"/>
      <c r="H118" s="45"/>
    </row>
    <row r="119" spans="1:8" s="2" customFormat="1" ht="16.8" customHeight="1">
      <c r="A119" s="39"/>
      <c r="B119" s="45"/>
      <c r="C119" s="295" t="s">
        <v>1539</v>
      </c>
      <c r="D119" s="39"/>
      <c r="E119" s="39"/>
      <c r="F119" s="39"/>
      <c r="G119" s="39"/>
      <c r="H119" s="45"/>
    </row>
    <row r="120" spans="1:8" s="2" customFormat="1" ht="16.8" customHeight="1">
      <c r="A120" s="39"/>
      <c r="B120" s="45"/>
      <c r="C120" s="293" t="s">
        <v>1438</v>
      </c>
      <c r="D120" s="293" t="s">
        <v>1551</v>
      </c>
      <c r="E120" s="18" t="s">
        <v>108</v>
      </c>
      <c r="F120" s="294">
        <v>70.312</v>
      </c>
      <c r="G120" s="39"/>
      <c r="H120" s="45"/>
    </row>
    <row r="121" spans="1:8" s="2" customFormat="1" ht="12">
      <c r="A121" s="39"/>
      <c r="B121" s="45"/>
      <c r="C121" s="293" t="s">
        <v>239</v>
      </c>
      <c r="D121" s="293" t="s">
        <v>1541</v>
      </c>
      <c r="E121" s="18" t="s">
        <v>108</v>
      </c>
      <c r="F121" s="294">
        <v>70.312</v>
      </c>
      <c r="G121" s="39"/>
      <c r="H121" s="45"/>
    </row>
    <row r="122" spans="1:8" s="2" customFormat="1" ht="7.4" customHeight="1">
      <c r="A122" s="39"/>
      <c r="B122" s="167"/>
      <c r="C122" s="168"/>
      <c r="D122" s="168"/>
      <c r="E122" s="168"/>
      <c r="F122" s="168"/>
      <c r="G122" s="168"/>
      <c r="H122" s="45"/>
    </row>
    <row r="123" spans="1:8" s="2" customFormat="1" ht="12">
      <c r="A123" s="39"/>
      <c r="B123" s="39"/>
      <c r="C123" s="39"/>
      <c r="D123" s="39"/>
      <c r="E123" s="39"/>
      <c r="F123" s="39"/>
      <c r="G123" s="39"/>
      <c r="H12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jkohout</dc:creator>
  <cp:keywords/>
  <dc:description/>
  <cp:lastModifiedBy>jkohout</cp:lastModifiedBy>
  <dcterms:created xsi:type="dcterms:W3CDTF">2024-02-20T13:24:26Z</dcterms:created>
  <dcterms:modified xsi:type="dcterms:W3CDTF">2024-02-20T13:24:58Z</dcterms:modified>
  <cp:category/>
  <cp:version/>
  <cp:contentType/>
  <cp:contentStatus/>
</cp:coreProperties>
</file>