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-01 - KOMUNIKACE" sheetId="2" r:id="rId2"/>
    <sheet name="SO 301-01 - SANACE KANALI..." sheetId="3" r:id="rId3"/>
    <sheet name="SO 310-01 - VÝMĚNA VODOVODU" sheetId="4" r:id="rId4"/>
    <sheet name="SO 311-01 - VRN - V+K" sheetId="5" r:id="rId5"/>
    <sheet name="SO 401-01 - VEŘEJNÉ OSVĚT..." sheetId="6" r:id="rId6"/>
    <sheet name="SO 101-02 - KOMUNIKACE+PA..." sheetId="7" r:id="rId7"/>
    <sheet name="SO 101-03 - OPRAVA POVRCH..." sheetId="8" r:id="rId8"/>
    <sheet name="SO 101-04 - ZPEVNĚNÍ ODST...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stavby'!$C$42:$AQ$67</definedName>
    <definedName name="_xlnm._FilterDatabase" localSheetId="1" hidden="1">'SO 101-01 - KOMUNIKACE'!$C$97:$K$443</definedName>
    <definedName name="_xlnm.Print_Area" localSheetId="1">'SO 101-01 - KOMUNIKACE'!$C$4:$J$41,'SO 101-01 - KOMUNIKACE'!$C$47:$J$77,'SO 101-01 - KOMUNIKACE'!$C$83:$K$443</definedName>
    <definedName name="_xlnm._FilterDatabase" localSheetId="2" hidden="1">'SO 301-01 - SANACE KANALI...'!$C$89:$K$162</definedName>
    <definedName name="_xlnm.Print_Area" localSheetId="2">'SO 301-01 - SANACE KANALI...'!$C$4:$J$41,'SO 301-01 - SANACE KANALI...'!$C$47:$J$69,'SO 301-01 - SANACE KANALI...'!$C$75:$K$162</definedName>
    <definedName name="_xlnm._FilterDatabase" localSheetId="3" hidden="1">'SO 310-01 - VÝMĚNA VODOVODU'!$C$91:$K$638</definedName>
    <definedName name="_xlnm.Print_Area" localSheetId="3">'SO 310-01 - VÝMĚNA VODOVODU'!$C$4:$J$41,'SO 310-01 - VÝMĚNA VODOVODU'!$C$47:$J$71,'SO 310-01 - VÝMĚNA VODOVODU'!$C$77:$K$638</definedName>
    <definedName name="_xlnm._FilterDatabase" localSheetId="4" hidden="1">'SO 311-01 - VRN - V+K'!$C$89:$K$145</definedName>
    <definedName name="_xlnm.Print_Area" localSheetId="4">'SO 311-01 - VRN - V+K'!$C$4:$J$41,'SO 311-01 - VRN - V+K'!$C$47:$J$69,'SO 311-01 - VRN - V+K'!$C$75:$K$145</definedName>
    <definedName name="_xlnm._FilterDatabase" localSheetId="5" hidden="1">'SO 401-01 - VEŘEJNÉ OSVĚT...'!$C$93:$K$148</definedName>
    <definedName name="_xlnm.Print_Area" localSheetId="5">'SO 401-01 - VEŘEJNÉ OSVĚT...'!$C$4:$J$41,'SO 401-01 - VEŘEJNÉ OSVĚT...'!$C$47:$J$73,'SO 401-01 - VEŘEJNÉ OSVĚT...'!$C$79:$K$148</definedName>
    <definedName name="_xlnm._FilterDatabase" localSheetId="6" hidden="1">'SO 101-02 - KOMUNIKACE+PA...'!$C$94:$K$183</definedName>
    <definedName name="_xlnm.Print_Area" localSheetId="6">'SO 101-02 - KOMUNIKACE+PA...'!$C$4:$J$41,'SO 101-02 - KOMUNIKACE+PA...'!$C$47:$J$74,'SO 101-02 - KOMUNIKACE+PA...'!$C$80:$K$183</definedName>
    <definedName name="_xlnm._FilterDatabase" localSheetId="7" hidden="1">'SO 101-03 - OPRAVA POVRCH...'!$C$94:$K$167</definedName>
    <definedName name="_xlnm.Print_Area" localSheetId="7">'SO 101-03 - OPRAVA POVRCH...'!$C$4:$J$41,'SO 101-03 - OPRAVA POVRCH...'!$C$47:$J$74,'SO 101-03 - OPRAVA POVRCH...'!$C$80:$K$167</definedName>
    <definedName name="_xlnm._FilterDatabase" localSheetId="8" hidden="1">'SO 101-04 - ZPEVNĚNÍ ODST...'!$C$92:$K$143</definedName>
    <definedName name="_xlnm.Print_Area" localSheetId="8">'SO 101-04 - ZPEVNĚNÍ ODST...'!$C$4:$J$41,'SO 101-04 - ZPEVNĚNÍ ODST...'!$C$47:$J$72,'SO 101-04 - ZPEVNĚNÍ ODST...'!$C$78:$K$143</definedName>
    <definedName name="_xlnm.Print_Area" localSheetId="9">'Seznam figur'!$C$4:$G$209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101-01 - KOMUNIKACE'!$97:$97</definedName>
    <definedName name="_xlnm.Print_Titles" localSheetId="2">'SO 301-01 - SANACE KANALI...'!$89:$89</definedName>
    <definedName name="_xlnm.Print_Titles" localSheetId="3">'SO 310-01 - VÝMĚNA VODOVODU'!$91:$91</definedName>
    <definedName name="_xlnm.Print_Titles" localSheetId="4">'SO 311-01 - VRN - V+K'!$89:$89</definedName>
    <definedName name="_xlnm.Print_Titles" localSheetId="5">'SO 401-01 - VEŘEJNÉ OSVĚT...'!$93:$93</definedName>
    <definedName name="_xlnm.Print_Titles" localSheetId="6">'SO 101-02 - KOMUNIKACE+PA...'!$94:$94</definedName>
    <definedName name="_xlnm.Print_Titles" localSheetId="7">'SO 101-03 - OPRAVA POVRCH...'!$94:$94</definedName>
    <definedName name="_xlnm.Print_Titles" localSheetId="8">'SO 101-04 - ZPEVNĚNÍ ODST...'!$92:$92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<sst xmlns="http://schemas.openxmlformats.org/spreadsheetml/2006/main" count="14822" uniqueCount="1927">
  <si>
    <t>Export Komplet</t>
  </si>
  <si>
    <t>VZ</t>
  </si>
  <si>
    <t>2.0</t>
  </si>
  <si>
    <t>ZAMOK</t>
  </si>
  <si>
    <t>False</t>
  </si>
  <si>
    <t>{d7e73541-5d58-4d6b-b733-f6f87940372f}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</si>
  <si>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</si>
  <si>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</si>
  <si>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</si>
  <si>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</si>
  <si>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</si>
  <si>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</si>
  <si>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</si>
  <si>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</si>
  <si>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</si>
  <si>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</si>
  <si>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</si>
  <si>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povrchu komunikací v Klatovech 2024, 2. část</t>
  </si>
  <si>
    <t>KSO:</t>
  </si>
  <si>
    <t/>
  </si>
  <si>
    <t>CC-CZ:</t>
  </si>
  <si>
    <t>Místo:</t>
  </si>
  <si>
    <t xml:space="preserve">Klatovy </t>
  </si>
  <si>
    <t>Datum:</t>
  </si>
  <si>
    <t>5. 2. 2024</t>
  </si>
  <si>
    <t>Zadavatel:</t>
  </si>
  <si>
    <t>IČ:</t>
  </si>
  <si>
    <t>00255661</t>
  </si>
  <si>
    <t xml:space="preserve">město Klatovy </t>
  </si>
  <si>
    <t>DIČ:</t>
  </si>
  <si>
    <t>CZ00255661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</si>
  <si>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</si>
  <si>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</si>
  <si>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</si>
  <si>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</si>
  <si>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</si>
  <si>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</si>
  <si>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</si>
  <si>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</si>
  <si>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</si>
  <si>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</si>
  <si>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</si>
  <si>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</si>
  <si>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</si>
  <si>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</si>
  <si>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</si>
  <si>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</si>
  <si>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</si>
  <si>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</si>
  <si>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</si>
  <si>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</si>
  <si>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</si>
  <si>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</si>
  <si>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</si>
  <si>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</si>
  <si>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</si>
  <si>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</si>
  <si>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</si>
  <si>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</si>
  <si>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</si>
  <si>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</si>
  <si>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</si>
  <si>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</si>
  <si>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</si>
  <si>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</si>
  <si>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</si>
  <si>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</si>
  <si>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</si>
  <si>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</si>
  <si>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</si>
  <si>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</si>
  <si>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</si>
  <si>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</si>
  <si>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</si>
  <si>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</si>
  <si>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</si>
  <si>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</si>
  <si>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</si>
  <si>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MK Kepkova ul.</t>
  </si>
  <si>
    <t>STA</t>
  </si>
  <si>
    <t>1</t>
  </si>
  <si>
    <t>{cd16199a-0592-409a-8f57-7969e9db13a4}</t>
  </si>
  <si>
    <t>2</t>
  </si>
  <si>
    <t>/</t>
  </si>
  <si>
    <t>SO 101-01</t>
  </si>
  <si>
    <t>KOMUNIKACE</t>
  </si>
  <si>
    <t>Soupis</t>
  </si>
  <si>
    <t>{89a1c676-44c8-43da-a395-4223747aa6a5}</t>
  </si>
  <si>
    <t>SO 301-01</t>
  </si>
  <si>
    <t>SANACE KANALIZACE</t>
  </si>
  <si>
    <t>{83053822-5514-4a3c-95cb-28cd0446d026}</t>
  </si>
  <si>
    <t>SO 310-01</t>
  </si>
  <si>
    <t>VÝMĚNA VODOVODU</t>
  </si>
  <si>
    <t>{7f8896a7-2c89-462a-84e1-9cdc593f128c}</t>
  </si>
  <si>
    <t>SO 311-01</t>
  </si>
  <si>
    <t>VRN - V+K</t>
  </si>
  <si>
    <t>{54f89a11-ad66-44b7-99ca-0779f46f5bdc}</t>
  </si>
  <si>
    <t>SO 401-01</t>
  </si>
  <si>
    <t>VEŘEJNÉ OSVĚTLENÍ</t>
  </si>
  <si>
    <t>{91af8e1a-05b0-45c1-a0e4-17b42522975e}</t>
  </si>
  <si>
    <t>MK Na Rozhrání</t>
  </si>
  <si>
    <t>{d87ca450-2e02-420e-ab88-69ee7ffd9626}</t>
  </si>
  <si>
    <t>SO 101-02</t>
  </si>
  <si>
    <t>KOMUNIKACE+PARKOVIŠTĚ</t>
  </si>
  <si>
    <t>{7c1f9780-c093-4dc1-bf24-e5b3fc65863d}</t>
  </si>
  <si>
    <t>03</t>
  </si>
  <si>
    <t>Nádražní ulice - chodník</t>
  </si>
  <si>
    <t>{32a64723-a171-47f6-a140-f25b1ce46997}</t>
  </si>
  <si>
    <t>SO 101-03</t>
  </si>
  <si>
    <t>OPRAVA POVRCHU CHODNÍKU</t>
  </si>
  <si>
    <t>{864e3085-8dce-40a3-9360-d99bb9b731e1}</t>
  </si>
  <si>
    <t>04</t>
  </si>
  <si>
    <t>Tajanov u Tupadel</t>
  </si>
  <si>
    <t>{6639fad8-eece-4e06-b3ea-a2e05fa6791c}</t>
  </si>
  <si>
    <t>SO 101-04</t>
  </si>
  <si>
    <t>ZPEVNĚNÍ ODSTAVNÉ PLOCHY U HŘIŠTĚ</t>
  </si>
  <si>
    <t>{b3ae2cac-403a-48ff-8171-f8142b87b5fd}</t>
  </si>
  <si>
    <t>odkop</t>
  </si>
  <si>
    <t>m3</t>
  </si>
  <si>
    <t>407,352</t>
  </si>
  <si>
    <t>hloub</t>
  </si>
  <si>
    <t>59,175</t>
  </si>
  <si>
    <t>KRYCÍ LIST SOUPISU PRACÍ</t>
  </si>
  <si>
    <t>zásyp</t>
  </si>
  <si>
    <t>16,5</t>
  </si>
  <si>
    <t>sanace</t>
  </si>
  <si>
    <t>49,68</t>
  </si>
  <si>
    <t>Objekt:</t>
  </si>
  <si>
    <t>01 - MK Kepkova ul.</t>
  </si>
  <si>
    <t>Soupis:</t>
  </si>
  <si>
    <t>SO 101-01 -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</si>
  <si>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</si>
  <si>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</si>
  <si>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</si>
  <si>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</si>
  <si>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</si>
  <si>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</si>
  <si>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</si>
  <si>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</si>
  <si>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</si>
  <si>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</si>
  <si>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</si>
  <si>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</si>
  <si>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</si>
  <si>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</si>
  <si>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</si>
  <si>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</si>
  <si>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</si>
  <si>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</si>
  <si>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</si>
  <si>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</si>
  <si>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</si>
  <si>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</si>
  <si>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</si>
  <si>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</si>
  <si>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</si>
  <si>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</si>
  <si>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</si>
  <si>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</si>
  <si>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</si>
  <si>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</si>
  <si>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</si>
  <si>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</si>
  <si>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</si>
  <si>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</si>
  <si>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</si>
  <si>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</si>
  <si>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</si>
  <si>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m2</t>
  </si>
  <si>
    <t>CS ÚRS 2023 02</t>
  </si>
  <si>
    <t>4</t>
  </si>
  <si>
    <t>715873294</t>
  </si>
  <si>
    <t>Online PSC</t>
  </si>
  <si>
    <t>https://podminky.urs.cz/item/CS_URS_2023_02/113106144</t>
  </si>
  <si>
    <t>P</t>
  </si>
  <si>
    <t>Poznámka k položce:
chodník dlažba</t>
  </si>
  <si>
    <t>VV</t>
  </si>
  <si>
    <t>60</t>
  </si>
  <si>
    <t>Součet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</si>
  <si>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</si>
  <si>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</si>
  <si>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-947882617</t>
  </si>
  <si>
    <t>https://podminky.urs.cz/item/CS_URS_2023_02/113107163</t>
  </si>
  <si>
    <t>odstranění štěrků v místě nové travnaté plochy</t>
  </si>
  <si>
    <t>109</t>
  </si>
  <si>
    <t>3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</si>
  <si>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</si>
  <si>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</si>
  <si>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-1466953742</t>
  </si>
  <si>
    <t>https://podminky.urs.cz/item/CS_URS_2023_02/113107241</t>
  </si>
  <si>
    <t>Poznámka k položce:
stávající živičný kryt chodníků - asfalt T1</t>
  </si>
  <si>
    <t>460</t>
  </si>
  <si>
    <t>113154365R</t>
  </si>
  <si>
    <t>Frézování živičného podkladu nebo krytu s naložením na dopravní prostředek plochy přes 1 000 do 10 000 m2 s překážkami v trase pruhu šířky přes 1 m do 2 m, tloušťky vrstvy 150 mm</t>
  </si>
  <si>
    <t>698670409</t>
  </si>
  <si>
    <t>Poznámka k položce:
frézování stávající komunikace asfalt T1</t>
  </si>
  <si>
    <t>1260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</si>
  <si>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</si>
  <si>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</si>
  <si>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</si>
  <si>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</si>
  <si>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-181058954</t>
  </si>
  <si>
    <t>https://podminky.urs.cz/item/CS_URS_2023_02/113202111</t>
  </si>
  <si>
    <t>71+124+88</t>
  </si>
  <si>
    <t>6</t>
  </si>
  <si>
    <t>122151104</t>
  </si>
  <si>
    <t>Odkopávky a prokopávky nezapažené strojně v hornině třídy těžitelnosti I skupiny 1 a 2 přes 100 do 500 m3</t>
  </si>
  <si>
    <t>790582584</t>
  </si>
  <si>
    <t>https://podminky.urs.cz/item/CS_URS_2023_02/122151104</t>
  </si>
  <si>
    <t>odkop pro spodní stavbu komunikace</t>
  </si>
  <si>
    <t>480*1,15*0,32</t>
  </si>
  <si>
    <t>sanace předpoklad 30% plochy komunikace</t>
  </si>
  <si>
    <t>480*1,15*0,3*0,3</t>
  </si>
  <si>
    <t>odkop pro spodní stavbu chodníků</t>
  </si>
  <si>
    <t>498*0,2</t>
  </si>
  <si>
    <t>odkop pro spodní stavbu chodníkových sjezdů</t>
  </si>
  <si>
    <t>126*0,42</t>
  </si>
  <si>
    <t>odkop pro spodní stavbu parkoviště</t>
  </si>
  <si>
    <t>81*1,1*0,32</t>
  </si>
  <si>
    <t>7</t>
  </si>
  <si>
    <t>132151103</t>
  </si>
  <si>
    <t>Hloubení nezapažených rýh šířky do 800 mm strojně s urovnáním dna do předepsaného profilu a spádu v hornině třídy těžitelnosti I skupiny 1 a 2 přes 50 do 100 m3</t>
  </si>
  <si>
    <t>-1761851819</t>
  </si>
  <si>
    <t>https://podminky.urs.cz/item/CS_URS_2023_02/132151103</t>
  </si>
  <si>
    <t>trativody</t>
  </si>
  <si>
    <t>183*0,5*0,45</t>
  </si>
  <si>
    <t>UV 3 ks</t>
  </si>
  <si>
    <t>3*1</t>
  </si>
  <si>
    <t>přípojky UV</t>
  </si>
  <si>
    <t>(3+2+1)*1*2,5</t>
  </si>
  <si>
    <t>8</t>
  </si>
  <si>
    <t>162701105R</t>
  </si>
  <si>
    <t>Vodorovné přemístění výkopku nebo sypaniny po suchu na obvyklém dopravním prostředku, bez naložení výkopku, avšak se složením bez rozhrnutí z horniny tř. 1 až 4 na skládku včetně likvidace v souladu se zákonem o odpadech</t>
  </si>
  <si>
    <t>-1680238363</t>
  </si>
  <si>
    <t>odkop+hloub</t>
  </si>
  <si>
    <t>9</t>
  </si>
  <si>
    <t>171151112</t>
  </si>
  <si>
    <t>Uložení sypanin do násypů strojně s rozprostřením sypaniny ve vrstvách a s hrubým urovnáním zhutněných z hornin nesoudržných kamenitých</t>
  </si>
  <si>
    <t>CS ÚRS 2023 01</t>
  </si>
  <si>
    <t>-378167861</t>
  </si>
  <si>
    <t>https://podminky.urs.cz/item/CS_URS_2023_01/171151112</t>
  </si>
  <si>
    <t>Poznámka k položce:
sanace 0,3 m</t>
  </si>
  <si>
    <t>10</t>
  </si>
  <si>
    <t>M</t>
  </si>
  <si>
    <t>58344229</t>
  </si>
  <si>
    <t>štěrkodrť frakce 0/125</t>
  </si>
  <si>
    <t>t</t>
  </si>
  <si>
    <t>1466850753</t>
  </si>
  <si>
    <t>Poznámka k položce:
materiál pro sanaci</t>
  </si>
  <si>
    <t>sanace*1,8</t>
  </si>
  <si>
    <t>11</t>
  </si>
  <si>
    <t>174151101</t>
  </si>
  <si>
    <t>Zásyp sypaninou z jakékoliv horniny strojně s uložením výkopku ve vrstvách se zhutněním jam, šachet, rýh nebo kolem objektů v těchto vykopávkách</t>
  </si>
  <si>
    <t>279687741</t>
  </si>
  <si>
    <t>https://podminky.urs.cz/item/CS_URS_2023_02/174151101</t>
  </si>
  <si>
    <t>3*0,7</t>
  </si>
  <si>
    <t>(3+2+1)*1*2,4</t>
  </si>
  <si>
    <t>12</t>
  </si>
  <si>
    <t>58344171</t>
  </si>
  <si>
    <t>štěrkodrť frakce 0/32</t>
  </si>
  <si>
    <t>-1110080916</t>
  </si>
  <si>
    <t>zásyp*1,8</t>
  </si>
  <si>
    <t>13</t>
  </si>
  <si>
    <t>181351007</t>
  </si>
  <si>
    <t>Rozprostření a urovnání ornice v rovině nebo ve svahu sklonu do 1:5 strojně při souvislé ploše do 100 m2, tl. vrstvy přes 400 do 500 mm</t>
  </si>
  <si>
    <t>-149461859</t>
  </si>
  <si>
    <t>https://podminky.urs.cz/item/CS_URS_2023_02/181351007</t>
  </si>
  <si>
    <t>14</t>
  </si>
  <si>
    <t>10364101</t>
  </si>
  <si>
    <t>zemina pro terénní úpravy - ornice</t>
  </si>
  <si>
    <t>111389064</t>
  </si>
  <si>
    <t>109*0,5*1,8</t>
  </si>
  <si>
    <t>181411131</t>
  </si>
  <si>
    <t>Založení trávníku na půdě předem připravené plochy do 1000 m2 výsevem včetně utažení parkového v rovině nebo na svahu do 1:5</t>
  </si>
  <si>
    <t>-566290627</t>
  </si>
  <si>
    <t>https://podminky.urs.cz/item/CS_URS_2023_02/181411131</t>
  </si>
  <si>
    <t>16</t>
  </si>
  <si>
    <t>00572410</t>
  </si>
  <si>
    <t>osivo směs travní parková</t>
  </si>
  <si>
    <t>kg</t>
  </si>
  <si>
    <t>1782879483</t>
  </si>
  <si>
    <t>109*0,02</t>
  </si>
  <si>
    <t>17</t>
  </si>
  <si>
    <t>181951112</t>
  </si>
  <si>
    <t>Úprava pláně vyrovnáním výškových rozdílů strojně v hornině třídy těžitelnosti I, skupiny 1 až 3 se zhutněním</t>
  </si>
  <si>
    <t>-784051108</t>
  </si>
  <si>
    <t>https://podminky.urs.cz/item/CS_URS_2023_02/181951112</t>
  </si>
  <si>
    <t>rekonstrukce komunikace</t>
  </si>
  <si>
    <t>480*1,15</t>
  </si>
  <si>
    <t>chodníky</t>
  </si>
  <si>
    <t>498</t>
  </si>
  <si>
    <t>chodníkové sjezdy</t>
  </si>
  <si>
    <t>126</t>
  </si>
  <si>
    <t>parkoviště</t>
  </si>
  <si>
    <t>81*1,1</t>
  </si>
  <si>
    <t>Zakládání</t>
  </si>
  <si>
    <t>18</t>
  </si>
  <si>
    <t>212751106</t>
  </si>
  <si>
    <t>Trativody z drenážních trubek, se zřízením štěrkového lože pod trubky a s jejich obsypem v otevřeném výkopu trubka flexibilní PVC-U SN 4 celoperforovaná 360° DN 160</t>
  </si>
  <si>
    <t>-1965256909</t>
  </si>
  <si>
    <t>https://podminky.urs.cz/item/CS_URS_2023_02/212751106</t>
  </si>
  <si>
    <t>183</t>
  </si>
  <si>
    <t>Komunikace pozemní</t>
  </si>
  <si>
    <t>19</t>
  </si>
  <si>
    <t>564861111</t>
  </si>
  <si>
    <t>Podklad ze štěrkodrti ŠD s rozprostřením a zhutněním plochy přes 100 m2, po zhutnění tl. 200 mm</t>
  </si>
  <si>
    <t>-1959202211</t>
  </si>
  <si>
    <t>https://podminky.urs.cz/item/CS_URS_2023_02/564861111</t>
  </si>
  <si>
    <t>20</t>
  </si>
  <si>
    <t>564950413</t>
  </si>
  <si>
    <t>Podklad nebo podsyp z asfaltového recyklátu s rozprostřením a zhutněním plochy jednotlivě do 100 m2, po zhutnění tl. 150 mm</t>
  </si>
  <si>
    <t>-508073879</t>
  </si>
  <si>
    <t>https://podminky.urs.cz/item/CS_URS_2023_02/564950413</t>
  </si>
  <si>
    <t>564950413R</t>
  </si>
  <si>
    <t>Podklad nebo podsyp z asfaltového recyklátu s rozprostřením a zhutněním plochy jednotlivě do 100 m2, po zhutnění tl. 200 mm</t>
  </si>
  <si>
    <t>-116089872</t>
  </si>
  <si>
    <t>https://podminky.urs.cz/item/CS_URS_2023_02/564950413R</t>
  </si>
  <si>
    <t>22</t>
  </si>
  <si>
    <t>564952111</t>
  </si>
  <si>
    <t>Podklad z mechanicky zpevněného kameniva MZK (minerální beton) s rozprostřením a s hutněním, po zhutnění tl. 150 mm</t>
  </si>
  <si>
    <t>-1002611403</t>
  </si>
  <si>
    <t>https://podminky.urs.cz/item/CS_URS_2023_02/564952111</t>
  </si>
  <si>
    <t>480</t>
  </si>
  <si>
    <t>81</t>
  </si>
  <si>
    <t>23</t>
  </si>
  <si>
    <t>573231106</t>
  </si>
  <si>
    <t>Postřik spojovací PS bez posypu kamenivem ze silniční emulze, v množství 0,30 kg/m2</t>
  </si>
  <si>
    <t>1441877651</t>
  </si>
  <si>
    <t>https://podminky.urs.cz/item/CS_URS_2023_02/573231106</t>
  </si>
  <si>
    <t>oprava komunikace</t>
  </si>
  <si>
    <t>505</t>
  </si>
  <si>
    <t>24</t>
  </si>
  <si>
    <t>573231111</t>
  </si>
  <si>
    <t>Postřik spojovací PS bez posypu kamenivem ze silniční emulze, v množství 0,70 kg/m2</t>
  </si>
  <si>
    <t>-1852240682</t>
  </si>
  <si>
    <t>https://podminky.urs.cz/item/CS_URS_2023_02/573231111</t>
  </si>
  <si>
    <t>25</t>
  </si>
  <si>
    <t>577134121</t>
  </si>
  <si>
    <t>Asfaltový beton vrstva obrusná ACO 11 (ABS) s rozprostřením a se zhutněním z nemodifikovaného asfaltu v pruhu šířky přes 3 m tř. I, po zhutnění tl. 40 mm</t>
  </si>
  <si>
    <t>-1100514211</t>
  </si>
  <si>
    <t>https://podminky.urs.cz/item/CS_URS_2023_02/577134121</t>
  </si>
  <si>
    <t>26</t>
  </si>
  <si>
    <t>577176121</t>
  </si>
  <si>
    <t>Asfaltový beton vrstva ložní ACL 22 (ABVH) s rozprostřením a zhutněním z nemodifikovaného asfaltu v pruhu šířky přes 3 m, po zhutnění tl. 80 mm</t>
  </si>
  <si>
    <t>575956322</t>
  </si>
  <si>
    <t>https://podminky.urs.cz/item/CS_URS_2023_02/577176121</t>
  </si>
  <si>
    <t>27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</si>
  <si>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</si>
  <si>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</si>
  <si>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648348585</t>
  </si>
  <si>
    <t>https://podminky.urs.cz/item/CS_URS_2023_02/596211113</t>
  </si>
  <si>
    <t>28</t>
  </si>
  <si>
    <t>59245018</t>
  </si>
  <si>
    <t>dlažba tvar obdélník betonová 200x100x60mm přírodní</t>
  </si>
  <si>
    <t>454454046</t>
  </si>
  <si>
    <t>498*1,02</t>
  </si>
  <si>
    <t>-dlažba pro nevidomé</t>
  </si>
  <si>
    <t>-13*1,02</t>
  </si>
  <si>
    <t>29</t>
  </si>
  <si>
    <t>59245006</t>
  </si>
  <si>
    <t>dlažba tvar obdélník betonová pro nevidomé 200x100x60mm barevná</t>
  </si>
  <si>
    <t>388345156</t>
  </si>
  <si>
    <t>dlažba pro nevidomé</t>
  </si>
  <si>
    <t>13*1,02</t>
  </si>
  <si>
    <t>30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</si>
  <si>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</si>
  <si>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</si>
  <si>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-1101210206</t>
  </si>
  <si>
    <t>https://podminky.urs.cz/item/CS_URS_2023_02/596212212</t>
  </si>
  <si>
    <t>31</t>
  </si>
  <si>
    <t>59245020</t>
  </si>
  <si>
    <t>dlažba tvar obdélník betonová 200x100x80mm přírodní</t>
  </si>
  <si>
    <t>-711692156</t>
  </si>
  <si>
    <t>126*1,02</t>
  </si>
  <si>
    <t>-26*1,02</t>
  </si>
  <si>
    <t>32</t>
  </si>
  <si>
    <t>59245226</t>
  </si>
  <si>
    <t>dlažba tvar obdélník betonová pro nevidomé 200x100x80mm barevná</t>
  </si>
  <si>
    <t>923091485</t>
  </si>
  <si>
    <t>26*1,02</t>
  </si>
  <si>
    <t>33</t>
  </si>
  <si>
    <t>596412211</t>
  </si>
  <si>
    <t>Kladení dlažby z betonových vegetačních dlaždic pozemních komunikací s ložem z kameniva těženého nebo drceného tl. do 50 mm, s vyplněním spár a vegetačních otvorů, s hutněním vibrováním tl. 80 mm, pro plochy přes 50 do 100 m2</t>
  </si>
  <si>
    <t>-1537444402</t>
  </si>
  <si>
    <t>https://podminky.urs.cz/item/CS_URS_2023_02/596412211</t>
  </si>
  <si>
    <t>34</t>
  </si>
  <si>
    <t>59245037</t>
  </si>
  <si>
    <t>dlažba plošná betonová vegetační 240x170x80mm přírodní</t>
  </si>
  <si>
    <t>-724256145</t>
  </si>
  <si>
    <t>81*1,02</t>
  </si>
  <si>
    <t>Trubní vedení</t>
  </si>
  <si>
    <t>35</t>
  </si>
  <si>
    <t>001R</t>
  </si>
  <si>
    <t>Napojení na přípojky UV na stávající kanalizaci PVC KG DN 150/KAMENINOVÁ TROUBA DN 300</t>
  </si>
  <si>
    <t>ks</t>
  </si>
  <si>
    <t>1067953855</t>
  </si>
  <si>
    <t>36</t>
  </si>
  <si>
    <t>871315221</t>
  </si>
  <si>
    <t>Kanalizační potrubí z tvrdého PVC v otevřeném výkopu ve sklonu do 20 %, hladkého plnostěnného jednovrstvého, tuhost třídy SN 8 DN 160</t>
  </si>
  <si>
    <t>-1403773203</t>
  </si>
  <si>
    <t>https://podminky.urs.cz/item/CS_URS_2023_02/871315221</t>
  </si>
  <si>
    <t>3+2+1</t>
  </si>
  <si>
    <t>37</t>
  </si>
  <si>
    <t>877310310</t>
  </si>
  <si>
    <t>Montáž kolen na kanalizačním potrubí z PP nebo tvrdého PVC trub hladkých plnostěnných DN 150</t>
  </si>
  <si>
    <t>kus</t>
  </si>
  <si>
    <t>-1454650602</t>
  </si>
  <si>
    <t>https://podminky.urs.cz/item/CS_URS_2023_02/877310310</t>
  </si>
  <si>
    <t>kolena 3ks/přípojka UV</t>
  </si>
  <si>
    <t>3*3</t>
  </si>
  <si>
    <t>38</t>
  </si>
  <si>
    <t>28611361</t>
  </si>
  <si>
    <t>koleno kanalizační PVC KG 160x45°</t>
  </si>
  <si>
    <t>288744595</t>
  </si>
  <si>
    <t>39</t>
  </si>
  <si>
    <t>895941302</t>
  </si>
  <si>
    <t>Osazení vpusti uliční z betonových dílců DN 450 dno s kalištěm</t>
  </si>
  <si>
    <t>-505555246</t>
  </si>
  <si>
    <t>https://podminky.urs.cz/item/CS_URS_2023_02/895941302</t>
  </si>
  <si>
    <t>40</t>
  </si>
  <si>
    <t>59224495</t>
  </si>
  <si>
    <t>vpusť uliční DN 450 kaliště nízké 450/240x50mm</t>
  </si>
  <si>
    <t>-890613590</t>
  </si>
  <si>
    <t>41</t>
  </si>
  <si>
    <t>895941313</t>
  </si>
  <si>
    <t>Osazení vpusti uliční z betonových dílců DN 450 skruž horní 295 mm</t>
  </si>
  <si>
    <t>-266599999</t>
  </si>
  <si>
    <t>https://podminky.urs.cz/item/CS_URS_2023_01/895941313</t>
  </si>
  <si>
    <t>42</t>
  </si>
  <si>
    <t>59224484</t>
  </si>
  <si>
    <t>vpusť uliční DN 450 konus</t>
  </si>
  <si>
    <t>377926111</t>
  </si>
  <si>
    <t>43</t>
  </si>
  <si>
    <t>895941332</t>
  </si>
  <si>
    <t>Osazení vpusti uliční z betonových dílců DN 450 skruž průběžná se zápachovou uzávěrkou</t>
  </si>
  <si>
    <t>-427980594</t>
  </si>
  <si>
    <t>https://podminky.urs.cz/item/CS_URS_2023_01/895941332</t>
  </si>
  <si>
    <t>44</t>
  </si>
  <si>
    <t>59224493</t>
  </si>
  <si>
    <t>vpusť uliční DN 450 skruž průběžná 450/645x50mm betonová se zápachovou uzávěrkou 150mm PVC</t>
  </si>
  <si>
    <t>961509885</t>
  </si>
  <si>
    <t>45</t>
  </si>
  <si>
    <t>895941362</t>
  </si>
  <si>
    <t>Osazení vpusti uliční z betonových dílců DN 500 skruž středová 590 mm</t>
  </si>
  <si>
    <t>1219764167</t>
  </si>
  <si>
    <t>https://podminky.urs.cz/item/CS_URS_2023_01/895941362</t>
  </si>
  <si>
    <t>46</t>
  </si>
  <si>
    <t>59224462</t>
  </si>
  <si>
    <t>vpusť uliční DN 500 skruž průběžná vysoká betonová 500/590x65mm</t>
  </si>
  <si>
    <t>1532144416</t>
  </si>
  <si>
    <t>47</t>
  </si>
  <si>
    <t>899204112</t>
  </si>
  <si>
    <t>Osazení mříží litinových včetně rámů a košů na bahno pro třídu zatížení D400, E600</t>
  </si>
  <si>
    <t>-466432276</t>
  </si>
  <si>
    <t>https://podminky.urs.cz/item/CS_URS_2023_01/899204112</t>
  </si>
  <si>
    <t>48</t>
  </si>
  <si>
    <t>59223250</t>
  </si>
  <si>
    <t>mříž vtoková litinová k uliční vpusti C250/D400 300x500mm</t>
  </si>
  <si>
    <t>-508890428</t>
  </si>
  <si>
    <t>49</t>
  </si>
  <si>
    <t>28661789R</t>
  </si>
  <si>
    <t>Betonová uliční vpusť, koš kalový, A4 vysoký v.600 pro 300x500</t>
  </si>
  <si>
    <t>1529638639</t>
  </si>
  <si>
    <t>50</t>
  </si>
  <si>
    <t>59224483</t>
  </si>
  <si>
    <t>vpusť uliční DN 450 vyrovnávací prstenec pro rám 300x500mm</t>
  </si>
  <si>
    <t>767494568</t>
  </si>
  <si>
    <t>51</t>
  </si>
  <si>
    <t>899231111</t>
  </si>
  <si>
    <t>Výšková úprava uličního vstupu nebo vpusti do 200 mm zvýšením mříže</t>
  </si>
  <si>
    <t>-1534275383</t>
  </si>
  <si>
    <t>https://podminky.urs.cz/item/CS_URS_2023_01/899231111</t>
  </si>
  <si>
    <t>52</t>
  </si>
  <si>
    <t>899331111</t>
  </si>
  <si>
    <t>Výšková úprava uličního vstupu nebo vpusti do 200 mm zvýšením poklopu</t>
  </si>
  <si>
    <t>2121927799</t>
  </si>
  <si>
    <t>https://podminky.urs.cz/item/CS_URS_2023_01/899331111</t>
  </si>
  <si>
    <t>53</t>
  </si>
  <si>
    <t>899431111</t>
  </si>
  <si>
    <t>Výšková úprava uličního vstupu nebo vpusti do 200 mm zvýšením krycího hrnce, šoupěte nebo hydrantu bez úpravy armatur</t>
  </si>
  <si>
    <t>-1433968020</t>
  </si>
  <si>
    <t>https://podminky.urs.cz/item/CS_URS_2023_01/899431111</t>
  </si>
  <si>
    <t>Ostatní konstrukce a práce, bourání</t>
  </si>
  <si>
    <t>54</t>
  </si>
  <si>
    <t>914111111</t>
  </si>
  <si>
    <t>Montáž svislé dopravní značky základní velikosti do 1 m2 objímkami na sloupky nebo konzoly</t>
  </si>
  <si>
    <t>-1252351665</t>
  </si>
  <si>
    <t>https://podminky.urs.cz/item/CS_URS_2023_01/914111111</t>
  </si>
  <si>
    <t>55</t>
  </si>
  <si>
    <t>40445652</t>
  </si>
  <si>
    <t>Dopravní značky dle PD</t>
  </si>
  <si>
    <t>-1106016856</t>
  </si>
  <si>
    <t>56</t>
  </si>
  <si>
    <t>914511112</t>
  </si>
  <si>
    <t>Montáž sloupku dopravních značek délky do 3,5 m do hliníkové patky pro sloupek D 60 mm</t>
  </si>
  <si>
    <t>1398797039</t>
  </si>
  <si>
    <t>https://podminky.urs.cz/item/CS_URS_2023_01/914511112</t>
  </si>
  <si>
    <t>57</t>
  </si>
  <si>
    <t>40445235</t>
  </si>
  <si>
    <t>sloupek pro dopravní značku Al D 60mm v 3,5m</t>
  </si>
  <si>
    <t>1561176872</t>
  </si>
  <si>
    <t>58</t>
  </si>
  <si>
    <t>40445240</t>
  </si>
  <si>
    <t>patka pro sloupek Al D 60mm</t>
  </si>
  <si>
    <t>-1739455477</t>
  </si>
  <si>
    <t>59</t>
  </si>
  <si>
    <t>40445256</t>
  </si>
  <si>
    <t>svorka upínací na sloupek dopravní značky D 60mm</t>
  </si>
  <si>
    <t>1799714119</t>
  </si>
  <si>
    <t>10*2</t>
  </si>
  <si>
    <t>40445253</t>
  </si>
  <si>
    <t>víčko plastové na sloupek D 60mm</t>
  </si>
  <si>
    <t>-721808734</t>
  </si>
  <si>
    <t>61</t>
  </si>
  <si>
    <t>915111111</t>
  </si>
  <si>
    <t>Vodorovné dopravní značení stříkané barvou dělící čára šířky 125 mm souvislá bílá základní</t>
  </si>
  <si>
    <t>1333625963</t>
  </si>
  <si>
    <t>https://podminky.urs.cz/item/CS_URS_2023_02/915111111</t>
  </si>
  <si>
    <t>62</t>
  </si>
  <si>
    <t>915121121</t>
  </si>
  <si>
    <t>Vodorovné dopravní značení stříkané barvou vodící čára bílá šířky 250 mm přerušovaná základní</t>
  </si>
  <si>
    <t>-818229426</t>
  </si>
  <si>
    <t>https://podminky.urs.cz/item/CS_URS_2023_02/915121121</t>
  </si>
  <si>
    <t>63</t>
  </si>
  <si>
    <t>915131111</t>
  </si>
  <si>
    <t>Vodorovné dopravní značení stříkané barvou přechody pro chodce, šipky, symboly bílé základní</t>
  </si>
  <si>
    <t>215558957</t>
  </si>
  <si>
    <t>https://podminky.urs.cz/item/CS_URS_2023_02/915131111</t>
  </si>
  <si>
    <t>2,5</t>
  </si>
  <si>
    <t>64</t>
  </si>
  <si>
    <t>915211112</t>
  </si>
  <si>
    <t>Vodorovné dopravní značení stříkaným plastem dělící čára šířky 125 mm souvislá bílá retroreflexní</t>
  </si>
  <si>
    <t>1292684191</t>
  </si>
  <si>
    <t>https://podminky.urs.cz/item/CS_URS_2023_02/915211112</t>
  </si>
  <si>
    <t>65</t>
  </si>
  <si>
    <t>915221122</t>
  </si>
  <si>
    <t>Vodorovné dopravní značení stříkaným plastem vodící čára bílá šířky 250 mm přerušovaná retroreflexní</t>
  </si>
  <si>
    <t>2051292453</t>
  </si>
  <si>
    <t>https://podminky.urs.cz/item/CS_URS_2023_02/915221122</t>
  </si>
  <si>
    <t>66</t>
  </si>
  <si>
    <t>915231112</t>
  </si>
  <si>
    <t>Vodorovné dopravní značení stříkaným plastem přechody pro chodce, šipky, symboly nápisy bílé retroreflexní</t>
  </si>
  <si>
    <t>-1151921153</t>
  </si>
  <si>
    <t>https://podminky.urs.cz/item/CS_URS_2023_02/915231112</t>
  </si>
  <si>
    <t>67</t>
  </si>
  <si>
    <t>916111113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</si>
  <si>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</si>
  <si>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1585075173</t>
  </si>
  <si>
    <t>https://podminky.urs.cz/item/CS_URS_2023_02/916111113</t>
  </si>
  <si>
    <t>Poznámka k položce:
opěra za silniční obrubou směrem do zatravněné plochy viz situace PD</t>
  </si>
  <si>
    <t>68</t>
  </si>
  <si>
    <t>58381008</t>
  </si>
  <si>
    <t>kostka štípaná dlažební žula velká 15/17</t>
  </si>
  <si>
    <t>-1040040930</t>
  </si>
  <si>
    <t>19*0,17</t>
  </si>
  <si>
    <t>69</t>
  </si>
  <si>
    <t>916111123</t>
  </si>
  <si>
    <t>Osazení silniční obruby z betonových kostek v jedné řadě s ložem tl. přes 50 do 100 mm, s vyplněním a zatřením spár cementovou maltou z betonových kostek s boční opěrou z betonu prostého, do lože z betonu prostého téže značky</t>
  </si>
  <si>
    <t>614297033</t>
  </si>
  <si>
    <t>https://podminky.urs.cz/item/CS_URS_2023_02/916111123</t>
  </si>
  <si>
    <t>80+88+122</t>
  </si>
  <si>
    <t>70</t>
  </si>
  <si>
    <t>-687090922</t>
  </si>
  <si>
    <t>(80+88+122)*0,1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</si>
  <si>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</si>
  <si>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</si>
  <si>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</si>
  <si>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-373539264</t>
  </si>
  <si>
    <t>https://podminky.urs.cz/item/CS_URS_2023_02/916131213</t>
  </si>
  <si>
    <t>72</t>
  </si>
  <si>
    <t>59217031</t>
  </si>
  <si>
    <t>obrubník betonový silniční 1000x150x250mm</t>
  </si>
  <si>
    <t>215040734</t>
  </si>
  <si>
    <t>73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</si>
  <si>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</si>
  <si>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</si>
  <si>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-1303248905</t>
  </si>
  <si>
    <t>https://podminky.urs.cz/item/CS_URS_2023_02/916231213</t>
  </si>
  <si>
    <t>74</t>
  </si>
  <si>
    <t>59217016</t>
  </si>
  <si>
    <t>obrubník betonový chodníkový 1000x80x250mm</t>
  </si>
  <si>
    <t>-358006444</t>
  </si>
  <si>
    <t>75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</si>
  <si>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</si>
  <si>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</si>
  <si>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535470399</t>
  </si>
  <si>
    <t>https://podminky.urs.cz/item/CS_URS_2023_01/919732211</t>
  </si>
  <si>
    <t>6,5+7,5+15,5</t>
  </si>
  <si>
    <t>76</t>
  </si>
  <si>
    <t>919735112</t>
  </si>
  <si>
    <t>Řezání stávajícího živičného krytu nebo podkladu hloubky přes 50 do 100 mm</t>
  </si>
  <si>
    <t>1297180868</t>
  </si>
  <si>
    <t>77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</si>
  <si>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</si>
  <si>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</si>
  <si>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-253887180</t>
  </si>
  <si>
    <t>https://podminky.urs.cz/item/CS_URS_2023_02/966006132</t>
  </si>
  <si>
    <t>78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</si>
  <si>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</si>
  <si>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</si>
  <si>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-1197315011</t>
  </si>
  <si>
    <t>https://podminky.urs.cz/item/CS_URS_2023_02/979024443</t>
  </si>
  <si>
    <t>žulové krajníky 75% z položky č. 5</t>
  </si>
  <si>
    <t>(71+124+88)*0,75</t>
  </si>
  <si>
    <t>997</t>
  </si>
  <si>
    <t>Přesun sutě</t>
  </si>
  <si>
    <t>79</t>
  </si>
  <si>
    <t>002R</t>
  </si>
  <si>
    <t>Žulové krajníky - naložení na palety a doprava do areálu TS Klatovy</t>
  </si>
  <si>
    <t>-1522684384</t>
  </si>
  <si>
    <t>80</t>
  </si>
  <si>
    <t>997211511R</t>
  </si>
  <si>
    <t>Vodorovná doprava suti nebo vybouraných hmot suti se složením a hrubým urovnáním, na skládku včetně likvidace v souladu se zákonem o odpadech</t>
  </si>
  <si>
    <t>31610084</t>
  </si>
  <si>
    <t>suť celkem</t>
  </si>
  <si>
    <t>602,175</t>
  </si>
  <si>
    <t>-krajníky 75% z položky č. 5</t>
  </si>
  <si>
    <t>-58,015*0,75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</si>
  <si>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</si>
  <si>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</si>
  <si>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</si>
  <si>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</si>
  <si>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1707395620</t>
  </si>
  <si>
    <t>PSV</t>
  </si>
  <si>
    <t>Práce a dodávky PSV</t>
  </si>
  <si>
    <t>711</t>
  </si>
  <si>
    <t>Izolace proti vodě, vlhkosti a plynům</t>
  </si>
  <si>
    <t>82</t>
  </si>
  <si>
    <t>711161273</t>
  </si>
  <si>
    <t>Provedení izolace proti zemní vlhkosti nopovou fólií na ploše svislé S z nopové fólie</t>
  </si>
  <si>
    <t>-1199385046</t>
  </si>
  <si>
    <t>https://podminky.urs.cz/item/CS_URS_2023_02/711161273</t>
  </si>
  <si>
    <t>83</t>
  </si>
  <si>
    <t>28323005</t>
  </si>
  <si>
    <t>fólie profilovaná (nopová) drenážní HDPE s výškou nopů 8mm</t>
  </si>
  <si>
    <t>-1891167669</t>
  </si>
  <si>
    <t>60*1,2</t>
  </si>
  <si>
    <t>VRN</t>
  </si>
  <si>
    <t>Vedlejší rozpočtové náklady</t>
  </si>
  <si>
    <t>VRN1</t>
  </si>
  <si>
    <t>Průzkumné, geodetické a projektové práce</t>
  </si>
  <si>
    <t>84</t>
  </si>
  <si>
    <t>012203000</t>
  </si>
  <si>
    <t>Geodetické práce při provádění stavby</t>
  </si>
  <si>
    <t>1024</t>
  </si>
  <si>
    <t>1739858954</t>
  </si>
  <si>
    <t>85</t>
  </si>
  <si>
    <t>012303000</t>
  </si>
  <si>
    <t>Geodetické práce po výstavbě</t>
  </si>
  <si>
    <t>-56514219</t>
  </si>
  <si>
    <t>Poznámka k položce:
zaměření skutečného provedení stavby</t>
  </si>
  <si>
    <t>86</t>
  </si>
  <si>
    <t>012403000</t>
  </si>
  <si>
    <t>Kartografické práce - geometrický plán</t>
  </si>
  <si>
    <t>1227266912</t>
  </si>
  <si>
    <t>https://podminky.urs.cz/item/CS_URS_2023_01/012403000</t>
  </si>
  <si>
    <t>87</t>
  </si>
  <si>
    <t>013254000</t>
  </si>
  <si>
    <t>Dokumentace skutečného provedení stavby</t>
  </si>
  <si>
    <t>1799206540</t>
  </si>
  <si>
    <t>VRN3</t>
  </si>
  <si>
    <t>Zařízení staveniště</t>
  </si>
  <si>
    <t>88</t>
  </si>
  <si>
    <t>030001000</t>
  </si>
  <si>
    <t>-736077092</t>
  </si>
  <si>
    <t>89</t>
  </si>
  <si>
    <t>034303000</t>
  </si>
  <si>
    <t>Dopravní značení na staveništi včetně inženýrské činnosti</t>
  </si>
  <si>
    <t>kč</t>
  </si>
  <si>
    <t>794744575</t>
  </si>
  <si>
    <t>90</t>
  </si>
  <si>
    <t>039103000</t>
  </si>
  <si>
    <t>Rozebrání, bourání a odvoz zařízení staveniště</t>
  </si>
  <si>
    <t>1574061615</t>
  </si>
  <si>
    <t>šachty</t>
  </si>
  <si>
    <t>21,666</t>
  </si>
  <si>
    <t>poklopy</t>
  </si>
  <si>
    <t>SO 301-01 - SANACE KANALIZACE</t>
  </si>
  <si>
    <t xml:space="preserve">    3 - Svislé a kompletní konstrukce</t>
  </si>
  <si>
    <t>985520000R</t>
  </si>
  <si>
    <t>Otevření a zapravení přípojek při sanaci kanalizačního potrubí vložkováním textilním rukávcem</t>
  </si>
  <si>
    <t>-1256031047</t>
  </si>
  <si>
    <t>"viz TZ"</t>
  </si>
  <si>
    <t>7,0</t>
  </si>
  <si>
    <t>985521110R</t>
  </si>
  <si>
    <t>Lokální vyspravení sanační hmotou vč. příplatku za práci ve stísněném prostoru</t>
  </si>
  <si>
    <t>-1891506050</t>
  </si>
  <si>
    <t>3,14*2,3*3</t>
  </si>
  <si>
    <t>Svislé a kompletní konstrukce</t>
  </si>
  <si>
    <t>359901111</t>
  </si>
  <si>
    <t>Vyčištění stok jakékoliv výšky</t>
  </si>
  <si>
    <t>CS ÚRS 2024 01</t>
  </si>
  <si>
    <t>1203598717</t>
  </si>
  <si>
    <t>https://podminky.urs.cz/item/CS_URS_2024_01/359901111</t>
  </si>
  <si>
    <t>"úsek 2145-2146 KT DN 300"32,0</t>
  </si>
  <si>
    <t>"úsek 2146-2147 KT DN 300"43,0</t>
  </si>
  <si>
    <t>359901212</t>
  </si>
  <si>
    <t>Monitoring stok (kamerový systém) jakékoli výšky stávající kanalizace</t>
  </si>
  <si>
    <t>-1305990347</t>
  </si>
  <si>
    <t>https://podminky.urs.cz/item/CS_URS_2024_01/359901212</t>
  </si>
  <si>
    <t>75*2"před a po sanaci"</t>
  </si>
  <si>
    <t>892312120R</t>
  </si>
  <si>
    <t>Utěsnění potrubí těsnícím vakem ucpávkovým</t>
  </si>
  <si>
    <t>-1569509627</t>
  </si>
  <si>
    <t>"viz TZ"7,0</t>
  </si>
  <si>
    <t>892372100R</t>
  </si>
  <si>
    <t>Čerpání splaškových vod</t>
  </si>
  <si>
    <t>hod</t>
  </si>
  <si>
    <t>-298477434</t>
  </si>
  <si>
    <t>"odhad"150,0</t>
  </si>
  <si>
    <t>892372111</t>
  </si>
  <si>
    <t>Těsnící zkoušky vodou zabezpečení konců potrubí při těsnících zkouškách DN do 300</t>
  </si>
  <si>
    <t>-631719342</t>
  </si>
  <si>
    <t>https://podminky.urs.cz/item/CS_URS_2024_01/892372111</t>
  </si>
  <si>
    <t>"viz TZ"2,0</t>
  </si>
  <si>
    <t>892381111</t>
  </si>
  <si>
    <t>Těsnící zkoušky vodou na potrubí DN 250, 300 nebo 350</t>
  </si>
  <si>
    <t>157718760</t>
  </si>
  <si>
    <t>https://podminky.urs.cz/item/CS_URS_2024_01/892381111</t>
  </si>
  <si>
    <t>"viz TZ"75,0</t>
  </si>
  <si>
    <t>898161223</t>
  </si>
  <si>
    <t>Vložkování kanalizačního potrubí textilním rukávcem sanační tloušťky 9 mm DN 300</t>
  </si>
  <si>
    <t>-1057778793</t>
  </si>
  <si>
    <t>https://podminky.urs.cz/item/CS_URS_2024_01/898161223</t>
  </si>
  <si>
    <t>899101211</t>
  </si>
  <si>
    <t>Demontáž poklopů litinových a ocelových včetně rámů, hmotnosti jednotlivě do 50 kg</t>
  </si>
  <si>
    <t>1221940223</t>
  </si>
  <si>
    <t>https://podminky.urs.cz/item/CS_URS_2024_01/899101211</t>
  </si>
  <si>
    <t>Poznámka k položce:
-vč. ekoligické likvidace příp. předání vlastníkovi</t>
  </si>
  <si>
    <t>"viz TZ"poklopy</t>
  </si>
  <si>
    <t>899104112</t>
  </si>
  <si>
    <t>Osazení poklopů litinových, ocelových nebo železobetonových včetně rámů pro třídu zatížení D400, E600</t>
  </si>
  <si>
    <t>258285000</t>
  </si>
  <si>
    <t>https://podminky.urs.cz/item/CS_URS_2024_01/899104112</t>
  </si>
  <si>
    <t>2,0+2,0</t>
  </si>
  <si>
    <t>28661935</t>
  </si>
  <si>
    <t>poklop šachtový litinový DN 600 pro třídu zatížení D400</t>
  </si>
  <si>
    <t>-1007946282</t>
  </si>
  <si>
    <t>985121122</t>
  </si>
  <si>
    <t>Tryskání degradovaného betonu stěn, rubu kleneb a podlah vodou pod tlakem přes 300 do 1 250 barů</t>
  </si>
  <si>
    <t>1521633376</t>
  </si>
  <si>
    <t>https://podminky.urs.cz/item/CS_URS_2024_01/985121122</t>
  </si>
  <si>
    <t>985121911</t>
  </si>
  <si>
    <t>Tryskání degradovaného betonu Příplatek k cenám za práci ve stísněném prostoru</t>
  </si>
  <si>
    <t>-1503774474</t>
  </si>
  <si>
    <t>https://podminky.urs.cz/item/CS_URS_2024_01/985121911</t>
  </si>
  <si>
    <t>985131300R</t>
  </si>
  <si>
    <t>Frézování kanalizace vodní nebo řetězovou frézou</t>
  </si>
  <si>
    <t>2118701380</t>
  </si>
  <si>
    <t>"frézování přesahujících přípojek, střepin, nerovností atd"75,0</t>
  </si>
  <si>
    <t>985131311</t>
  </si>
  <si>
    <t>Očištění ploch stěn, rubu kleneb a podlah ruční dočištění ocelovými kartáči</t>
  </si>
  <si>
    <t>1944437408</t>
  </si>
  <si>
    <t>https://podminky.urs.cz/item/CS_URS_2024_01/985131311</t>
  </si>
  <si>
    <t>oplocení</t>
  </si>
  <si>
    <t>žebřík</t>
  </si>
  <si>
    <t>15,6</t>
  </si>
  <si>
    <t>výkop</t>
  </si>
  <si>
    <t>182,247</t>
  </si>
  <si>
    <t>pažení</t>
  </si>
  <si>
    <t>368,377</t>
  </si>
  <si>
    <t>72,78</t>
  </si>
  <si>
    <t>skládka</t>
  </si>
  <si>
    <t>109,467</t>
  </si>
  <si>
    <t>obsyp</t>
  </si>
  <si>
    <t>45,113</t>
  </si>
  <si>
    <t>lože</t>
  </si>
  <si>
    <t>11,475</t>
  </si>
  <si>
    <t>beton</t>
  </si>
  <si>
    <t>0,35</t>
  </si>
  <si>
    <t>SO 310-01 - VÝMĚNA VODOVODU</t>
  </si>
  <si>
    <t>litina</t>
  </si>
  <si>
    <t>4,541</t>
  </si>
  <si>
    <t>kamenivo</t>
  </si>
  <si>
    <t>72,645</t>
  </si>
  <si>
    <t xml:space="preserve">    4 - Vodorovné konstrukce</t>
  </si>
  <si>
    <t>113107164</t>
  </si>
  <si>
    <t>Odstranění podkladů nebo krytů strojně plochy jednotlivě přes 50 m2 do 200 m2 s přemístěním hmot na skládku na vzdálenost do 20 m nebo s naložením na dopravní prostředek z kameniva hrubého drceného, o tl. vrstvy přes 300 do 400 mm</t>
  </si>
  <si>
    <t>1537107778</t>
  </si>
  <si>
    <t>https://podminky.urs.cz/item/CS_URS_2024_01/113107164</t>
  </si>
  <si>
    <t>"odstranění podkladních vrstev komunikace tl. 0,35m"81,5*1,0+22,0*1,0</t>
  </si>
  <si>
    <t>113107322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</si>
  <si>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</si>
  <si>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-1529160484</t>
  </si>
  <si>
    <t>https://podminky.urs.cz/item/CS_URS_2024_01/113107322</t>
  </si>
  <si>
    <t>"odstranění provizorního povrchu"provizor</t>
  </si>
  <si>
    <t>115101201</t>
  </si>
  <si>
    <t>Čerpání vody na dopravní výšku do 10 m s uvažovaným průměrným přítokem do 500 l/min</t>
  </si>
  <si>
    <t>-1948598940</t>
  </si>
  <si>
    <t>https://podminky.urs.cz/item/CS_URS_2024_01/115101201</t>
  </si>
  <si>
    <t>"odhad"45,0*8,0</t>
  </si>
  <si>
    <t>115101301</t>
  </si>
  <si>
    <t>Pohotovost záložní čerpací soupravy pro dopravní výšku do 10 m s uvažovaným průměrným přítokem do 500 l/min</t>
  </si>
  <si>
    <t>den</t>
  </si>
  <si>
    <t>1325800</t>
  </si>
  <si>
    <t>https://podminky.urs.cz/item/CS_URS_2024_01/115101301</t>
  </si>
  <si>
    <t>"odhad"45,0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</si>
  <si>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</si>
  <si>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</si>
  <si>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1371077839</t>
  </si>
  <si>
    <t>https://podminky.urs.cz/item/CS_URS_2024_01/119001405</t>
  </si>
  <si>
    <t>"viz TZ a PD D3"</t>
  </si>
  <si>
    <t>"řad 1"</t>
  </si>
  <si>
    <t>"plyn"1*1,0</t>
  </si>
  <si>
    <t>Mezisoučet</t>
  </si>
  <si>
    <t>"řad 2"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</si>
  <si>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</si>
  <si>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</si>
  <si>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-297545107</t>
  </si>
  <si>
    <t>https://podminky.urs.cz/item/CS_URS_2024_01/119001421</t>
  </si>
  <si>
    <t>"el. vedení"1*1,0</t>
  </si>
  <si>
    <t>119002121</t>
  </si>
  <si>
    <t>Pomocné konstrukce při zabezpečení výkopu vodorovné pochozí přechodová lávka délky do 2 m včetně zábradlí zřízení</t>
  </si>
  <si>
    <t>649591616</t>
  </si>
  <si>
    <t>https://podminky.urs.cz/item/CS_URS_2024_01/119002121</t>
  </si>
  <si>
    <t>"v místě výkopu, poté mobilně přesouvána"1,0</t>
  </si>
  <si>
    <t>119002122</t>
  </si>
  <si>
    <t>Pomocné konstrukce při zabezpečení výkopu vodorovné pochozí přechodová lávka délky do 2 m včetně zábradlí odstranění</t>
  </si>
  <si>
    <t>-249765691</t>
  </si>
  <si>
    <t>https://podminky.urs.cz/item/CS_URS_2024_01/119002122</t>
  </si>
  <si>
    <t>119003227</t>
  </si>
  <si>
    <t>Pomocné konstrukce při zabezpečení výkopu svislé ocelové mobilní oplocení, výšky přes 1,5 do 2,2 m panely vyplněné dráty zřízení</t>
  </si>
  <si>
    <t>-1825795012</t>
  </si>
  <si>
    <t>https://podminky.urs.cz/item/CS_URS_2024_01/119003227</t>
  </si>
  <si>
    <t>"v mástě výkopu, max. po 20m výkopu, poté mobilně pousváno"20,0*2+2,5*2</t>
  </si>
  <si>
    <t>119003228</t>
  </si>
  <si>
    <t>Pomocné konstrukce při zabezpečení výkopu svislé ocelové mobilní oplocení, výšky přes 1,5 do 2,2 m panely vyplněné dráty odstranění</t>
  </si>
  <si>
    <t>1733625628</t>
  </si>
  <si>
    <t>https://podminky.urs.cz/item/CS_URS_2024_01/119003228</t>
  </si>
  <si>
    <t>119004111</t>
  </si>
  <si>
    <t>Pomocné konstrukce při zabezpečení výkopu bezpečný vstup nebo výstup žebříkem zřízení</t>
  </si>
  <si>
    <t>460500595</t>
  </si>
  <si>
    <t>https://podminky.urs.cz/item/CS_URS_2024_01/119004111</t>
  </si>
  <si>
    <t>"v místě výkopu, max. po 20m výkopu, s přesahem 1,1m nad pádovou hranu"6,0*2,6</t>
  </si>
  <si>
    <t>119004112</t>
  </si>
  <si>
    <t>Pomocné konstrukce při zabezpečení výkopu bezpečný vstup nebo výstup žebříkem odstranění</t>
  </si>
  <si>
    <t>366621539</t>
  </si>
  <si>
    <t>https://podminky.urs.cz/item/CS_URS_2024_01/119004112</t>
  </si>
  <si>
    <t>132254204</t>
  </si>
  <si>
    <t>Hloubení zapažených rýh šířky přes 800 do 2 000 mm strojně s urovnáním dna do předepsaného profilu a spádu v hornině třídy těžitelnosti I skupiny 3 přes 100 do 500 m3</t>
  </si>
  <si>
    <t>683811241</t>
  </si>
  <si>
    <t>https://podminky.urs.cz/item/CS_URS_2024_01/132254204</t>
  </si>
  <si>
    <t>"viz PD 3"</t>
  </si>
  <si>
    <t>"řad 1, dl. 0,081.50 km, š.r. 1,0m vč. pažení, DN 100"</t>
  </si>
  <si>
    <t>"st. 0,000.00 - 0,006.25 km, pr.hl. 1,53m (-0,47m komunikace)"6,25*1,53*1,0</t>
  </si>
  <si>
    <t>"0,006.25 - 0,012.80 km, pr.hl. 1,70m (-0,47m komunikace)"6,55*1,7*1,0</t>
  </si>
  <si>
    <t>"0,012.80 - 0,021.50 km, pr.hl. 1,73m (-0,47m komunikace)"8,7*1,73*1,0</t>
  </si>
  <si>
    <t>"0,021.50 - 0,036.80 km, pr.hl. 1,68m (-0,47m komunikace)"15,3*1,68*1,0</t>
  </si>
  <si>
    <t>"0,036.80 - 0,050.50 km, pr.hl. 1,63m (-0,47m komunikace)"13,7*1,63*1,0</t>
  </si>
  <si>
    <t>"0,050.50 - 0,081.50 km, pr.hl. 1,53m (-0,47m komunikace)"31,0*1,53*1,0</t>
  </si>
  <si>
    <t>"vodovodní přípojky řad 1"</t>
  </si>
  <si>
    <t>7,5*1,59*0,9</t>
  </si>
  <si>
    <t>"řad 2, dl. 0,022.00 km, š.r. 1,0m vč. pažení, DN 80"</t>
  </si>
  <si>
    <t>"st. 0,000.00 - 0,014.90 km, pr.hl. 1,46m (-0,47m komunikace)"14,9*1,46*1,0</t>
  </si>
  <si>
    <t>"0,014.90 - 0,022.00 km, pr.hl. 1,46m (-0,47m komunikace)"7,1*1,46*1,0</t>
  </si>
  <si>
    <t>"vodovodní přípojka řad 2"</t>
  </si>
  <si>
    <t>5,0*1,5*0,9</t>
  </si>
  <si>
    <t>"rozšíření pro pod. hydrant řad 2"</t>
  </si>
  <si>
    <t>1,0*1,43*1,0</t>
  </si>
  <si>
    <t>139001101</t>
  </si>
  <si>
    <t>Příplatek k cenám hloubených vykopávek za ztížení vykopávky v blízkosti podzemního vedení nebo výbušnin pro jakoukoliv třídu horniny</t>
  </si>
  <si>
    <t>-1774823884</t>
  </si>
  <si>
    <t>https://podminky.urs.cz/item/CS_URS_2024_01/139001101</t>
  </si>
  <si>
    <t>"plyn"1*(1,6*1,0*1,1)</t>
  </si>
  <si>
    <t>"el. vedení"1*(1,5*1,0*1,0)</t>
  </si>
  <si>
    <t>151811131</t>
  </si>
  <si>
    <t>Zřízení pažicích boxů pro pažení a rozepření stěn rýh podzemního vedení hloubka výkopu do 4 m, šířka do 1,2 m</t>
  </si>
  <si>
    <t>-214338781</t>
  </si>
  <si>
    <t>https://podminky.urs.cz/item/CS_URS_2024_01/151811131</t>
  </si>
  <si>
    <t>"st. 0,000.00 - 0,006.25 km, pr.hl. 1,53m (-0,47m komunikace)"6,25*1,53*2</t>
  </si>
  <si>
    <t>"0,006.25 - 0,012.80 km, pr.hl. 1,70m (-0,47m komunikace)"6,55*1,7*2</t>
  </si>
  <si>
    <t>"0,012.80 - 0,021.50 km, pr.hl. 1,73m (-0,47m komunikace)"8,7*1,73*2</t>
  </si>
  <si>
    <t>"0,021.50 - 0,036.80 km, pr.hl. 1,68m (-0,47m komunikace)"15,3*1,68*2</t>
  </si>
  <si>
    <t>"0,036.80 - 0,050.50 km, pr.hl. 1,63m (-0,47m komunikace)"13,7*1,63*2</t>
  </si>
  <si>
    <t>"0,050.50 - 0,081.50 km, pr.hl. 1,53m (-0,47m komunikace)"31,0*1,53*2</t>
  </si>
  <si>
    <t>7,5*1,59*2</t>
  </si>
  <si>
    <t>"st. 0,000.00 - 0,014.90 km, pr.hl. 1,46m (-0,47m komunikace)"14,9*1,46*2</t>
  </si>
  <si>
    <t>"0,014.90 - 0,022.00 km, pr.hl. 1,46m (-0,47m komunikace)"7,1*1,46*2</t>
  </si>
  <si>
    <t>5,0*1,5*2</t>
  </si>
  <si>
    <t>1,0*1,43*2</t>
  </si>
  <si>
    <t>151811231</t>
  </si>
  <si>
    <t>Odstranění pažicích boxů pro pažení a rozepření stěn rýh podzemního vedení hloubka výkopu do 4 m, šířka do 1,2 m</t>
  </si>
  <si>
    <t>1802246935</t>
  </si>
  <si>
    <t>https://podminky.urs.cz/item/CS_URS_2024_01/151811231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</si>
  <si>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</si>
  <si>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</si>
  <si>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-574946563</t>
  </si>
  <si>
    <t>https://podminky.urs.cz/item/CS_URS_2024_01/162351103</t>
  </si>
  <si>
    <t>zásyp*2"na mezideponii a zpět"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</si>
  <si>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</si>
  <si>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</si>
  <si>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502196929</t>
  </si>
  <si>
    <t>https://podminky.urs.cz/item/CS_URS_2024_01/162651112</t>
  </si>
  <si>
    <t>"na trvalou skládku"výkop-zásyp</t>
  </si>
  <si>
    <t>167151101</t>
  </si>
  <si>
    <t>Nakládání, skládání a překládání neulehlého výkopku nebo sypaniny strojně nakládání, množství do 100 m3, z horniny třídy těžitelnosti I, skupiny 1 až 3</t>
  </si>
  <si>
    <t>209215734</t>
  </si>
  <si>
    <t>https://podminky.urs.cz/item/CS_URS_2024_01/167151101</t>
  </si>
  <si>
    <t>zásyp"z meziskládky"</t>
  </si>
  <si>
    <t>171201231</t>
  </si>
  <si>
    <t>Poplatek za uložení stavebního odpadu na recyklační skládce (skládkovné) zeminy a kamení zatříděného do Katalogu odpadů pod kódem 17 05 04</t>
  </si>
  <si>
    <t>1702765513</t>
  </si>
  <si>
    <t>https://podminky.urs.cz/item/CS_URS_2024_01/171201231</t>
  </si>
  <si>
    <t>skládka*2</t>
  </si>
  <si>
    <t>171251201</t>
  </si>
  <si>
    <t>Uložení sypaniny na skládky nebo meziskládky bez hutnění s upravením uložené sypaniny do předepsaného tvaru</t>
  </si>
  <si>
    <t>1279852991</t>
  </si>
  <si>
    <t>https://podminky.urs.cz/item/CS_URS_2024_01/171251201</t>
  </si>
  <si>
    <t>-1154569840</t>
  </si>
  <si>
    <t>https://podminky.urs.cz/item/CS_URS_2024_01/174151101</t>
  </si>
  <si>
    <t>-obsyp</t>
  </si>
  <si>
    <t>-lože</t>
  </si>
  <si>
    <t>-beton</t>
  </si>
  <si>
    <t>-"potrubí"3,14*0,05*0,05*81,5-3,14*0,04*0,04*22,0</t>
  </si>
  <si>
    <t>"50% výměna za nový materiál"124,559/100*50</t>
  </si>
  <si>
    <t>"doplnění - kufr - st. 0,021.50 - 0,081.50 km"60,0*1,0*0,35/100*50</t>
  </si>
  <si>
    <t>-1659780106</t>
  </si>
  <si>
    <t>"viz TZ - nový materiál"zásyp</t>
  </si>
  <si>
    <t>štěrkodrť frakce 0/32 vč. přesunu na stavbě</t>
  </si>
  <si>
    <t>1899197325</t>
  </si>
  <si>
    <t>zásyp*1,972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</si>
  <si>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</si>
  <si>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</si>
  <si>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2090663040</t>
  </si>
  <si>
    <t>https://podminky.urs.cz/item/CS_URS_2024_01/175151101</t>
  </si>
  <si>
    <t>"viz TZ a PD D4"</t>
  </si>
  <si>
    <t>81,5*0,4*1,0+22,0*0,4*1,0+12,5*0,33*0,9</t>
  </si>
  <si>
    <t>58337331</t>
  </si>
  <si>
    <t>štěrkopísek frakce 0/22 vč. přesunu na stavbě</t>
  </si>
  <si>
    <t>-1509922223</t>
  </si>
  <si>
    <t>obsyp*1,724</t>
  </si>
  <si>
    <t>-861665249</t>
  </si>
  <si>
    <t>https://podminky.urs.cz/item/CS_URS_2024_01/181951112</t>
  </si>
  <si>
    <t>81,5*1,0+22,0*1,0+12,5*0,9</t>
  </si>
  <si>
    <t>Vodorovné konstrukce</t>
  </si>
  <si>
    <t>451573111</t>
  </si>
  <si>
    <t>Lože pod potrubí, stoky a drobné objekty v otevřeném výkopu z písku a štěrkopísku do 63 mm</t>
  </si>
  <si>
    <t>-1600282164</t>
  </si>
  <si>
    <t>https://podminky.urs.cz/item/CS_URS_2024_01/451573111</t>
  </si>
  <si>
    <t>"viz TZ a PD 4"</t>
  </si>
  <si>
    <t>81,5*1,0*0,1+22,0*1,0*0,1+12,5*0,9*0,1</t>
  </si>
  <si>
    <t>452313151</t>
  </si>
  <si>
    <t>Podkladní a zajišťovací konstrukce z betonu prostého v otevřeném výkopu bez zvýšených nároků na prostředí bloky pro potrubí z betonu tř. C 20/25</t>
  </si>
  <si>
    <t>-1209603769</t>
  </si>
  <si>
    <t>https://podminky.urs.cz/item/CS_URS_2024_01/452313151</t>
  </si>
  <si>
    <t>"viz TZ a PD 5"</t>
  </si>
  <si>
    <t>0,5*0,5*0,7*2</t>
  </si>
  <si>
    <t>452353111</t>
  </si>
  <si>
    <t>Bednění podkladních a zajišťovacích konstrukcí v otevřeném výkopu bloků pro potrubí zřízení</t>
  </si>
  <si>
    <t>1938346552</t>
  </si>
  <si>
    <t>https://podminky.urs.cz/item/CS_URS_2024_01/452353111</t>
  </si>
  <si>
    <t>0,5*0,7*4*2</t>
  </si>
  <si>
    <t>452353112</t>
  </si>
  <si>
    <t>Bednění podkladních a zajišťovacích konstrukcí v otevřeném výkopu bloků pro potrubí odstranění</t>
  </si>
  <si>
    <t>-571691583</t>
  </si>
  <si>
    <t>https://podminky.urs.cz/item/CS_URS_2024_01/452353112</t>
  </si>
  <si>
    <t>564841011</t>
  </si>
  <si>
    <t>Podklad ze štěrkodrti ŠD s rozprostřením a zhutněním plochy jednotlivě do 100 m2, po zhutnění tl. 120 mm</t>
  </si>
  <si>
    <t>-1342734118</t>
  </si>
  <si>
    <t>https://podminky.urs.cz/item/CS_URS_2024_01/564841011</t>
  </si>
  <si>
    <t>"provizorní dorovnání povrchu"</t>
  </si>
  <si>
    <t>"řad 1 st. 0,000.00 - 0,021.50 km"21,5*1,0</t>
  </si>
  <si>
    <t>"řad 2 st. 0,000.00 - 0,022.00 km"22,0*1,0</t>
  </si>
  <si>
    <t>provizor</t>
  </si>
  <si>
    <t>"řad 1 st. 0,021.50 - 0,081.50"60,0*1,0+43,5</t>
  </si>
  <si>
    <t>564861011</t>
  </si>
  <si>
    <t>Podklad ze štěrkodrti ŠD s rozprostřením a zhutněním plochy jednotlivě do 100 m2, po zhutnění tl. 200 mm</t>
  </si>
  <si>
    <t>-1678171361</t>
  </si>
  <si>
    <t>https://podminky.urs.cz/item/CS_URS_2024_01/564861011</t>
  </si>
  <si>
    <t>"zpětné doplnění podkladních vrstev komunikace"</t>
  </si>
  <si>
    <t>Podklad z mechanicky zpevněného kameniva MZK (minerální beton) s rozprostřením a s hutněním, po zhutnění tl. 150 mm</t>
  </si>
  <si>
    <t>-1883753630</t>
  </si>
  <si>
    <t>https://podminky.urs.cz/item/CS_URS_2024_01/564952111</t>
  </si>
  <si>
    <t>850245121</t>
  </si>
  <si>
    <t>Výřez nebo výsek na potrubí z trub litinových tlakových nebo plastických hmot DN 80</t>
  </si>
  <si>
    <t>-1598271430</t>
  </si>
  <si>
    <t>https://podminky.urs.cz/item/CS_URS_2024_01/850245121</t>
  </si>
  <si>
    <t>"napojení na stáv vodovod"1,0</t>
  </si>
  <si>
    <t>850265121</t>
  </si>
  <si>
    <t>Výřez nebo výsek na potrubí z trub litinových tlakových nebo plastických hmot DN 100</t>
  </si>
  <si>
    <t>1579159006</t>
  </si>
  <si>
    <t>https://podminky.urs.cz/item/CS_URS_2024_01/850265121</t>
  </si>
  <si>
    <t>"napojení na stáv. vodovod"1,0</t>
  </si>
  <si>
    <t>850311811</t>
  </si>
  <si>
    <t>Bourání stávajícího potrubí z trub litinových hrdlových nebo přírubových v otevřeném výkopu DN do 150</t>
  </si>
  <si>
    <t>2017495640</t>
  </si>
  <si>
    <t>https://podminky.urs.cz/item/CS_URS_2024_01/850311811</t>
  </si>
  <si>
    <t>"řad 1"81,2</t>
  </si>
  <si>
    <t>"řad 2"22,0</t>
  </si>
  <si>
    <t>851241131</t>
  </si>
  <si>
    <t>Montáž potrubí z trub litinových tlakových hrdlových v otevřeném výkopu s integrovaným těsněním DN 80</t>
  </si>
  <si>
    <t>-1979723969</t>
  </si>
  <si>
    <t>https://podminky.urs.cz/item/CS_URS_2024_01/851241131</t>
  </si>
  <si>
    <t>"viz TZ řad 2"</t>
  </si>
  <si>
    <t>22,0</t>
  </si>
  <si>
    <t>55254080</t>
  </si>
  <si>
    <t>trouba vodovodní litinová hrdlová hrdlová Zn+Al povlak K9 dl 6m DN 80</t>
  </si>
  <si>
    <t>1459519340</t>
  </si>
  <si>
    <t>22,0*1,01</t>
  </si>
  <si>
    <t>55291029</t>
  </si>
  <si>
    <t>kroužek těsnící gumový TYTON-SIT-PLUS DN 80 pro vodovodní potrubí</t>
  </si>
  <si>
    <t>-622828372</t>
  </si>
  <si>
    <t>4,0</t>
  </si>
  <si>
    <t>851261131</t>
  </si>
  <si>
    <t>Montáž potrubí z trub litinových tlakových hrdlových v otevřeném výkopu s integrovaným těsněním DN 100</t>
  </si>
  <si>
    <t>317943550</t>
  </si>
  <si>
    <t>https://podminky.urs.cz/item/CS_URS_2024_01/851261131</t>
  </si>
  <si>
    <t>"řad 1"81,5</t>
  </si>
  <si>
    <t>55254081</t>
  </si>
  <si>
    <t>trouba vodovodní litinová hrdlová hrdlová Zn+Al povlak K9 dl 6m DN 100</t>
  </si>
  <si>
    <t>653896634</t>
  </si>
  <si>
    <t>81,5*1,01</t>
  </si>
  <si>
    <t>55291030</t>
  </si>
  <si>
    <t>kroužek těsnící gumový TYTON-SIT-PLUS DN 100 pro vodovodní potrubí</t>
  </si>
  <si>
    <t>-1854387399</t>
  </si>
  <si>
    <t>14,0</t>
  </si>
  <si>
    <t>857241131</t>
  </si>
  <si>
    <t>Montáž litinových tvarovek na potrubí litinovém tlakovém jednoosých na potrubí z trub hrdlových v otevřeném výkopu, kanálu nebo v šachtě s integrovaným těsněním DN 80</t>
  </si>
  <si>
    <t>-28050852</t>
  </si>
  <si>
    <t>https://podminky.urs.cz/item/CS_URS_2024_01/857241131</t>
  </si>
  <si>
    <t>"viz PD 5 a specifikace materiálu"</t>
  </si>
  <si>
    <t>"koleno"1,0</t>
  </si>
  <si>
    <t>"spojka"1,0</t>
  </si>
  <si>
    <t>854208000016</t>
  </si>
  <si>
    <t>TVAROVKA OBLOUK 22° 80</t>
  </si>
  <si>
    <t>-1391468025</t>
  </si>
  <si>
    <t>1,0</t>
  </si>
  <si>
    <t>797408000016</t>
  </si>
  <si>
    <t>MULTITOLERANČNÍ SPOJKA 80 (85-105)</t>
  </si>
  <si>
    <t>-389746401</t>
  </si>
  <si>
    <t>857242122</t>
  </si>
  <si>
    <t>Montáž litinových tvarovek na potrubí litinovém tlakovém jednoosých na potrubí z trub přírubových v otevřeném výkopu, kanálu nebo v šachtě DN 80</t>
  </si>
  <si>
    <t>-1108478824</t>
  </si>
  <si>
    <t>https://podminky.urs.cz/item/CS_URS_2024_01/857242122</t>
  </si>
  <si>
    <t>"tvarovka s hrdlem E"1,0</t>
  </si>
  <si>
    <t>"FF kus"1,0</t>
  </si>
  <si>
    <t>"koleno patní"1,0</t>
  </si>
  <si>
    <t>55259730</t>
  </si>
  <si>
    <t>tvarovka vodovodní hrdlová s přírubou E (EU) - základní povrchová úprava kroužek těsnící DN 80 dl 130mm</t>
  </si>
  <si>
    <t>673575888</t>
  </si>
  <si>
    <t>850008030016</t>
  </si>
  <si>
    <t>TVAROVKA TP KUS 80/300</t>
  </si>
  <si>
    <t>-377208738</t>
  </si>
  <si>
    <t>505008020016</t>
  </si>
  <si>
    <t>KOLENO PATNÍ PŘÍRUBOVÉ DLOUHÉ 80</t>
  </si>
  <si>
    <t>-1817978376</t>
  </si>
  <si>
    <t>857244122</t>
  </si>
  <si>
    <t>Montáž litinových tvarovek na potrubí litinovém tlakovém odbočných na potrubí z trub přírubových v otevřeném výkopu, kanálu nebo v šachtě DN 80</t>
  </si>
  <si>
    <t>919250047</t>
  </si>
  <si>
    <t>https://podminky.urs.cz/item/CS_URS_2024_01/857244122</t>
  </si>
  <si>
    <t>"T-kus"1,0</t>
  </si>
  <si>
    <t>851008008016</t>
  </si>
  <si>
    <t>TVAROVKA T KUS 80-80</t>
  </si>
  <si>
    <t>1642019900</t>
  </si>
  <si>
    <t>857261131</t>
  </si>
  <si>
    <t>Montáž litinových tvarovek na potrubí litinovém tlakovém jednoosých na potrubí z trub hrdlových v otevřeném výkopu, kanálu nebo v šachtě s integrovaným těsněním DN 100</t>
  </si>
  <si>
    <t>-1693034687</t>
  </si>
  <si>
    <t>https://podminky.urs.cz/item/CS_URS_2024_01/857261131</t>
  </si>
  <si>
    <t>797410000016</t>
  </si>
  <si>
    <t>MULTITOLERANČNÍ SPOJKA 100 (104-132)</t>
  </si>
  <si>
    <t>217814538</t>
  </si>
  <si>
    <t>857262122</t>
  </si>
  <si>
    <t>Montáž litinových tvarovek na potrubí litinovém tlakovém jednoosých na potrubí z trub přírubových v otevřeném výkopu, kanálu nebo v šachtě DN 100</t>
  </si>
  <si>
    <t>612700376</t>
  </si>
  <si>
    <t>https://podminky.urs.cz/item/CS_URS_2024_01/857262122</t>
  </si>
  <si>
    <t>"tvarovka FFR"1,0</t>
  </si>
  <si>
    <t>55259731</t>
  </si>
  <si>
    <t>tvarovka vodovodní hrdlová s přírubou E (EU) - základní povrchová úprava kroužek těsnící DN 100 dl 130mm</t>
  </si>
  <si>
    <t>-1294676211</t>
  </si>
  <si>
    <t>854110000016</t>
  </si>
  <si>
    <t>TVAROVKA OBLOUK 11° 100</t>
  </si>
  <si>
    <t>-1600557043</t>
  </si>
  <si>
    <t>855010008016</t>
  </si>
  <si>
    <t>TVAROVKA REDUKČNÍ FFR 100-80</t>
  </si>
  <si>
    <t>-252527469</t>
  </si>
  <si>
    <t>871161141</t>
  </si>
  <si>
    <t>Montáž vodovodního potrubí z polyetylenu PE100 RC v otevřeném výkopu svařovaných na tupo SDR 11/PN16 a 12,5 d 32 x 3,0 mm a d 32 x 4,4</t>
  </si>
  <si>
    <t>-1185890126</t>
  </si>
  <si>
    <t>https://podminky.urs.cz/item/CS_URS_2024_01/871161141</t>
  </si>
  <si>
    <t>"viz TZ - vodovodní přípojky"</t>
  </si>
  <si>
    <t>1,0+1,0+1,0+4,5+5,0</t>
  </si>
  <si>
    <t>"provizorní přípojky - vč. tvarovek a armatur"30,0</t>
  </si>
  <si>
    <t>28613110</t>
  </si>
  <si>
    <t>potrubí vodovodní jednovrstvé PE100 RC PN 16 SDR11 32x3,0mm</t>
  </si>
  <si>
    <t>1750380042</t>
  </si>
  <si>
    <t>12,5*1,015</t>
  </si>
  <si>
    <t>28616557</t>
  </si>
  <si>
    <t>trubka vícevrstvá vodovodní PEMD 32x4,4mm DN 25</t>
  </si>
  <si>
    <t>-1242979227</t>
  </si>
  <si>
    <t>"provizorní přípojky - vč. tvarovek armatur"30,0*1,015</t>
  </si>
  <si>
    <t>871211141</t>
  </si>
  <si>
    <t>Montáž vodovodního potrubí z polyetylenu PE100 RC v otevřeném výkopu svařovaných na tupo SDR 11/PN16 d 63 x 5,8 mm</t>
  </si>
  <si>
    <t>-1360869245</t>
  </si>
  <si>
    <t>https://podminky.urs.cz/item/CS_URS_2024_01/871211141</t>
  </si>
  <si>
    <t>"viz TZ a specifikace materiálu - provizorní potrubí - vč. tvarovek a armatur"100,0</t>
  </si>
  <si>
    <t>28613113</t>
  </si>
  <si>
    <t>potrubí vodovodní jednovrstvé PE100 RC PN 16 SDR11 63x5,8mm</t>
  </si>
  <si>
    <t>-21121461</t>
  </si>
  <si>
    <t>"viz TZ - provizorní potrubí - vč. tvarovek a armatur"100,0*1,015</t>
  </si>
  <si>
    <t>871211811</t>
  </si>
  <si>
    <t>Demontáž provizorního potrubí PE DN do 50 včetně ekologické likvidace</t>
  </si>
  <si>
    <t>-203994832</t>
  </si>
  <si>
    <t>https://podminky.urs.cz/item/CS_URS_2024_01/871211811</t>
  </si>
  <si>
    <t>"provizorní potrubí - viz TZ"30,0</t>
  </si>
  <si>
    <t>871251811R</t>
  </si>
  <si>
    <t>Demontáž provizorního potrubí PE DN přes 50 do 100 včetně ekologické likvidace</t>
  </si>
  <si>
    <t>138906177</t>
  </si>
  <si>
    <t>"provizorní potrubí viz TZ"100,0</t>
  </si>
  <si>
    <t>871321100R</t>
  </si>
  <si>
    <t>Napojení na stávající rozvody vody</t>
  </si>
  <si>
    <t>1738972642</t>
  </si>
  <si>
    <t>"viz napojení na stávající rozvodnou síť vč. prací a podružného materiálu"4,0</t>
  </si>
  <si>
    <t>871321101R</t>
  </si>
  <si>
    <t>Spojovací materiál</t>
  </si>
  <si>
    <t>1860653540</t>
  </si>
  <si>
    <t>"spojovací materiál - nerez šrouby, matice, podložky"1,0</t>
  </si>
  <si>
    <t>877161101</t>
  </si>
  <si>
    <t>Montáž tvarovek na vodovodním plastovém potrubí z polyetylenu PE 100 elektrotvarovek SDR 11/PN16 spojek, oblouků nebo redukcí d 32</t>
  </si>
  <si>
    <t>272478647</t>
  </si>
  <si>
    <t>https://podminky.urs.cz/item/CS_URS_2024_01/877161101</t>
  </si>
  <si>
    <t>"přechodka"2,0</t>
  </si>
  <si>
    <t>"spojka"3,0</t>
  </si>
  <si>
    <t>630003200116</t>
  </si>
  <si>
    <t>PŘECHODKA PE/OCEL 32-1''</t>
  </si>
  <si>
    <t>-706701675</t>
  </si>
  <si>
    <t>2,0</t>
  </si>
  <si>
    <t>630003203216</t>
  </si>
  <si>
    <t>TVAROVKA ISO SPOJKA 32-32</t>
  </si>
  <si>
    <t>-1985985783</t>
  </si>
  <si>
    <t>3,0</t>
  </si>
  <si>
    <t>879161111</t>
  </si>
  <si>
    <t>Montáž napojení vodovodní přípojky v otevřeném výkopu DN 25</t>
  </si>
  <si>
    <t>1325628550</t>
  </si>
  <si>
    <t>https://podminky.urs.cz/item/CS_URS_2024_01/879161111</t>
  </si>
  <si>
    <t>"viz TZ"5,0</t>
  </si>
  <si>
    <t>891171324</t>
  </si>
  <si>
    <t>Montáž vodovodních armatur na potrubí šoupátek pro domovní přípojky s nástrčnými ISO konci PN16 DN 32</t>
  </si>
  <si>
    <t>1091911999</t>
  </si>
  <si>
    <t>https://podminky.urs.cz/item/CS_URS_2024_01/891171324</t>
  </si>
  <si>
    <t>5,0</t>
  </si>
  <si>
    <t>280000103216</t>
  </si>
  <si>
    <t>ŠOUPÁTKO ISO DOMOVNÍ PŘÍPOJKY 32-5/4"</t>
  </si>
  <si>
    <t>-1639090168</t>
  </si>
  <si>
    <t>960113018004</t>
  </si>
  <si>
    <t>SOUPRAVA ZEMNÍ TELESKOPICKÁ DOM. ŠOUPÁTKA-1,3-1,8 3/4"-2" (1,3-1,8m)</t>
  </si>
  <si>
    <t>-2145732910</t>
  </si>
  <si>
    <t>891241112</t>
  </si>
  <si>
    <t>Montáž vodovodních armatur na potrubí šoupátek nebo klapek uzavíracích v otevřeném výkopu nebo v šachtách s osazením zemní soupravy (bez poklopů) DN 80</t>
  </si>
  <si>
    <t>-670212633</t>
  </si>
  <si>
    <t>https://podminky.urs.cz/item/CS_URS_2024_01/891241112</t>
  </si>
  <si>
    <t>"nové"1,0</t>
  </si>
  <si>
    <t>"stávající - opětovná montáž"1,0</t>
  </si>
  <si>
    <t>400108000016</t>
  </si>
  <si>
    <t>ŠOUPĚ PŘÍRUBOVÉ KRÁTKÉ E1 CZ 80</t>
  </si>
  <si>
    <t>1489829862</t>
  </si>
  <si>
    <t>950108000003</t>
  </si>
  <si>
    <t>SOUPRAVA ZEMNÍ TELESKOPICKÁ E1/A-1,3 -1,8 65-80 E1/80 A (1,3-1,8m)</t>
  </si>
  <si>
    <t>1882762990</t>
  </si>
  <si>
    <t>891241811</t>
  </si>
  <si>
    <t>Demontáž vodovodních armatur na potrubí šoupátek nebo klapek uzavíracích v otevřeném výkopu nebo v šachtách DN 80</t>
  </si>
  <si>
    <t>1616255320</t>
  </si>
  <si>
    <t>https://podminky.urs.cz/item/CS_URS_2024_01/891241811</t>
  </si>
  <si>
    <t>891247112</t>
  </si>
  <si>
    <t>Montáž vodovodních armatur na potrubí hydrantů podzemních (bez osazení poklopů) DN 80</t>
  </si>
  <si>
    <t>471609527</t>
  </si>
  <si>
    <t>https://podminky.urs.cz/item/CS_URS_2024_01/891247112</t>
  </si>
  <si>
    <t>D49008015016</t>
  </si>
  <si>
    <t>HYDRANT PODZEMNÍ PLNOPRŮTOKOVÝ 80/1,50 m</t>
  </si>
  <si>
    <t>-214654836</t>
  </si>
  <si>
    <t>891249111</t>
  </si>
  <si>
    <t>Montáž vodovodních armatur na potrubí navrtávacích pasů s ventilem Jt 1 MPa, na potrubí z trub litinových, ocelových nebo plastických hmot DN 80</t>
  </si>
  <si>
    <t>1919098891</t>
  </si>
  <si>
    <t>https://podminky.urs.cz/item/CS_URS_2024_01/891249111</t>
  </si>
  <si>
    <t>337008005477</t>
  </si>
  <si>
    <t>PAS NAVRTÁVACÍ HACOM UZAVÍRACÍ 80-5/4''</t>
  </si>
  <si>
    <t>1652459621</t>
  </si>
  <si>
    <t>892233122</t>
  </si>
  <si>
    <t>Proplach a dezinfekce vodovodního potrubí DN do 70</t>
  </si>
  <si>
    <t>-774819865</t>
  </si>
  <si>
    <t>https://podminky.urs.cz/item/CS_URS_2024_01/892233122</t>
  </si>
  <si>
    <t>12,5</t>
  </si>
  <si>
    <t>892241111</t>
  </si>
  <si>
    <t>Tlakové zkoušky vodou na potrubí DN do 80</t>
  </si>
  <si>
    <t>-936717030</t>
  </si>
  <si>
    <t>https://podminky.urs.cz/item/CS_URS_2024_01/892241111</t>
  </si>
  <si>
    <t>12,5+22,0</t>
  </si>
  <si>
    <t>892271111</t>
  </si>
  <si>
    <t>Tlakové zkoušky vodou na potrubí DN 100 nebo 125</t>
  </si>
  <si>
    <t>-70708768</t>
  </si>
  <si>
    <t>https://podminky.urs.cz/item/CS_URS_2024_01/892271111</t>
  </si>
  <si>
    <t>81,5</t>
  </si>
  <si>
    <t>892273122</t>
  </si>
  <si>
    <t>Proplach a dezinfekce vodovodního potrubí DN od 80 do 125</t>
  </si>
  <si>
    <t>-1319447100</t>
  </si>
  <si>
    <t>https://podminky.urs.cz/item/CS_URS_2024_01/892273122</t>
  </si>
  <si>
    <t>81,5+22,0</t>
  </si>
  <si>
    <t>Tlakové zkoušky vodou zabezpečení konců potrubí při tlakových zkouškách DN do 300</t>
  </si>
  <si>
    <t>-1107061335</t>
  </si>
  <si>
    <t>2,0+5,0</t>
  </si>
  <si>
    <t>899401112</t>
  </si>
  <si>
    <t>Osazení poklopů litinových šoupátkových</t>
  </si>
  <si>
    <t>-1053091852</t>
  </si>
  <si>
    <t>https://podminky.urs.cz/item/CS_URS_2024_01/899401112</t>
  </si>
  <si>
    <t>"poklop šoupátkový"1,0</t>
  </si>
  <si>
    <t>"poklop šoupátkový přípojkojkový"5,0</t>
  </si>
  <si>
    <t>175000000003</t>
  </si>
  <si>
    <t>POKLOP ULIČNÍ ŠOUP. KASI LOGO VODA</t>
  </si>
  <si>
    <t>-6748102</t>
  </si>
  <si>
    <t>348100000000</t>
  </si>
  <si>
    <t>PODKLAD. DESKA  UNI UNI</t>
  </si>
  <si>
    <t>1140230176</t>
  </si>
  <si>
    <t>91</t>
  </si>
  <si>
    <t>165000000003</t>
  </si>
  <si>
    <t>POKLOP ULIČNÍ TĚŽKÝ KASI LOGO VODA</t>
  </si>
  <si>
    <t>1961148672</t>
  </si>
  <si>
    <t>92</t>
  </si>
  <si>
    <t>-1958618247</t>
  </si>
  <si>
    <t>93</t>
  </si>
  <si>
    <t>899401113</t>
  </si>
  <si>
    <t>Osazení poklopů litinových hydrantových</t>
  </si>
  <si>
    <t>1851501441</t>
  </si>
  <si>
    <t>https://podminky.urs.cz/item/CS_URS_2024_01/899401113</t>
  </si>
  <si>
    <t>94</t>
  </si>
  <si>
    <t>195000000002</t>
  </si>
  <si>
    <t>HYDRANTOVÝ POKLOP 21 kg - HYDRANT</t>
  </si>
  <si>
    <t>1562841380</t>
  </si>
  <si>
    <t>95</t>
  </si>
  <si>
    <t>348200000000</t>
  </si>
  <si>
    <t>PODKLAD. DESKA  POD HYDRANT.POKLOP</t>
  </si>
  <si>
    <t>576006453</t>
  </si>
  <si>
    <t>96</t>
  </si>
  <si>
    <t>899712111</t>
  </si>
  <si>
    <t>Orientační tabulky na vodovodních a kanalizačních řadech na zdivu</t>
  </si>
  <si>
    <t>-1386084469</t>
  </si>
  <si>
    <t>https://podminky.urs.cz/item/CS_URS_2024_01/899712111</t>
  </si>
  <si>
    <t>5,0+5,0</t>
  </si>
  <si>
    <t>97</t>
  </si>
  <si>
    <t>899713111</t>
  </si>
  <si>
    <t>Orientační tabulky na vodovodních a kanalizačních řadech na sloupku ocelovém nebo betonovém</t>
  </si>
  <si>
    <t>470127495</t>
  </si>
  <si>
    <t>https://podminky.urs.cz/item/CS_URS_2024_01/899713111</t>
  </si>
  <si>
    <t>Poznámka k položce:
- vč. výtyčky</t>
  </si>
  <si>
    <t>98</t>
  </si>
  <si>
    <t>899721111</t>
  </si>
  <si>
    <t>Signalizační vodič na potrubí DN do 150 mm</t>
  </si>
  <si>
    <t>1325173722</t>
  </si>
  <si>
    <t>https://podminky.urs.cz/item/CS_URS_2024_01/899721111</t>
  </si>
  <si>
    <t>112,0</t>
  </si>
  <si>
    <t>99</t>
  </si>
  <si>
    <t>899722113</t>
  </si>
  <si>
    <t>Krytí potrubí z plastů výstražnou fólií z PVC šířky přes 25 do 34 cm</t>
  </si>
  <si>
    <t>-332365551</t>
  </si>
  <si>
    <t>https://podminky.urs.cz/item/CS_URS_2024_01/899722113</t>
  </si>
  <si>
    <t>"viz TZ a specifikace materiálu"</t>
  </si>
  <si>
    <t>104,0+12,5</t>
  </si>
  <si>
    <t>100</t>
  </si>
  <si>
    <t>997013631</t>
  </si>
  <si>
    <t>Poplatek za uložení stavebního odpadu na skládce (skládkovné) směsného stavebního a demoličního zatříděného do Katalogu odpadů pod kódem 17 04 10</t>
  </si>
  <si>
    <t>1747509274</t>
  </si>
  <si>
    <t>https://podminky.urs.cz/item/CS_URS_2024_01/997013631</t>
  </si>
  <si>
    <t>"výkup potrubí - stávající litinové potrubí - odhad 5kč/kg - odpočet ceny"4,541</t>
  </si>
  <si>
    <t>101</t>
  </si>
  <si>
    <t>997221551</t>
  </si>
  <si>
    <t>Vodorovná doprava suti bez naložení, ale se složením a s hrubým urovnáním ze sypkých materiálů, na vzdálenost do 1 km</t>
  </si>
  <si>
    <t>487241348</t>
  </si>
  <si>
    <t>https://podminky.urs.cz/item/CS_URS_2024_01/997221551</t>
  </si>
  <si>
    <t>60,03+12,615</t>
  </si>
  <si>
    <t>102</t>
  </si>
  <si>
    <t>997221559</t>
  </si>
  <si>
    <t>Vodorovná doprava suti bez naložení, ale se složením a s hrubým urovnáním Příplatek k ceně za každý další započatý 1 km přes 1 km</t>
  </si>
  <si>
    <t>-1901680056</t>
  </si>
  <si>
    <t>https://podminky.urs.cz/item/CS_URS_2024_01/997221559</t>
  </si>
  <si>
    <t>kamenivo*4</t>
  </si>
  <si>
    <t>103</t>
  </si>
  <si>
    <t>997221561</t>
  </si>
  <si>
    <t>Vodorovná doprava suti bez naložení, ale se složením a s hrubým urovnáním z kusových materiálů, na vzdálenost do 1 km</t>
  </si>
  <si>
    <t>-1135189095</t>
  </si>
  <si>
    <t>https://podminky.urs.cz/item/CS_URS_2024_01/997221561</t>
  </si>
  <si>
    <t>104</t>
  </si>
  <si>
    <t>997221569</t>
  </si>
  <si>
    <t>-1357940461</t>
  </si>
  <si>
    <t>https://podminky.urs.cz/item/CS_URS_2024_01/997221569</t>
  </si>
  <si>
    <t>litina*4</t>
  </si>
  <si>
    <t>105</t>
  </si>
  <si>
    <t>997221611</t>
  </si>
  <si>
    <t>Nakládání na dopravní prostředky pro vodorovnou dopravu suti</t>
  </si>
  <si>
    <t>-831877570</t>
  </si>
  <si>
    <t>https://podminky.urs.cz/item/CS_URS_2024_01/997221611</t>
  </si>
  <si>
    <t>106</t>
  </si>
  <si>
    <t>997221612</t>
  </si>
  <si>
    <t>Nakládání na dopravní prostředky pro vodorovnou dopravu vybouraných hmot</t>
  </si>
  <si>
    <t>-1989535969</t>
  </si>
  <si>
    <t>https://podminky.urs.cz/item/CS_URS_2024_01/997221612</t>
  </si>
  <si>
    <t>107</t>
  </si>
  <si>
    <t>997221873</t>
  </si>
  <si>
    <t>-530287649</t>
  </si>
  <si>
    <t>https://podminky.urs.cz/item/CS_URS_2024_01/997221873</t>
  </si>
  <si>
    <t>108</t>
  </si>
  <si>
    <t>998273102</t>
  </si>
  <si>
    <t>Přesun hmot pro trubní vedení hloubené z trub litinových pro vodovody nebo kanalizace v otevřeném výkopu dopravní vzdálenost do 15 m</t>
  </si>
  <si>
    <t>-359329337</t>
  </si>
  <si>
    <t>https://podminky.urs.cz/item/CS_URS_2024_01/998273102</t>
  </si>
  <si>
    <t>SO 311-01 - VRN - V+K</t>
  </si>
  <si>
    <t xml:space="preserve">    VRN2 - Příprava staveniště</t>
  </si>
  <si>
    <t xml:space="preserve">    VRN4 - Inženýrská činnost</t>
  </si>
  <si>
    <t>011314000</t>
  </si>
  <si>
    <t>Archeologický dohled</t>
  </si>
  <si>
    <t>526848406</t>
  </si>
  <si>
    <t>https://podminky.urs.cz/item/CS_URS_2024_01/011314000</t>
  </si>
  <si>
    <t>012002000</t>
  </si>
  <si>
    <t>Geodetické práce</t>
  </si>
  <si>
    <t>546592174</t>
  </si>
  <si>
    <t>https://podminky.urs.cz/item/CS_URS_2024_01/012002000</t>
  </si>
  <si>
    <t>vytyčení prostorové polohy SO, hranic pozemků</t>
  </si>
  <si>
    <t>geodetické práce během výstavby</t>
  </si>
  <si>
    <t>884031604</t>
  </si>
  <si>
    <t>https://podminky.urs.cz/item/CS_URS_2024_01/013254000</t>
  </si>
  <si>
    <t>geodetické práce skutečného provedení stavby</t>
  </si>
  <si>
    <t>dokumentace skutečného provedení stavby</t>
  </si>
  <si>
    <t>VRN2</t>
  </si>
  <si>
    <t>Příprava staveniště</t>
  </si>
  <si>
    <t>020001000</t>
  </si>
  <si>
    <t>1541248864</t>
  </si>
  <si>
    <t>https://podminky.urs.cz/item/CS_URS_2024_01/020001000</t>
  </si>
  <si>
    <t>vytyčení inž. sítí</t>
  </si>
  <si>
    <t>ruční kopání sond</t>
  </si>
  <si>
    <t>zpětné předání sítí jejich správcům</t>
  </si>
  <si>
    <t>1950393992</t>
  </si>
  <si>
    <t>https://podminky.urs.cz/item/CS_URS_2024_01/030001000</t>
  </si>
  <si>
    <t>zřízení, provoz a zrušení Zařízení staveniště</t>
  </si>
  <si>
    <t>Dopravní značení na staveništi</t>
  </si>
  <si>
    <t>-2012011064</t>
  </si>
  <si>
    <t>https://podminky.urs.cz/item/CS_URS_2024_01/034303000</t>
  </si>
  <si>
    <t>stanovení dopravního značení</t>
  </si>
  <si>
    <t>zajištění zvláštního užívání komunikace a veřejného prostranství</t>
  </si>
  <si>
    <t>dopravní značení během stavby, zábrany</t>
  </si>
  <si>
    <t>výstražné značení, dočasné lávky, osvětlené výkopů</t>
  </si>
  <si>
    <t>VRN4</t>
  </si>
  <si>
    <t>Inženýrská činnost</t>
  </si>
  <si>
    <t>040001000</t>
  </si>
  <si>
    <t>-554966940</t>
  </si>
  <si>
    <t>https://podminky.urs.cz/item/CS_URS_2024_01/040001000</t>
  </si>
  <si>
    <t>043002000</t>
  </si>
  <si>
    <t>Zkoušky a ostatní měření</t>
  </si>
  <si>
    <t>1565879807</t>
  </si>
  <si>
    <t>https://podminky.urs.cz/item/CS_URS_2024_01/043002000</t>
  </si>
  <si>
    <t>zkoušky a měření - hutnící, kamerové, ověření funkčnosti identifikačního vodiče</t>
  </si>
  <si>
    <t>045203000</t>
  </si>
  <si>
    <t>Kompletační činnost</t>
  </si>
  <si>
    <t>-512912706</t>
  </si>
  <si>
    <t>https://podminky.urs.cz/item/CS_URS_2024_01/045203000</t>
  </si>
  <si>
    <t>kompletační a koordinační činnost</t>
  </si>
  <si>
    <t>SO 401-01 - VEŘEJNÉ OSVĚTLENÍ</t>
  </si>
  <si>
    <t>M21 - Elektromontáže</t>
  </si>
  <si>
    <t>M22 - Montáže sdělovací a zabezpečovací techniky</t>
  </si>
  <si>
    <t>M46 - Zemní práce při montážích</t>
  </si>
  <si>
    <t>M65 - Elektroinstalace</t>
  </si>
  <si>
    <t>16 - Přemístění výkopku</t>
  </si>
  <si>
    <t>19 - Hloubení pro podzemní stěny, ražení a hloubení důlní</t>
  </si>
  <si>
    <t>S - Přesuny sutí</t>
  </si>
  <si>
    <t>D1 - VORN - Vedlejší a ostatní rozpočtové náklady</t>
  </si>
  <si>
    <t>01VRN - Průzkumy, geodetické a projektové práce</t>
  </si>
  <si>
    <t>M21</t>
  </si>
  <si>
    <t>Elektromontáže</t>
  </si>
  <si>
    <t>210202115R00</t>
  </si>
  <si>
    <t>Svítidlo veřejného osvětlení parkové</t>
  </si>
  <si>
    <t>348360220</t>
  </si>
  <si>
    <t>Svítidlo Guida S - G3H - 34W</t>
  </si>
  <si>
    <t>210204002R00</t>
  </si>
  <si>
    <t>Stožár osvětlovací sadový - ocelový</t>
  </si>
  <si>
    <t>316735704</t>
  </si>
  <si>
    <t>Stožár TS-6 3° atyp. 159/89/60 vč.manžety</t>
  </si>
  <si>
    <t>210204201R00</t>
  </si>
  <si>
    <t>Elektrovýzbroj stožáru pro 1 okruh</t>
  </si>
  <si>
    <t>31678610.A</t>
  </si>
  <si>
    <t>Stožárová rozvodnice SR 481/721 /E27 UN</t>
  </si>
  <si>
    <t>34111032</t>
  </si>
  <si>
    <t>Kabel silový s Cu jádrem 750 V CYKY 3 C x 1,5 mm2</t>
  </si>
  <si>
    <t>210010123R00</t>
  </si>
  <si>
    <t>Trubka ochranná z PE, uložená volně, DN do 47 mm</t>
  </si>
  <si>
    <t>3457114701</t>
  </si>
  <si>
    <t>Trubka kabelová chránička KOPOFLEX KF 09050</t>
  </si>
  <si>
    <t>210220022R00</t>
  </si>
  <si>
    <t>Vedení uzemňovací v zemi FeZn, D 8 - 10 mm</t>
  </si>
  <si>
    <t>156112270000</t>
  </si>
  <si>
    <t>Drát ocelový pozinkovaný 426406  D 10 mm</t>
  </si>
  <si>
    <t>210220301R00</t>
  </si>
  <si>
    <t>Svorka hromosvodová do 2 šroubů /SS, SZ, SO/</t>
  </si>
  <si>
    <t>35441885</t>
  </si>
  <si>
    <t>Svorka spojovací SS pro lano d 8-10 mm</t>
  </si>
  <si>
    <t>35441895</t>
  </si>
  <si>
    <t>Svorka připojovací SP  kovových částí d 6-12 mm</t>
  </si>
  <si>
    <t>210810013R00</t>
  </si>
  <si>
    <t>Kabel CYKY-m 750 V 4 x 10 mm2 volně uložený</t>
  </si>
  <si>
    <t>34111076</t>
  </si>
  <si>
    <t>Kabel silový s Cu jádrem 750 V CYKY 4 x10 mm2</t>
  </si>
  <si>
    <t>210100251R00</t>
  </si>
  <si>
    <t>Ukončení celoplast. kabelů zákl./pás.do 4x10 mm2</t>
  </si>
  <si>
    <t>210100001R00</t>
  </si>
  <si>
    <t>Ukončení vodičů v rozvaděči + zapojení do 2,5 mm2</t>
  </si>
  <si>
    <t>210100003R00</t>
  </si>
  <si>
    <t>Ukončení vodičů v rozvaděči + zapojení do 16 mm2</t>
  </si>
  <si>
    <t>210102101R00</t>
  </si>
  <si>
    <t>Spojka gelová 4x25 mm2</t>
  </si>
  <si>
    <t>35435475</t>
  </si>
  <si>
    <t>ETELEC Spojka SHARK 525 WS gelová se svorkovnicí</t>
  </si>
  <si>
    <t>M22</t>
  </si>
  <si>
    <t>Montáže sdělovací a zabezpečovací techniky</t>
  </si>
  <si>
    <t>220890301R00</t>
  </si>
  <si>
    <t>Oživení, zapojení</t>
  </si>
  <si>
    <t>hod.</t>
  </si>
  <si>
    <t>220890202R00</t>
  </si>
  <si>
    <t>Revize</t>
  </si>
  <si>
    <t>M46</t>
  </si>
  <si>
    <t>Zemní práce při montážích</t>
  </si>
  <si>
    <t>460050704R00</t>
  </si>
  <si>
    <t>Jáma do 2 m3 pro stožár veř.osvětlení, hor.4</t>
  </si>
  <si>
    <t>460100023R00</t>
  </si>
  <si>
    <t>Pouzdrový základ 300x1500 mm v ose trasy kab.</t>
  </si>
  <si>
    <t>59221628</t>
  </si>
  <si>
    <t>Trouba betonová přímá TBP Q 300/1000/36 mm</t>
  </si>
  <si>
    <t>58922205</t>
  </si>
  <si>
    <t>Beton C 12/15</t>
  </si>
  <si>
    <t>58337320</t>
  </si>
  <si>
    <t>Štěrkopísek frakce 4-8 C</t>
  </si>
  <si>
    <t>460200164R00</t>
  </si>
  <si>
    <t>Výkop kabelové rýhy 35/80 cm hor.4</t>
  </si>
  <si>
    <t>460490012R00</t>
  </si>
  <si>
    <t>Zakrytí kabelu výstražnou folií PVC, šířka 33 cm</t>
  </si>
  <si>
    <t>673909992034</t>
  </si>
  <si>
    <t>Fólie výstražná šířka 34 cm červená</t>
  </si>
  <si>
    <t>460560164R00</t>
  </si>
  <si>
    <t>Zához rýhy 35/80 cm, hornina třídy 4</t>
  </si>
  <si>
    <t>979084113R00</t>
  </si>
  <si>
    <t>Vodorovná doprava hmot po suchu do 1000 m</t>
  </si>
  <si>
    <t>979084119R00</t>
  </si>
  <si>
    <t>Příplatek k přesunu hmot za každých dalších 1000 m</t>
  </si>
  <si>
    <t>460080101R00</t>
  </si>
  <si>
    <t>Rozbourání betonového základu</t>
  </si>
  <si>
    <t>M65</t>
  </si>
  <si>
    <t>Elektroinstalace</t>
  </si>
  <si>
    <t>650106461R00</t>
  </si>
  <si>
    <t>Demontáž elektrovýzbroje stožáru pro 1 okruh</t>
  </si>
  <si>
    <t>650106121R00</t>
  </si>
  <si>
    <t>Demontáž svítidla veřejného osvětlení na výložník</t>
  </si>
  <si>
    <t>650106211R00</t>
  </si>
  <si>
    <t>Demontáž silničního osvětlovacího stožáru - ocelový</t>
  </si>
  <si>
    <t>Přemístění výkopku</t>
  </si>
  <si>
    <t>162301102R00</t>
  </si>
  <si>
    <t>Vodorovné přemístění výkopku z hor.1-4 do 1000 m</t>
  </si>
  <si>
    <t>162701109R00</t>
  </si>
  <si>
    <t>Příplatek k vod. přemístění hor.1-4 za další 1 km</t>
  </si>
  <si>
    <t>Hloubení pro podzemní stěny, ražení a hloubení důlní</t>
  </si>
  <si>
    <t>199000005R00</t>
  </si>
  <si>
    <t>Poplatek za skládku zeminy 1- 4</t>
  </si>
  <si>
    <t>S</t>
  </si>
  <si>
    <t>Přesuny sutí</t>
  </si>
  <si>
    <t>979082213R00</t>
  </si>
  <si>
    <t>Vodorovná doprava suti po suchu do 1 km</t>
  </si>
  <si>
    <t>979082219R00</t>
  </si>
  <si>
    <t>Příplatek za dopravu suti po suchu za další 1 km</t>
  </si>
  <si>
    <t>979990108R00</t>
  </si>
  <si>
    <t>Poplatek za skládku suti</t>
  </si>
  <si>
    <t>D1</t>
  </si>
  <si>
    <t>VORN - Vedlejší a ostatní rozpočtové náklady</t>
  </si>
  <si>
    <t>01VRN</t>
  </si>
  <si>
    <t>Průzkumy, geodetické a projektové práce</t>
  </si>
  <si>
    <t>012002VRN</t>
  </si>
  <si>
    <t>Soubor</t>
  </si>
  <si>
    <t>02 - MK Na Rozhrání</t>
  </si>
  <si>
    <t>SO 101-02 - KOMUNIKACE+PARKOVIŠTĚ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</si>
  <si>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</si>
  <si>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</si>
  <si>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-1193545175</t>
  </si>
  <si>
    <t>https://podminky.urs.cz/item/CS_URS_2023_01/113107242</t>
  </si>
  <si>
    <t>(30*6)</t>
  </si>
  <si>
    <t>113154324</t>
  </si>
  <si>
    <t>Frézování živičného podkladu nebo krytu s naložením na dopravní prostředek plochy přes 1 000 do 10 000 m2 bez překážek v trase pruhu šířky do 1 m, tloušťky vrstvy 100 mm</t>
  </si>
  <si>
    <t>1483809626</t>
  </si>
  <si>
    <t>https://podminky.urs.cz/item/CS_URS_2023_01/113154324</t>
  </si>
  <si>
    <t>(47*6)+(7*2)+(7,5*7)+(13*3)</t>
  </si>
  <si>
    <t>-1744555922</t>
  </si>
  <si>
    <t>https://podminky.urs.cz/item/CS_URS_2023_01/113202111</t>
  </si>
  <si>
    <t>-752888706</t>
  </si>
  <si>
    <t>https://podminky.urs.cz/item/CS_URS_2023_01/122151104</t>
  </si>
  <si>
    <t>387,50*0,21</t>
  </si>
  <si>
    <t>180*0,22</t>
  </si>
  <si>
    <t>162551107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</si>
  <si>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</si>
  <si>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1218711665</t>
  </si>
  <si>
    <t>https://podminky.urs.cz/item/CS_URS_2023_01/162551107</t>
  </si>
  <si>
    <t>211009383</t>
  </si>
  <si>
    <t>https://podminky.urs.cz/item/CS_URS_2023_01/171201231</t>
  </si>
  <si>
    <t>120,975*1,8</t>
  </si>
  <si>
    <t>180404111</t>
  </si>
  <si>
    <t>Založení hřišťového trávníku výsevem na vrstvě ornice</t>
  </si>
  <si>
    <t>-868029092</t>
  </si>
  <si>
    <t>https://podminky.urs.cz/item/CS_URS_2023_01/180404111</t>
  </si>
  <si>
    <t>(38*1,5)+(10*1,5)</t>
  </si>
  <si>
    <t>-1971021853</t>
  </si>
  <si>
    <t>72*0,03 'Přepočtené koeficientem množství</t>
  </si>
  <si>
    <t>10364100</t>
  </si>
  <si>
    <t>zemina pro terénní úpravy - tříděná</t>
  </si>
  <si>
    <t>894135545</t>
  </si>
  <si>
    <t>1380538871</t>
  </si>
  <si>
    <t>https://podminky.urs.cz/item/CS_URS_2023_01/181951112</t>
  </si>
  <si>
    <t>387,50+180</t>
  </si>
  <si>
    <t>-1513803672</t>
  </si>
  <si>
    <t>https://podminky.urs.cz/item/CS_URS_2023_01/564861111</t>
  </si>
  <si>
    <t>577144111</t>
  </si>
  <si>
    <t>Asfaltový beton vrstva obrusná ACO 11 (ABS) s rozprostřením a se zhutněním z nemodifikovaného asfaltu v pruhu šířky do 3 m tř. I, po zhutnění tl. 50 mm</t>
  </si>
  <si>
    <t>-1408536798</t>
  </si>
  <si>
    <t>https://podminky.urs.cz/item/CS_URS_2023_01/577144111</t>
  </si>
  <si>
    <t>577155112</t>
  </si>
  <si>
    <t>Asfaltový beton vrstva ložní ACL 16 (ABH) s rozprostřením a zhutněním z nemodifikovaného asfaltu v pruhu šířky do 3 m, po zhutnění tl. 60 mm</t>
  </si>
  <si>
    <t>-457463270</t>
  </si>
  <si>
    <t>https://podminky.urs.cz/item/CS_URS_2023_01/577155112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</si>
  <si>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</si>
  <si>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</si>
  <si>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-1934941511</t>
  </si>
  <si>
    <t>https://podminky.urs.cz/item/CS_URS_2023_01/596412212</t>
  </si>
  <si>
    <t>59246016</t>
  </si>
  <si>
    <t>dlažba plošná betonová vegetační 600x400x80mm</t>
  </si>
  <si>
    <t>184592852</t>
  </si>
  <si>
    <t>180*1,02 'Přepočtené koeficientem množství</t>
  </si>
  <si>
    <t>-931122272</t>
  </si>
  <si>
    <t>https://podminky.urs.cz/item/CS_URS_2023_01/895941302</t>
  </si>
  <si>
    <t>28661680</t>
  </si>
  <si>
    <t>vpusť silniční se sifonem 425/150mm (vč. dna)</t>
  </si>
  <si>
    <t>-170657161</t>
  </si>
  <si>
    <t>59223260</t>
  </si>
  <si>
    <t>mříž vtoková litinová k uliční vpusti C250/D400 500x500mm</t>
  </si>
  <si>
    <t>1057658267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</si>
  <si>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</si>
  <si>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-708964335</t>
  </si>
  <si>
    <t>https://podminky.urs.cz/item/CS_URS_2023_01/916111123</t>
  </si>
  <si>
    <t>58381007</t>
  </si>
  <si>
    <t>kostka štípaná dlažební žula drobná 8/10</t>
  </si>
  <si>
    <t>-1602071010</t>
  </si>
  <si>
    <t>51*0,1 'Přepočtené koeficientem množství</t>
  </si>
  <si>
    <t>1347922655</t>
  </si>
  <si>
    <t>https://podminky.urs.cz/item/CS_URS_2023_01/916131213</t>
  </si>
  <si>
    <t>2049443503</t>
  </si>
  <si>
    <t>11*1,02 'Přepočtené koeficientem množství</t>
  </si>
  <si>
    <t>59217029</t>
  </si>
  <si>
    <t>obrubník betonový silniční nájezdový 1000x150x150mm</t>
  </si>
  <si>
    <t>-83035897</t>
  </si>
  <si>
    <t>59217030</t>
  </si>
  <si>
    <t>obrubník betonový silniční přechodový 1000x150x150-250mm</t>
  </si>
  <si>
    <t>-351016949</t>
  </si>
  <si>
    <t>1314790885</t>
  </si>
  <si>
    <t>https://podminky.urs.cz/item/CS_URS_2023_01/916231213</t>
  </si>
  <si>
    <t>59217017</t>
  </si>
  <si>
    <t>obrubník betonový chodníkový 1000x100x250mm</t>
  </si>
  <si>
    <t>531919929</t>
  </si>
  <si>
    <t>42,5*1,02 'Přepočtené koeficientem množství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</si>
  <si>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</si>
  <si>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</si>
  <si>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-446786632</t>
  </si>
  <si>
    <t>https://podminky.urs.cz/item/CS_URS_2023_01/919122112</t>
  </si>
  <si>
    <t>-1654249948</t>
  </si>
  <si>
    <t>https://podminky.urs.cz/item/CS_URS_2023_01/919735112</t>
  </si>
  <si>
    <t>10+6+7+5</t>
  </si>
  <si>
    <t>Vodorovná doprava suti bez naložení, ale se složením a s hrubým urovnáním ze sypkých materiálů, na vzdálenost do 1 km</t>
  </si>
  <si>
    <t>1317365352</t>
  </si>
  <si>
    <t>https://podminky.urs.cz/item/CS_URS_2023_01/997221551</t>
  </si>
  <si>
    <t>Vodorovná doprava suti bez naložení, ale se složením a s hrubým urovnáním Příplatek k ceně za každý další i započatý 1 km přes 1 km</t>
  </si>
  <si>
    <t>-1177335562</t>
  </si>
  <si>
    <t>https://podminky.urs.cz/item/CS_URS_2023_01/997221559</t>
  </si>
  <si>
    <t>997221875</t>
  </si>
  <si>
    <t>Poplatek za uložení stavebního odpadu na recyklační skládce (skládkovné) asfaltového bez obsahu dehtu zatříděného do Katalogu odpadů pod kódem 17 03 02</t>
  </si>
  <si>
    <t>-600748976</t>
  </si>
  <si>
    <t>https://podminky.urs.cz/item/CS_URS_2023_01/997221875</t>
  </si>
  <si>
    <t>386214262</t>
  </si>
  <si>
    <t>https://podminky.urs.cz/item/CS_URS_2023_01/998225111</t>
  </si>
  <si>
    <t>369750179</t>
  </si>
  <si>
    <t>-1502229417</t>
  </si>
  <si>
    <t>1487312513</t>
  </si>
  <si>
    <t>-1909971353</t>
  </si>
  <si>
    <t>-2083145200</t>
  </si>
  <si>
    <t>1264756890</t>
  </si>
  <si>
    <t>495115918</t>
  </si>
  <si>
    <t>10,45</t>
  </si>
  <si>
    <t>9,5</t>
  </si>
  <si>
    <t>03 - Nádražní ulice - chodník</t>
  </si>
  <si>
    <t>SO 101-03 - OPRAVA POVRCHU CHODNÍKU</t>
  </si>
  <si>
    <t>113154124</t>
  </si>
  <si>
    <t>Frézování živičného podkladu nebo krytu s naložením na dopravní prostředek plochy do 500 m2 s překážkami v trase pruhu šířky přes 0,5 m do 1 m, tloušťky vrstvy 100 mm</t>
  </si>
  <si>
    <t>1052719100</t>
  </si>
  <si>
    <t>https://podminky.urs.cz/item/CS_URS_2024_01/113154124</t>
  </si>
  <si>
    <t>215</t>
  </si>
  <si>
    <t>-193592457</t>
  </si>
  <si>
    <t>https://podminky.urs.cz/item/CS_URS_2024_01/132151103</t>
  </si>
  <si>
    <t>odvodňovací žlab</t>
  </si>
  <si>
    <t>5*0,3*0,3</t>
  </si>
  <si>
    <t>přípojka k odvodňovacímu žlabu</t>
  </si>
  <si>
    <t>5*2*1</t>
  </si>
  <si>
    <t>1729498346</t>
  </si>
  <si>
    <t>1933708967</t>
  </si>
  <si>
    <t>5*1,9*1</t>
  </si>
  <si>
    <t>1467000402</t>
  </si>
  <si>
    <t>572141112</t>
  </si>
  <si>
    <t>Vyrovnání povrchu dosavadních krytů s rozprostřením hmot a zhutněním asfaltovým betonem ACO (AB) tl. přes 40 do 60 mm</t>
  </si>
  <si>
    <t>1930493659</t>
  </si>
  <si>
    <t>https://podminky.urs.cz/item/CS_URS_2024_01/572141112</t>
  </si>
  <si>
    <t>572241112</t>
  </si>
  <si>
    <t>Vyspravení výtluků materiálem na bázi asfaltu s řezáním, vysekáním, očištěním, zaplněním směsí a zhutněním asfaltovým betonem ACO (AB) při vyspravované ploše na 1 km komunikace do 10 % tl. přes 40 do 60 mm</t>
  </si>
  <si>
    <t>1459947016</t>
  </si>
  <si>
    <t>https://podminky.urs.cz/item/CS_URS_2024_01/572241112</t>
  </si>
  <si>
    <t>577143111</t>
  </si>
  <si>
    <t>Asfaltový beton vrstva obrusná ACO 8 (ABJ) s rozprostřením a se zhutněním z nemodifikovaného asfaltu v pruhu šířky do 3 m, po zhutnění tl. 30 - 50 mm</t>
  </si>
  <si>
    <t>2097317098</t>
  </si>
  <si>
    <t>https://podminky.urs.cz/item/CS_URS_2024_01/577143111</t>
  </si>
  <si>
    <t>Poznámka k položce:
stávající povrch chodníku bude vyrovnán - tl. 3 - 5 cm</t>
  </si>
  <si>
    <t>960</t>
  </si>
  <si>
    <t>Napojení na přípojky žlabu na stávající kanalizaci</t>
  </si>
  <si>
    <t>1346403844</t>
  </si>
  <si>
    <t>871313121</t>
  </si>
  <si>
    <t>Montáž kanalizačního potrubí z tvrdého PVC-U hladkého plnostěnného tuhost SN 8 DN 160</t>
  </si>
  <si>
    <t>1294428763</t>
  </si>
  <si>
    <t>https://podminky.urs.cz/item/CS_URS_2024_01/871313121</t>
  </si>
  <si>
    <t>28611164</t>
  </si>
  <si>
    <t>trubka kanalizační PVC-U plnostěnná jednovrstvá DN 160x1000mm SN8</t>
  </si>
  <si>
    <t>-1476391938</t>
  </si>
  <si>
    <t>-1697233270</t>
  </si>
  <si>
    <t>3 kolena / 1 přípojka</t>
  </si>
  <si>
    <t>25094563</t>
  </si>
  <si>
    <t>935113111</t>
  </si>
  <si>
    <t>Osazení odvodňovacího žlabu s krycím roštem polymerbetonového šířky do 200 mm</t>
  </si>
  <si>
    <t>1351596326</t>
  </si>
  <si>
    <t>https://podminky.urs.cz/item/CS_URS_2024_01/935113111</t>
  </si>
  <si>
    <t>59227114R</t>
  </si>
  <si>
    <t>žlab odvodňovací polymerbeton monolitický včetně roštu š 150mm D400</t>
  </si>
  <si>
    <t>130559813</t>
  </si>
  <si>
    <t>Poznámka k položce:
včetně dílu výtokové vpusti</t>
  </si>
  <si>
    <t>1449431231</t>
  </si>
  <si>
    <t>-1174026990</t>
  </si>
  <si>
    <t>1816634181</t>
  </si>
  <si>
    <t>-1081670400</t>
  </si>
  <si>
    <t>621861847</t>
  </si>
  <si>
    <t>970143566</t>
  </si>
  <si>
    <t>04 - Tajanov u Tupadel</t>
  </si>
  <si>
    <t>SO 101-04 - ZPEVNĚNÍ ODSTAVNÉ PLOCHY U HŘIŠTĚ</t>
  </si>
  <si>
    <t>Frézování živičného podkladu nebo krytu s naložením na dopravní prostředek plochy do 500 m2 bez překážek v trase pruhu šířky přes 0,5 m do 1 m, tloušťky vrstvy 100 mm</t>
  </si>
  <si>
    <t>1136480628</t>
  </si>
  <si>
    <t>https://podminky.urs.cz/item/CS_URS_2023_01/113154124</t>
  </si>
  <si>
    <t>122252203</t>
  </si>
  <si>
    <t>Odkopávky a prokopávky nezapažené pro silnice a dálnice strojně v hornině třídy těžitelnosti I do 100 m3</t>
  </si>
  <si>
    <t>985239049</t>
  </si>
  <si>
    <t>https://podminky.urs.cz/item/CS_URS_2023_01/122252203</t>
  </si>
  <si>
    <t>70*0,5</t>
  </si>
  <si>
    <t>35*1,2 'Přepočtené koeficientem množství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</si>
  <si>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</si>
  <si>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</si>
  <si>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-1434229377</t>
  </si>
  <si>
    <t>https://podminky.urs.cz/item/CS_URS_2023_01/129951121</t>
  </si>
  <si>
    <t>162701105vl</t>
  </si>
  <si>
    <t>1940607492</t>
  </si>
  <si>
    <t>181152302</t>
  </si>
  <si>
    <t>Úprava pláně na stavbách silnic a dálnic strojně v zářezech mimo skalních se zhutněním</t>
  </si>
  <si>
    <t>1463975825</t>
  </si>
  <si>
    <t>https://podminky.urs.cz/item/CS_URS_2023_01/181152302</t>
  </si>
  <si>
    <t>70*1,2 'Přepočtené koeficientem množství</t>
  </si>
  <si>
    <t>1907037669</t>
  </si>
  <si>
    <t>https://podminky.urs.cz/item/CS_URS_2023_01/564950413</t>
  </si>
  <si>
    <t>70*1,1 'Přepočtené koeficientem množství</t>
  </si>
  <si>
    <t>564960315</t>
  </si>
  <si>
    <t>-1429265898</t>
  </si>
  <si>
    <t>https://podminky.urs.cz/item/CS_URS_2023_01/564960315</t>
  </si>
  <si>
    <t>565145101</t>
  </si>
  <si>
    <t>Asfaltový beton vrstva podkladní ACP 16 (obalované kamenivo střednězrnné - OKS) s rozprostřením a zhutněním v pruhu šířky do 1,5 m, po zhutnění tl. 60 mm</t>
  </si>
  <si>
    <t>822337532</t>
  </si>
  <si>
    <t>https://podminky.urs.cz/item/CS_URS_2023_01/565145101</t>
  </si>
  <si>
    <t>1674871266</t>
  </si>
  <si>
    <t>https://podminky.urs.cz/item/CS_URS_2023_01/573231106</t>
  </si>
  <si>
    <t>577134111</t>
  </si>
  <si>
    <t>Asfaltový beton vrstva obrusná ACO 11 (ABS) s rozprostřením a se zhutněním z nemodifikovaného asfaltu v pruhu šířky do 3 m tř. I, po zhutnění tl. 40 mm</t>
  </si>
  <si>
    <t>-1355754245</t>
  </si>
  <si>
    <t>https://podminky.urs.cz/item/CS_URS_2023_01/577134111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</si>
  <si>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</si>
  <si>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</si>
  <si>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-535242207</t>
  </si>
  <si>
    <t>https://podminky.urs.cz/item/CS_URS_2023_01/596412210</t>
  </si>
  <si>
    <t>dlažba plošná betonová vegetační 240x240x80mm přírodní</t>
  </si>
  <si>
    <t>182969197</t>
  </si>
  <si>
    <t>70*1,03 'Přepočtené koeficientem množství</t>
  </si>
  <si>
    <t>293912200</t>
  </si>
  <si>
    <t>-256782394</t>
  </si>
  <si>
    <t>17*0,1 'Přepočtené koeficientem množství</t>
  </si>
  <si>
    <t>255960990</t>
  </si>
  <si>
    <t>-1052221711</t>
  </si>
  <si>
    <t>29*1,02 'Přepočtené koeficientem množství</t>
  </si>
  <si>
    <t>58540590</t>
  </si>
  <si>
    <t>997221551R</t>
  </si>
  <si>
    <t>Vodorovná doprava suti bez naložení, ale se složením a s hrubým urovnáním ze sypkých materiálů, na skládku včetně likvidace</t>
  </si>
  <si>
    <t>420927573</t>
  </si>
  <si>
    <t>Poznámka k položce:
nánosy z krajnic a bourání propustku</t>
  </si>
  <si>
    <t>354302216</t>
  </si>
  <si>
    <t>Průzkumné, geodetické a projektové práce geodetické práce při provádění stavby - vytýčení stávajících inženýrských sítí</t>
  </si>
  <si>
    <t>kpl</t>
  </si>
  <si>
    <t>-1147614177</t>
  </si>
  <si>
    <t>SEZNAM FIGUR</t>
  </si>
  <si>
    <t>Výměra</t>
  </si>
  <si>
    <t xml:space="preserve"> 01/ SO 101-01</t>
  </si>
  <si>
    <t>Použití figury:</t>
  </si>
  <si>
    <t>Hloubení rýh nezapažených š do 800 mm v hornině třídy těžitelnosti I skupiny 1 a 2 objem do 100 m3 strojně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</si>
  <si>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</si>
  <si>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Odkopávky a prokopávky nezapažené v hornině třídy těžitelnosti I skupiny 1 a 2 objem do 500 m3 strojně</t>
  </si>
  <si>
    <t>Uložení sypaniny z hornin nesoudržných kamenitých do násypů zhutněných strojně</t>
  </si>
  <si>
    <t>Zásyp jam, šachet rýh nebo kolem objektů sypaninou se zhutněním</t>
  </si>
  <si>
    <t xml:space="preserve"> 01/ SO 301-01</t>
  </si>
  <si>
    <t>Demontáž poklopů litinových nebo ocelových včetně rámů hmotnosti do 50 kg</t>
  </si>
  <si>
    <t>Tryskání degradovaného betonu stěn a rubu kleneb vodou pod tlakem přes 300 do 1250 barů</t>
  </si>
  <si>
    <t>Příplatek k tryskání degradovaného betonu za práci ve stísněném prostoru</t>
  </si>
  <si>
    <t>Ruční dočištění ploch stěn, rubu kleneb a podlah ocelových kartáči</t>
  </si>
  <si>
    <t xml:space="preserve"> 01/ SO 310-01</t>
  </si>
  <si>
    <t>Podkladní bloky z betonu prostého bez zvýšených nároků na prostředí tř. C 20/25 otevřený výkop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</si>
  <si>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</si>
  <si>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</si>
  <si>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</si>
  <si>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>Poplatek za uložení na recyklační skládce (skládkovné) stavebního odpadu zeminy a kamení zatříděného do Katalogu odpadů pod kódem 17 05 04</t>
  </si>
  <si>
    <t>Poplatek za uložení na skládce (skládkovné) stavebního odpadu směsného kód odpadu 17 09 04</t>
  </si>
  <si>
    <t>Vodorovná doprava suti z kusových materiálů do 1 km</t>
  </si>
  <si>
    <t>Příplatek ZKD 1 km u vodorovné dopravy suti z kusových materiálů</t>
  </si>
  <si>
    <t>Nakládání vybouraných hmot na dopravní prostředky pro vodorovnou dopravu</t>
  </si>
  <si>
    <t>Lože pod potrubí otevřený výkop ze štěrkopísku</t>
  </si>
  <si>
    <t>Obsypání potrubí strojně sypaninou bez prohození, uloženou do 3 m</t>
  </si>
  <si>
    <t>Mobilní plotová zábrana vyplněná dráty výšky přes 1,5 do 2,2 m pro zabezpečení výkopu zřízení</t>
  </si>
  <si>
    <t>Mobilní plotová zábrana vyplněná dráty výšky přes 1,5 do 2,2 m pro zabezpečení výkopu odstranění</t>
  </si>
  <si>
    <t>Osazení pažicího boxu hl výkopu do 4 m š do 1,2 m</t>
  </si>
  <si>
    <t>Odstranění pažicího boxu hl výkopu do 4 m š do 1,2 m</t>
  </si>
  <si>
    <t>Podklad ze štěrkodrtě ŠD plochy do 100 m2 tl 120 mm</t>
  </si>
  <si>
    <t>Odstranění podkladu z kameniva drceného tl přes 100 do 200 mm strojně pl do 50 m2</t>
  </si>
  <si>
    <t>Vodorovné přemístění přes 4 000 do 5000 m výkopku/sypaniny z horniny třídy těžitelnosti I skupiny 1 až 3</t>
  </si>
  <si>
    <t>Poplatek za uložení zeminy a kamení na recyklační skládce (skládkovné) kód odpadu 17 05 04</t>
  </si>
  <si>
    <t>Uložení sypaniny na skládky nebo meziskládky</t>
  </si>
  <si>
    <t>Hloubení zapažených rýh š do 2000 mm v hornině třídy těžitelnosti I skupiny 3 objem do 500 m3</t>
  </si>
  <si>
    <t>Vodorovné přemístění přes 50 do 500 m výkopku/sypaniny z horniny třídy těžitelnosti I skupiny 1 až 3</t>
  </si>
  <si>
    <t>Nakládání výkopku z hornin třídy těžitelnosti I skupiny 1 až 3 do 100 m3</t>
  </si>
  <si>
    <t>Bezpečný vstup nebo výstup z výkopu pomocí žebříku zřízení</t>
  </si>
  <si>
    <t>Bezpečný vstup nebo výstup z výkopu pomocí žebříku odstranění</t>
  </si>
  <si>
    <t xml:space="preserve"> 03/ SO 101-03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</si>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</sst>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44" TargetMode="External" /><Relationship Id="rId2" Type="http://schemas.openxmlformats.org/officeDocument/2006/relationships/hyperlink" Target="https://podminky.urs.cz/item/CS_URS_2023_02/113107163" TargetMode="External" /><Relationship Id="rId3" Type="http://schemas.openxmlformats.org/officeDocument/2006/relationships/hyperlink" Target="https://podminky.urs.cz/item/CS_URS_2023_02/113107241" TargetMode="External" /><Relationship Id="rId4" Type="http://schemas.openxmlformats.org/officeDocument/2006/relationships/hyperlink" Target="https://podminky.urs.cz/item/CS_URS_2023_02/113202111" TargetMode="External" /><Relationship Id="rId5" Type="http://schemas.openxmlformats.org/officeDocument/2006/relationships/hyperlink" Target="https://podminky.urs.cz/item/CS_URS_2023_02/122151104" TargetMode="External" /><Relationship Id="rId6" Type="http://schemas.openxmlformats.org/officeDocument/2006/relationships/hyperlink" Target="https://podminky.urs.cz/item/CS_URS_2023_02/132151103" TargetMode="External" /><Relationship Id="rId7" Type="http://schemas.openxmlformats.org/officeDocument/2006/relationships/hyperlink" Target="https://podminky.urs.cz/item/CS_URS_2023_01/171151112" TargetMode="External" /><Relationship Id="rId8" Type="http://schemas.openxmlformats.org/officeDocument/2006/relationships/hyperlink" Target="https://podminky.urs.cz/item/CS_URS_2023_02/174151101" TargetMode="External" /><Relationship Id="rId9" Type="http://schemas.openxmlformats.org/officeDocument/2006/relationships/hyperlink" Target="https://podminky.urs.cz/item/CS_URS_2023_02/181351007" TargetMode="External" /><Relationship Id="rId10" Type="http://schemas.openxmlformats.org/officeDocument/2006/relationships/hyperlink" Target="https://podminky.urs.cz/item/CS_URS_2023_02/181411131" TargetMode="External" /><Relationship Id="rId11" Type="http://schemas.openxmlformats.org/officeDocument/2006/relationships/hyperlink" Target="https://podminky.urs.cz/item/CS_URS_2023_02/181951112" TargetMode="External" /><Relationship Id="rId12" Type="http://schemas.openxmlformats.org/officeDocument/2006/relationships/hyperlink" Target="https://podminky.urs.cz/item/CS_URS_2023_02/212751106" TargetMode="External" /><Relationship Id="rId13" Type="http://schemas.openxmlformats.org/officeDocument/2006/relationships/hyperlink" Target="https://podminky.urs.cz/item/CS_URS_2023_02/564861111" TargetMode="External" /><Relationship Id="rId14" Type="http://schemas.openxmlformats.org/officeDocument/2006/relationships/hyperlink" Target="https://podminky.urs.cz/item/CS_URS_2023_02/564950413" TargetMode="External" /><Relationship Id="rId15" Type="http://schemas.openxmlformats.org/officeDocument/2006/relationships/hyperlink" Target="https://podminky.urs.cz/item/CS_URS_2023_02/564950413R" TargetMode="External" /><Relationship Id="rId16" Type="http://schemas.openxmlformats.org/officeDocument/2006/relationships/hyperlink" Target="https://podminky.urs.cz/item/CS_URS_2023_02/564952111" TargetMode="External" /><Relationship Id="rId17" Type="http://schemas.openxmlformats.org/officeDocument/2006/relationships/hyperlink" Target="https://podminky.urs.cz/item/CS_URS_2023_02/573231106" TargetMode="External" /><Relationship Id="rId18" Type="http://schemas.openxmlformats.org/officeDocument/2006/relationships/hyperlink" Target="https://podminky.urs.cz/item/CS_URS_2023_02/573231111" TargetMode="External" /><Relationship Id="rId19" Type="http://schemas.openxmlformats.org/officeDocument/2006/relationships/hyperlink" Target="https://podminky.urs.cz/item/CS_URS_2023_02/577134121" TargetMode="External" /><Relationship Id="rId20" Type="http://schemas.openxmlformats.org/officeDocument/2006/relationships/hyperlink" Target="https://podminky.urs.cz/item/CS_URS_2023_02/577176121" TargetMode="External" /><Relationship Id="rId21" Type="http://schemas.openxmlformats.org/officeDocument/2006/relationships/hyperlink" Target="https://podminky.urs.cz/item/CS_URS_2023_02/596211113" TargetMode="External" /><Relationship Id="rId22" Type="http://schemas.openxmlformats.org/officeDocument/2006/relationships/hyperlink" Target="https://podminky.urs.cz/item/CS_URS_2023_02/596212212" TargetMode="External" /><Relationship Id="rId23" Type="http://schemas.openxmlformats.org/officeDocument/2006/relationships/hyperlink" Target="https://podminky.urs.cz/item/CS_URS_2023_02/596412211" TargetMode="External" /><Relationship Id="rId24" Type="http://schemas.openxmlformats.org/officeDocument/2006/relationships/hyperlink" Target="https://podminky.urs.cz/item/CS_URS_2023_02/871315221" TargetMode="External" /><Relationship Id="rId25" Type="http://schemas.openxmlformats.org/officeDocument/2006/relationships/hyperlink" Target="https://podminky.urs.cz/item/CS_URS_2023_02/877310310" TargetMode="External" /><Relationship Id="rId26" Type="http://schemas.openxmlformats.org/officeDocument/2006/relationships/hyperlink" Target="https://podminky.urs.cz/item/CS_URS_2023_02/895941302" TargetMode="External" /><Relationship Id="rId27" Type="http://schemas.openxmlformats.org/officeDocument/2006/relationships/hyperlink" Target="https://podminky.urs.cz/item/CS_URS_2023_01/895941313" TargetMode="External" /><Relationship Id="rId28" Type="http://schemas.openxmlformats.org/officeDocument/2006/relationships/hyperlink" Target="https://podminky.urs.cz/item/CS_URS_2023_01/895941332" TargetMode="External" /><Relationship Id="rId29" Type="http://schemas.openxmlformats.org/officeDocument/2006/relationships/hyperlink" Target="https://podminky.urs.cz/item/CS_URS_2023_01/895941362" TargetMode="External" /><Relationship Id="rId30" Type="http://schemas.openxmlformats.org/officeDocument/2006/relationships/hyperlink" Target="https://podminky.urs.cz/item/CS_URS_2023_01/899204112" TargetMode="External" /><Relationship Id="rId31" Type="http://schemas.openxmlformats.org/officeDocument/2006/relationships/hyperlink" Target="https://podminky.urs.cz/item/CS_URS_2023_01/899231111" TargetMode="External" /><Relationship Id="rId32" Type="http://schemas.openxmlformats.org/officeDocument/2006/relationships/hyperlink" Target="https://podminky.urs.cz/item/CS_URS_2023_01/899331111" TargetMode="External" /><Relationship Id="rId33" Type="http://schemas.openxmlformats.org/officeDocument/2006/relationships/hyperlink" Target="https://podminky.urs.cz/item/CS_URS_2023_01/899431111" TargetMode="External" /><Relationship Id="rId34" Type="http://schemas.openxmlformats.org/officeDocument/2006/relationships/hyperlink" Target="https://podminky.urs.cz/item/CS_URS_2023_01/914111111" TargetMode="External" /><Relationship Id="rId35" Type="http://schemas.openxmlformats.org/officeDocument/2006/relationships/hyperlink" Target="https://podminky.urs.cz/item/CS_URS_2023_01/914511112" TargetMode="External" /><Relationship Id="rId36" Type="http://schemas.openxmlformats.org/officeDocument/2006/relationships/hyperlink" Target="https://podminky.urs.cz/item/CS_URS_2023_02/915111111" TargetMode="External" /><Relationship Id="rId37" Type="http://schemas.openxmlformats.org/officeDocument/2006/relationships/hyperlink" Target="https://podminky.urs.cz/item/CS_URS_2023_02/915121121" TargetMode="External" /><Relationship Id="rId38" Type="http://schemas.openxmlformats.org/officeDocument/2006/relationships/hyperlink" Target="https://podminky.urs.cz/item/CS_URS_2023_02/915131111" TargetMode="External" /><Relationship Id="rId39" Type="http://schemas.openxmlformats.org/officeDocument/2006/relationships/hyperlink" Target="https://podminky.urs.cz/item/CS_URS_2023_02/915211112" TargetMode="External" /><Relationship Id="rId40" Type="http://schemas.openxmlformats.org/officeDocument/2006/relationships/hyperlink" Target="https://podminky.urs.cz/item/CS_URS_2023_02/915221122" TargetMode="External" /><Relationship Id="rId41" Type="http://schemas.openxmlformats.org/officeDocument/2006/relationships/hyperlink" Target="https://podminky.urs.cz/item/CS_URS_2023_02/915231112" TargetMode="External" /><Relationship Id="rId42" Type="http://schemas.openxmlformats.org/officeDocument/2006/relationships/hyperlink" Target="https://podminky.urs.cz/item/CS_URS_2023_02/916111113" TargetMode="External" /><Relationship Id="rId43" Type="http://schemas.openxmlformats.org/officeDocument/2006/relationships/hyperlink" Target="https://podminky.urs.cz/item/CS_URS_2023_02/916111123" TargetMode="External" /><Relationship Id="rId44" Type="http://schemas.openxmlformats.org/officeDocument/2006/relationships/hyperlink" Target="https://podminky.urs.cz/item/CS_URS_2023_02/916131213" TargetMode="External" /><Relationship Id="rId45" Type="http://schemas.openxmlformats.org/officeDocument/2006/relationships/hyperlink" Target="https://podminky.urs.cz/item/CS_URS_2023_02/916231213" TargetMode="External" /><Relationship Id="rId46" Type="http://schemas.openxmlformats.org/officeDocument/2006/relationships/hyperlink" Target="https://podminky.urs.cz/item/CS_URS_2023_01/919732211" TargetMode="External" /><Relationship Id="rId47" Type="http://schemas.openxmlformats.org/officeDocument/2006/relationships/hyperlink" Target="https://podminky.urs.cz/item/CS_URS_2023_02/966006132" TargetMode="External" /><Relationship Id="rId48" Type="http://schemas.openxmlformats.org/officeDocument/2006/relationships/hyperlink" Target="https://podminky.urs.cz/item/CS_URS_2023_02/979024443" TargetMode="External" /><Relationship Id="rId49" Type="http://schemas.openxmlformats.org/officeDocument/2006/relationships/hyperlink" Target="https://podminky.urs.cz/item/CS_URS_2023_02/711161273" TargetMode="External" /><Relationship Id="rId50" Type="http://schemas.openxmlformats.org/officeDocument/2006/relationships/hyperlink" Target="https://podminky.urs.cz/item/CS_URS_2023_01/01240300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59901111" TargetMode="External" /><Relationship Id="rId2" Type="http://schemas.openxmlformats.org/officeDocument/2006/relationships/hyperlink" Target="https://podminky.urs.cz/item/CS_URS_2024_01/359901212" TargetMode="External" /><Relationship Id="rId3" Type="http://schemas.openxmlformats.org/officeDocument/2006/relationships/hyperlink" Target="https://podminky.urs.cz/item/CS_URS_2024_01/892372111" TargetMode="External" /><Relationship Id="rId4" Type="http://schemas.openxmlformats.org/officeDocument/2006/relationships/hyperlink" Target="https://podminky.urs.cz/item/CS_URS_2024_01/892381111" TargetMode="External" /><Relationship Id="rId5" Type="http://schemas.openxmlformats.org/officeDocument/2006/relationships/hyperlink" Target="https://podminky.urs.cz/item/CS_URS_2024_01/898161223" TargetMode="External" /><Relationship Id="rId6" Type="http://schemas.openxmlformats.org/officeDocument/2006/relationships/hyperlink" Target="https://podminky.urs.cz/item/CS_URS_2024_01/899101211" TargetMode="External" /><Relationship Id="rId7" Type="http://schemas.openxmlformats.org/officeDocument/2006/relationships/hyperlink" Target="https://podminky.urs.cz/item/CS_URS_2024_01/899104112" TargetMode="External" /><Relationship Id="rId8" Type="http://schemas.openxmlformats.org/officeDocument/2006/relationships/hyperlink" Target="https://podminky.urs.cz/item/CS_URS_2024_01/985121122" TargetMode="External" /><Relationship Id="rId9" Type="http://schemas.openxmlformats.org/officeDocument/2006/relationships/hyperlink" Target="https://podminky.urs.cz/item/CS_URS_2024_01/985121911" TargetMode="External" /><Relationship Id="rId10" Type="http://schemas.openxmlformats.org/officeDocument/2006/relationships/hyperlink" Target="https://podminky.urs.cz/item/CS_URS_2024_01/98513131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64" TargetMode="External" /><Relationship Id="rId2" Type="http://schemas.openxmlformats.org/officeDocument/2006/relationships/hyperlink" Target="https://podminky.urs.cz/item/CS_URS_2024_01/113107322" TargetMode="External" /><Relationship Id="rId3" Type="http://schemas.openxmlformats.org/officeDocument/2006/relationships/hyperlink" Target="https://podminky.urs.cz/item/CS_URS_2024_01/115101201" TargetMode="External" /><Relationship Id="rId4" Type="http://schemas.openxmlformats.org/officeDocument/2006/relationships/hyperlink" Target="https://podminky.urs.cz/item/CS_URS_2024_01/115101301" TargetMode="External" /><Relationship Id="rId5" Type="http://schemas.openxmlformats.org/officeDocument/2006/relationships/hyperlink" Target="https://podminky.urs.cz/item/CS_URS_2024_01/119001405" TargetMode="External" /><Relationship Id="rId6" Type="http://schemas.openxmlformats.org/officeDocument/2006/relationships/hyperlink" Target="https://podminky.urs.cz/item/CS_URS_2024_01/119001421" TargetMode="External" /><Relationship Id="rId7" Type="http://schemas.openxmlformats.org/officeDocument/2006/relationships/hyperlink" Target="https://podminky.urs.cz/item/CS_URS_2024_01/119002121" TargetMode="External" /><Relationship Id="rId8" Type="http://schemas.openxmlformats.org/officeDocument/2006/relationships/hyperlink" Target="https://podminky.urs.cz/item/CS_URS_2024_01/119002122" TargetMode="External" /><Relationship Id="rId9" Type="http://schemas.openxmlformats.org/officeDocument/2006/relationships/hyperlink" Target="https://podminky.urs.cz/item/CS_URS_2024_01/119003227" TargetMode="External" /><Relationship Id="rId10" Type="http://schemas.openxmlformats.org/officeDocument/2006/relationships/hyperlink" Target="https://podminky.urs.cz/item/CS_URS_2024_01/119003228" TargetMode="External" /><Relationship Id="rId11" Type="http://schemas.openxmlformats.org/officeDocument/2006/relationships/hyperlink" Target="https://podminky.urs.cz/item/CS_URS_2024_01/119004111" TargetMode="External" /><Relationship Id="rId12" Type="http://schemas.openxmlformats.org/officeDocument/2006/relationships/hyperlink" Target="https://podminky.urs.cz/item/CS_URS_2024_01/119004112" TargetMode="External" /><Relationship Id="rId13" Type="http://schemas.openxmlformats.org/officeDocument/2006/relationships/hyperlink" Target="https://podminky.urs.cz/item/CS_URS_2024_01/132254204" TargetMode="External" /><Relationship Id="rId14" Type="http://schemas.openxmlformats.org/officeDocument/2006/relationships/hyperlink" Target="https://podminky.urs.cz/item/CS_URS_2024_01/139001101" TargetMode="External" /><Relationship Id="rId15" Type="http://schemas.openxmlformats.org/officeDocument/2006/relationships/hyperlink" Target="https://podminky.urs.cz/item/CS_URS_2024_01/151811131" TargetMode="External" /><Relationship Id="rId16" Type="http://schemas.openxmlformats.org/officeDocument/2006/relationships/hyperlink" Target="https://podminky.urs.cz/item/CS_URS_2024_01/151811231" TargetMode="External" /><Relationship Id="rId17" Type="http://schemas.openxmlformats.org/officeDocument/2006/relationships/hyperlink" Target="https://podminky.urs.cz/item/CS_URS_2024_01/162351103" TargetMode="External" /><Relationship Id="rId18" Type="http://schemas.openxmlformats.org/officeDocument/2006/relationships/hyperlink" Target="https://podminky.urs.cz/item/CS_URS_2024_01/162651112" TargetMode="External" /><Relationship Id="rId19" Type="http://schemas.openxmlformats.org/officeDocument/2006/relationships/hyperlink" Target="https://podminky.urs.cz/item/CS_URS_2024_01/167151101" TargetMode="External" /><Relationship Id="rId20" Type="http://schemas.openxmlformats.org/officeDocument/2006/relationships/hyperlink" Target="https://podminky.urs.cz/item/CS_URS_2024_01/171201231" TargetMode="External" /><Relationship Id="rId21" Type="http://schemas.openxmlformats.org/officeDocument/2006/relationships/hyperlink" Target="https://podminky.urs.cz/item/CS_URS_2024_01/171251201" TargetMode="External" /><Relationship Id="rId22" Type="http://schemas.openxmlformats.org/officeDocument/2006/relationships/hyperlink" Target="https://podminky.urs.cz/item/CS_URS_2024_01/174151101" TargetMode="External" /><Relationship Id="rId23" Type="http://schemas.openxmlformats.org/officeDocument/2006/relationships/hyperlink" Target="https://podminky.urs.cz/item/CS_URS_2024_01/174151101" TargetMode="External" /><Relationship Id="rId24" Type="http://schemas.openxmlformats.org/officeDocument/2006/relationships/hyperlink" Target="https://podminky.urs.cz/item/CS_URS_2024_01/175151101" TargetMode="External" /><Relationship Id="rId25" Type="http://schemas.openxmlformats.org/officeDocument/2006/relationships/hyperlink" Target="https://podminky.urs.cz/item/CS_URS_2024_01/181951112" TargetMode="External" /><Relationship Id="rId26" Type="http://schemas.openxmlformats.org/officeDocument/2006/relationships/hyperlink" Target="https://podminky.urs.cz/item/CS_URS_2024_01/451573111" TargetMode="External" /><Relationship Id="rId27" Type="http://schemas.openxmlformats.org/officeDocument/2006/relationships/hyperlink" Target="https://podminky.urs.cz/item/CS_URS_2024_01/452313151" TargetMode="External" /><Relationship Id="rId28" Type="http://schemas.openxmlformats.org/officeDocument/2006/relationships/hyperlink" Target="https://podminky.urs.cz/item/CS_URS_2024_01/452353111" TargetMode="External" /><Relationship Id="rId29" Type="http://schemas.openxmlformats.org/officeDocument/2006/relationships/hyperlink" Target="https://podminky.urs.cz/item/CS_URS_2024_01/452353112" TargetMode="External" /><Relationship Id="rId30" Type="http://schemas.openxmlformats.org/officeDocument/2006/relationships/hyperlink" Target="https://podminky.urs.cz/item/CS_URS_2024_01/564841011" TargetMode="External" /><Relationship Id="rId31" Type="http://schemas.openxmlformats.org/officeDocument/2006/relationships/hyperlink" Target="https://podminky.urs.cz/item/CS_URS_2024_01/564861011" TargetMode="External" /><Relationship Id="rId32" Type="http://schemas.openxmlformats.org/officeDocument/2006/relationships/hyperlink" Target="https://podminky.urs.cz/item/CS_URS_2024_01/564952111" TargetMode="External" /><Relationship Id="rId33" Type="http://schemas.openxmlformats.org/officeDocument/2006/relationships/hyperlink" Target="https://podminky.urs.cz/item/CS_URS_2024_01/850245121" TargetMode="External" /><Relationship Id="rId34" Type="http://schemas.openxmlformats.org/officeDocument/2006/relationships/hyperlink" Target="https://podminky.urs.cz/item/CS_URS_2024_01/850265121" TargetMode="External" /><Relationship Id="rId35" Type="http://schemas.openxmlformats.org/officeDocument/2006/relationships/hyperlink" Target="https://podminky.urs.cz/item/CS_URS_2024_01/850311811" TargetMode="External" /><Relationship Id="rId36" Type="http://schemas.openxmlformats.org/officeDocument/2006/relationships/hyperlink" Target="https://podminky.urs.cz/item/CS_URS_2024_01/851241131" TargetMode="External" /><Relationship Id="rId37" Type="http://schemas.openxmlformats.org/officeDocument/2006/relationships/hyperlink" Target="https://podminky.urs.cz/item/CS_URS_2024_01/851261131" TargetMode="External" /><Relationship Id="rId38" Type="http://schemas.openxmlformats.org/officeDocument/2006/relationships/hyperlink" Target="https://podminky.urs.cz/item/CS_URS_2024_01/857241131" TargetMode="External" /><Relationship Id="rId39" Type="http://schemas.openxmlformats.org/officeDocument/2006/relationships/hyperlink" Target="https://podminky.urs.cz/item/CS_URS_2024_01/857242122" TargetMode="External" /><Relationship Id="rId40" Type="http://schemas.openxmlformats.org/officeDocument/2006/relationships/hyperlink" Target="https://podminky.urs.cz/item/CS_URS_2024_01/857244122" TargetMode="External" /><Relationship Id="rId41" Type="http://schemas.openxmlformats.org/officeDocument/2006/relationships/hyperlink" Target="https://podminky.urs.cz/item/CS_URS_2024_01/857261131" TargetMode="External" /><Relationship Id="rId42" Type="http://schemas.openxmlformats.org/officeDocument/2006/relationships/hyperlink" Target="https://podminky.urs.cz/item/CS_URS_2024_01/857262122" TargetMode="External" /><Relationship Id="rId43" Type="http://schemas.openxmlformats.org/officeDocument/2006/relationships/hyperlink" Target="https://podminky.urs.cz/item/CS_URS_2024_01/871161141" TargetMode="External" /><Relationship Id="rId44" Type="http://schemas.openxmlformats.org/officeDocument/2006/relationships/hyperlink" Target="https://podminky.urs.cz/item/CS_URS_2024_01/871211141" TargetMode="External" /><Relationship Id="rId45" Type="http://schemas.openxmlformats.org/officeDocument/2006/relationships/hyperlink" Target="https://podminky.urs.cz/item/CS_URS_2024_01/871211811" TargetMode="External" /><Relationship Id="rId46" Type="http://schemas.openxmlformats.org/officeDocument/2006/relationships/hyperlink" Target="https://podminky.urs.cz/item/CS_URS_2024_01/877161101" TargetMode="External" /><Relationship Id="rId47" Type="http://schemas.openxmlformats.org/officeDocument/2006/relationships/hyperlink" Target="https://podminky.urs.cz/item/CS_URS_2024_01/879161111" TargetMode="External" /><Relationship Id="rId48" Type="http://schemas.openxmlformats.org/officeDocument/2006/relationships/hyperlink" Target="https://podminky.urs.cz/item/CS_URS_2024_01/891171324" TargetMode="External" /><Relationship Id="rId49" Type="http://schemas.openxmlformats.org/officeDocument/2006/relationships/hyperlink" Target="https://podminky.urs.cz/item/CS_URS_2024_01/891241112" TargetMode="External" /><Relationship Id="rId50" Type="http://schemas.openxmlformats.org/officeDocument/2006/relationships/hyperlink" Target="https://podminky.urs.cz/item/CS_URS_2024_01/891241811" TargetMode="External" /><Relationship Id="rId51" Type="http://schemas.openxmlformats.org/officeDocument/2006/relationships/hyperlink" Target="https://podminky.urs.cz/item/CS_URS_2024_01/891247112" TargetMode="External" /><Relationship Id="rId52" Type="http://schemas.openxmlformats.org/officeDocument/2006/relationships/hyperlink" Target="https://podminky.urs.cz/item/CS_URS_2024_01/891249111" TargetMode="External" /><Relationship Id="rId53" Type="http://schemas.openxmlformats.org/officeDocument/2006/relationships/hyperlink" Target="https://podminky.urs.cz/item/CS_URS_2024_01/892233122" TargetMode="External" /><Relationship Id="rId54" Type="http://schemas.openxmlformats.org/officeDocument/2006/relationships/hyperlink" Target="https://podminky.urs.cz/item/CS_URS_2024_01/892241111" TargetMode="External" /><Relationship Id="rId55" Type="http://schemas.openxmlformats.org/officeDocument/2006/relationships/hyperlink" Target="https://podminky.urs.cz/item/CS_URS_2024_01/892271111" TargetMode="External" /><Relationship Id="rId56" Type="http://schemas.openxmlformats.org/officeDocument/2006/relationships/hyperlink" Target="https://podminky.urs.cz/item/CS_URS_2024_01/892273122" TargetMode="External" /><Relationship Id="rId57" Type="http://schemas.openxmlformats.org/officeDocument/2006/relationships/hyperlink" Target="https://podminky.urs.cz/item/CS_URS_2024_01/892372111" TargetMode="External" /><Relationship Id="rId58" Type="http://schemas.openxmlformats.org/officeDocument/2006/relationships/hyperlink" Target="https://podminky.urs.cz/item/CS_URS_2024_01/899401112" TargetMode="External" /><Relationship Id="rId59" Type="http://schemas.openxmlformats.org/officeDocument/2006/relationships/hyperlink" Target="https://podminky.urs.cz/item/CS_URS_2024_01/899401113" TargetMode="External" /><Relationship Id="rId60" Type="http://schemas.openxmlformats.org/officeDocument/2006/relationships/hyperlink" Target="https://podminky.urs.cz/item/CS_URS_2024_01/899712111" TargetMode="External" /><Relationship Id="rId61" Type="http://schemas.openxmlformats.org/officeDocument/2006/relationships/hyperlink" Target="https://podminky.urs.cz/item/CS_URS_2024_01/899713111" TargetMode="External" /><Relationship Id="rId62" Type="http://schemas.openxmlformats.org/officeDocument/2006/relationships/hyperlink" Target="https://podminky.urs.cz/item/CS_URS_2024_01/899721111" TargetMode="External" /><Relationship Id="rId63" Type="http://schemas.openxmlformats.org/officeDocument/2006/relationships/hyperlink" Target="https://podminky.urs.cz/item/CS_URS_2024_01/899722113" TargetMode="External" /><Relationship Id="rId64" Type="http://schemas.openxmlformats.org/officeDocument/2006/relationships/hyperlink" Target="https://podminky.urs.cz/item/CS_URS_2024_01/997013631" TargetMode="External" /><Relationship Id="rId65" Type="http://schemas.openxmlformats.org/officeDocument/2006/relationships/hyperlink" Target="https://podminky.urs.cz/item/CS_URS_2024_01/997221551" TargetMode="External" /><Relationship Id="rId66" Type="http://schemas.openxmlformats.org/officeDocument/2006/relationships/hyperlink" Target="https://podminky.urs.cz/item/CS_URS_2024_01/997221559" TargetMode="External" /><Relationship Id="rId67" Type="http://schemas.openxmlformats.org/officeDocument/2006/relationships/hyperlink" Target="https://podminky.urs.cz/item/CS_URS_2024_01/997221561" TargetMode="External" /><Relationship Id="rId68" Type="http://schemas.openxmlformats.org/officeDocument/2006/relationships/hyperlink" Target="https://podminky.urs.cz/item/CS_URS_2024_01/997221569" TargetMode="External" /><Relationship Id="rId69" Type="http://schemas.openxmlformats.org/officeDocument/2006/relationships/hyperlink" Target="https://podminky.urs.cz/item/CS_URS_2024_01/997221611" TargetMode="External" /><Relationship Id="rId70" Type="http://schemas.openxmlformats.org/officeDocument/2006/relationships/hyperlink" Target="https://podminky.urs.cz/item/CS_URS_2024_01/997221612" TargetMode="External" /><Relationship Id="rId71" Type="http://schemas.openxmlformats.org/officeDocument/2006/relationships/hyperlink" Target="https://podminky.urs.cz/item/CS_URS_2024_01/997221873" TargetMode="External" /><Relationship Id="rId72" Type="http://schemas.openxmlformats.org/officeDocument/2006/relationships/hyperlink" Target="https://podminky.urs.cz/item/CS_URS_2024_01/998273102" TargetMode="External" /><Relationship Id="rId7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314000" TargetMode="External" /><Relationship Id="rId2" Type="http://schemas.openxmlformats.org/officeDocument/2006/relationships/hyperlink" Target="https://podminky.urs.cz/item/CS_URS_2024_01/012002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20001000" TargetMode="External" /><Relationship Id="rId5" Type="http://schemas.openxmlformats.org/officeDocument/2006/relationships/hyperlink" Target="https://podminky.urs.cz/item/CS_URS_2024_01/030001000" TargetMode="External" /><Relationship Id="rId6" Type="http://schemas.openxmlformats.org/officeDocument/2006/relationships/hyperlink" Target="https://podminky.urs.cz/item/CS_URS_2024_01/034303000" TargetMode="External" /><Relationship Id="rId7" Type="http://schemas.openxmlformats.org/officeDocument/2006/relationships/hyperlink" Target="https://podminky.urs.cz/item/CS_URS_2024_01/040001000" TargetMode="External" /><Relationship Id="rId8" Type="http://schemas.openxmlformats.org/officeDocument/2006/relationships/hyperlink" Target="https://podminky.urs.cz/item/CS_URS_2024_01/043002000" TargetMode="External" /><Relationship Id="rId9" Type="http://schemas.openxmlformats.org/officeDocument/2006/relationships/hyperlink" Target="https://podminky.urs.cz/item/CS_URS_2024_01/045203000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42" TargetMode="External" /><Relationship Id="rId2" Type="http://schemas.openxmlformats.org/officeDocument/2006/relationships/hyperlink" Target="https://podminky.urs.cz/item/CS_URS_2023_01/113154324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22151104" TargetMode="External" /><Relationship Id="rId5" Type="http://schemas.openxmlformats.org/officeDocument/2006/relationships/hyperlink" Target="https://podminky.urs.cz/item/CS_URS_2023_01/162551107" TargetMode="External" /><Relationship Id="rId6" Type="http://schemas.openxmlformats.org/officeDocument/2006/relationships/hyperlink" Target="https://podminky.urs.cz/item/CS_URS_2023_01/171201231" TargetMode="External" /><Relationship Id="rId7" Type="http://schemas.openxmlformats.org/officeDocument/2006/relationships/hyperlink" Target="https://podminky.urs.cz/item/CS_URS_2023_01/180404111" TargetMode="External" /><Relationship Id="rId8" Type="http://schemas.openxmlformats.org/officeDocument/2006/relationships/hyperlink" Target="https://podminky.urs.cz/item/CS_URS_2023_01/181951112" TargetMode="External" /><Relationship Id="rId9" Type="http://schemas.openxmlformats.org/officeDocument/2006/relationships/hyperlink" Target="https://podminky.urs.cz/item/CS_URS_2023_01/564861111" TargetMode="External" /><Relationship Id="rId10" Type="http://schemas.openxmlformats.org/officeDocument/2006/relationships/hyperlink" Target="https://podminky.urs.cz/item/CS_URS_2023_01/577144111" TargetMode="External" /><Relationship Id="rId11" Type="http://schemas.openxmlformats.org/officeDocument/2006/relationships/hyperlink" Target="https://podminky.urs.cz/item/CS_URS_2023_01/577155112" TargetMode="External" /><Relationship Id="rId12" Type="http://schemas.openxmlformats.org/officeDocument/2006/relationships/hyperlink" Target="https://podminky.urs.cz/item/CS_URS_2023_01/596412212" TargetMode="External" /><Relationship Id="rId13" Type="http://schemas.openxmlformats.org/officeDocument/2006/relationships/hyperlink" Target="https://podminky.urs.cz/item/CS_URS_2023_01/895941302" TargetMode="External" /><Relationship Id="rId14" Type="http://schemas.openxmlformats.org/officeDocument/2006/relationships/hyperlink" Target="https://podminky.urs.cz/item/CS_URS_2023_01/916111123" TargetMode="External" /><Relationship Id="rId15" Type="http://schemas.openxmlformats.org/officeDocument/2006/relationships/hyperlink" Target="https://podminky.urs.cz/item/CS_URS_2023_01/916131213" TargetMode="External" /><Relationship Id="rId16" Type="http://schemas.openxmlformats.org/officeDocument/2006/relationships/hyperlink" Target="https://podminky.urs.cz/item/CS_URS_2023_01/916231213" TargetMode="External" /><Relationship Id="rId17" Type="http://schemas.openxmlformats.org/officeDocument/2006/relationships/hyperlink" Target="https://podminky.urs.cz/item/CS_URS_2023_01/919122112" TargetMode="External" /><Relationship Id="rId18" Type="http://schemas.openxmlformats.org/officeDocument/2006/relationships/hyperlink" Target="https://podminky.urs.cz/item/CS_URS_2023_01/919735112" TargetMode="External" /><Relationship Id="rId19" Type="http://schemas.openxmlformats.org/officeDocument/2006/relationships/hyperlink" Target="https://podminky.urs.cz/item/CS_URS_2023_01/997221551" TargetMode="External" /><Relationship Id="rId20" Type="http://schemas.openxmlformats.org/officeDocument/2006/relationships/hyperlink" Target="https://podminky.urs.cz/item/CS_URS_2023_01/997221559" TargetMode="External" /><Relationship Id="rId21" Type="http://schemas.openxmlformats.org/officeDocument/2006/relationships/hyperlink" Target="https://podminky.urs.cz/item/CS_URS_2023_01/997221875" TargetMode="External" /><Relationship Id="rId22" Type="http://schemas.openxmlformats.org/officeDocument/2006/relationships/hyperlink" Target="https://podminky.urs.cz/item/CS_URS_2023_01/998225111" TargetMode="External" /><Relationship Id="rId23" Type="http://schemas.openxmlformats.org/officeDocument/2006/relationships/hyperlink" Target="https://podminky.urs.cz/item/CS_URS_2023_01/012403000" TargetMode="External" /><Relationship Id="rId2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54124" TargetMode="External" /><Relationship Id="rId2" Type="http://schemas.openxmlformats.org/officeDocument/2006/relationships/hyperlink" Target="https://podminky.urs.cz/item/CS_URS_2024_01/132151103" TargetMode="External" /><Relationship Id="rId3" Type="http://schemas.openxmlformats.org/officeDocument/2006/relationships/hyperlink" Target="https://podminky.urs.cz/item/CS_URS_2023_02/174151101" TargetMode="External" /><Relationship Id="rId4" Type="http://schemas.openxmlformats.org/officeDocument/2006/relationships/hyperlink" Target="https://podminky.urs.cz/item/CS_URS_2024_01/572141112" TargetMode="External" /><Relationship Id="rId5" Type="http://schemas.openxmlformats.org/officeDocument/2006/relationships/hyperlink" Target="https://podminky.urs.cz/item/CS_URS_2024_01/572241112" TargetMode="External" /><Relationship Id="rId6" Type="http://schemas.openxmlformats.org/officeDocument/2006/relationships/hyperlink" Target="https://podminky.urs.cz/item/CS_URS_2024_01/577143111" TargetMode="External" /><Relationship Id="rId7" Type="http://schemas.openxmlformats.org/officeDocument/2006/relationships/hyperlink" Target="https://podminky.urs.cz/item/CS_URS_2024_01/871313121" TargetMode="External" /><Relationship Id="rId8" Type="http://schemas.openxmlformats.org/officeDocument/2006/relationships/hyperlink" Target="https://podminky.urs.cz/item/CS_URS_2023_02/877310310" TargetMode="External" /><Relationship Id="rId9" Type="http://schemas.openxmlformats.org/officeDocument/2006/relationships/hyperlink" Target="https://podminky.urs.cz/item/CS_URS_2024_01/935113111" TargetMode="External" /><Relationship Id="rId1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4" TargetMode="External" /><Relationship Id="rId2" Type="http://schemas.openxmlformats.org/officeDocument/2006/relationships/hyperlink" Target="https://podminky.urs.cz/item/CS_URS_2023_01/122252203" TargetMode="External" /><Relationship Id="rId3" Type="http://schemas.openxmlformats.org/officeDocument/2006/relationships/hyperlink" Target="https://podminky.urs.cz/item/CS_URS_2023_01/129951121" TargetMode="External" /><Relationship Id="rId4" Type="http://schemas.openxmlformats.org/officeDocument/2006/relationships/hyperlink" Target="https://podminky.urs.cz/item/CS_URS_2023_01/181152302" TargetMode="External" /><Relationship Id="rId5" Type="http://schemas.openxmlformats.org/officeDocument/2006/relationships/hyperlink" Target="https://podminky.urs.cz/item/CS_URS_2023_01/564950413" TargetMode="External" /><Relationship Id="rId6" Type="http://schemas.openxmlformats.org/officeDocument/2006/relationships/hyperlink" Target="https://podminky.urs.cz/item/CS_URS_2023_01/564960315" TargetMode="External" /><Relationship Id="rId7" Type="http://schemas.openxmlformats.org/officeDocument/2006/relationships/hyperlink" Target="https://podminky.urs.cz/item/CS_URS_2023_01/565145101" TargetMode="External" /><Relationship Id="rId8" Type="http://schemas.openxmlformats.org/officeDocument/2006/relationships/hyperlink" Target="https://podminky.urs.cz/item/CS_URS_2023_01/573231106" TargetMode="External" /><Relationship Id="rId9" Type="http://schemas.openxmlformats.org/officeDocument/2006/relationships/hyperlink" Target="https://podminky.urs.cz/item/CS_URS_2023_01/577134111" TargetMode="External" /><Relationship Id="rId10" Type="http://schemas.openxmlformats.org/officeDocument/2006/relationships/hyperlink" Target="https://podminky.urs.cz/item/CS_URS_2023_01/596412210" TargetMode="External" /><Relationship Id="rId11" Type="http://schemas.openxmlformats.org/officeDocument/2006/relationships/hyperlink" Target="https://podminky.urs.cz/item/CS_URS_2023_01/916111123" TargetMode="External" /><Relationship Id="rId12" Type="http://schemas.openxmlformats.org/officeDocument/2006/relationships/hyperlink" Target="https://podminky.urs.cz/item/CS_URS_2023_01/916231213" TargetMode="External" /><Relationship Id="rId13" Type="http://schemas.openxmlformats.org/officeDocument/2006/relationships/hyperlink" Target="https://podminky.urs.cz/item/CS_URS_2023_01/919122112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Oprava povrchu komunikací v Klatovech 2024, 2. část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Klatovy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5. 2. 2024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město Klatovy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ROUND(AG55+AG61+AG63+AG65,2)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ROUND(AS55+AS61+AS63+AS65,2)</f>
        <v>0</v>
      </c>
      <c r="AT54" s="108">
        <f>ROUND(SUM(AV54:AW54),2)</f>
        <v>0</v>
      </c>
      <c r="AU54" s="109">
        <f>ROUND(AU55+AU61+AU63+AU65,5)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ROUND(AZ55+AZ61+AZ63+AZ65,2)</f>
        <v>0</v>
      </c>
      <c r="BA54" s="108">
        <f>ROUND(BA55+BA61+BA63+BA65,2)</f>
        <v>0</v>
      </c>
      <c r="BB54" s="108">
        <f>ROUND(BB55+BB61+BB63+BB65,2)</f>
        <v>0</v>
      </c>
      <c r="BC54" s="108">
        <f>ROUND(BC55+BC61+BC63+BC65,2)</f>
        <v>0</v>
      </c>
      <c r="BD54" s="110">
        <f>ROUND(BD55+BD61+BD63+BD65,2)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ROUND(SUM(AG56:AG60),2)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79</v>
      </c>
      <c r="AR55" s="120"/>
      <c r="AS55" s="121">
        <f>ROUND(SUM(AS56:AS60),2)</f>
        <v>0</v>
      </c>
      <c r="AT55" s="122">
        <f>ROUND(SUM(AV55:AW55),2)</f>
        <v>0</v>
      </c>
      <c r="AU55" s="123">
        <f>ROUND(SUM(AU56:AU60),5)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ROUND(SUM(AZ56:AZ60),2)</f>
        <v>0</v>
      </c>
      <c r="BA55" s="122">
        <f>ROUND(SUM(BA56:BA60),2)</f>
        <v>0</v>
      </c>
      <c r="BB55" s="122">
        <f>ROUND(SUM(BB56:BB60),2)</f>
        <v>0</v>
      </c>
      <c r="BC55" s="122">
        <f>ROUND(SUM(BC56:BC60),2)</f>
        <v>0</v>
      </c>
      <c r="BD55" s="124">
        <f>ROUND(SUM(BD56:BD60),2)</f>
        <v>0</v>
      </c>
      <c r="BE55" s="7"/>
      <c r="BS55" s="125" t="s">
        <v>72</v>
      </c>
      <c r="BT55" s="125" t="s">
        <v>80</v>
      </c>
      <c r="BU55" s="125" t="s">
        <v>74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0" s="4" customFormat="1" ht="23.25" customHeight="1">
      <c r="A56" s="126" t="s">
        <v>83</v>
      </c>
      <c r="B56" s="65"/>
      <c r="C56" s="127"/>
      <c r="D56" s="127"/>
      <c r="E56" s="128" t="s">
        <v>84</v>
      </c>
      <c r="F56" s="128"/>
      <c r="G56" s="128"/>
      <c r="H56" s="128"/>
      <c r="I56" s="128"/>
      <c r="J56" s="127"/>
      <c r="K56" s="128" t="s">
        <v>85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101-01 - KOMUNIKACE'!J32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86</v>
      </c>
      <c r="AR56" s="67"/>
      <c r="AS56" s="131">
        <v>0</v>
      </c>
      <c r="AT56" s="132">
        <f>ROUND(SUM(AV56:AW56),2)</f>
        <v>0</v>
      </c>
      <c r="AU56" s="133">
        <f>'SO 101-01 - KOMUNIKACE'!P98</f>
        <v>0</v>
      </c>
      <c r="AV56" s="132">
        <f>'SO 101-01 - KOMUNIKACE'!J35</f>
        <v>0</v>
      </c>
      <c r="AW56" s="132">
        <f>'SO 101-01 - KOMUNIKACE'!J36</f>
        <v>0</v>
      </c>
      <c r="AX56" s="132">
        <f>'SO 101-01 - KOMUNIKACE'!J37</f>
        <v>0</v>
      </c>
      <c r="AY56" s="132">
        <f>'SO 101-01 - KOMUNIKACE'!J38</f>
        <v>0</v>
      </c>
      <c r="AZ56" s="132">
        <f>'SO 101-01 - KOMUNIKACE'!F35</f>
        <v>0</v>
      </c>
      <c r="BA56" s="132">
        <f>'SO 101-01 - KOMUNIKACE'!F36</f>
        <v>0</v>
      </c>
      <c r="BB56" s="132">
        <f>'SO 101-01 - KOMUNIKACE'!F37</f>
        <v>0</v>
      </c>
      <c r="BC56" s="132">
        <f>'SO 101-01 - KOMUNIKACE'!F38</f>
        <v>0</v>
      </c>
      <c r="BD56" s="134">
        <f>'SO 101-01 - KOMUNIKACE'!F39</f>
        <v>0</v>
      </c>
      <c r="BE56" s="4"/>
      <c r="BT56" s="135" t="s">
        <v>82</v>
      </c>
      <c r="BV56" s="135" t="s">
        <v>75</v>
      </c>
      <c r="BW56" s="135" t="s">
        <v>87</v>
      </c>
      <c r="BX56" s="135" t="s">
        <v>81</v>
      </c>
      <c r="CL56" s="135" t="s">
        <v>19</v>
      </c>
    </row>
    <row r="57" spans="1:90" s="4" customFormat="1" ht="23.25" customHeight="1">
      <c r="A57" s="126" t="s">
        <v>83</v>
      </c>
      <c r="B57" s="65"/>
      <c r="C57" s="127"/>
      <c r="D57" s="127"/>
      <c r="E57" s="128" t="s">
        <v>88</v>
      </c>
      <c r="F57" s="128"/>
      <c r="G57" s="128"/>
      <c r="H57" s="128"/>
      <c r="I57" s="128"/>
      <c r="J57" s="127"/>
      <c r="K57" s="128" t="s">
        <v>89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301-01 - SANACE KANALI...'!J32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86</v>
      </c>
      <c r="AR57" s="67"/>
      <c r="AS57" s="131">
        <v>0</v>
      </c>
      <c r="AT57" s="132">
        <f>ROUND(SUM(AV57:AW57),2)</f>
        <v>0</v>
      </c>
      <c r="AU57" s="133">
        <f>'SO 301-01 - SANACE KANALI...'!P90</f>
        <v>0</v>
      </c>
      <c r="AV57" s="132">
        <f>'SO 301-01 - SANACE KANALI...'!J35</f>
        <v>0</v>
      </c>
      <c r="AW57" s="132">
        <f>'SO 301-01 - SANACE KANALI...'!J36</f>
        <v>0</v>
      </c>
      <c r="AX57" s="132">
        <f>'SO 301-01 - SANACE KANALI...'!J37</f>
        <v>0</v>
      </c>
      <c r="AY57" s="132">
        <f>'SO 301-01 - SANACE KANALI...'!J38</f>
        <v>0</v>
      </c>
      <c r="AZ57" s="132">
        <f>'SO 301-01 - SANACE KANALI...'!F35</f>
        <v>0</v>
      </c>
      <c r="BA57" s="132">
        <f>'SO 301-01 - SANACE KANALI...'!F36</f>
        <v>0</v>
      </c>
      <c r="BB57" s="132">
        <f>'SO 301-01 - SANACE KANALI...'!F37</f>
        <v>0</v>
      </c>
      <c r="BC57" s="132">
        <f>'SO 301-01 - SANACE KANALI...'!F38</f>
        <v>0</v>
      </c>
      <c r="BD57" s="134">
        <f>'SO 301-01 - SANACE KANALI...'!F39</f>
        <v>0</v>
      </c>
      <c r="BE57" s="4"/>
      <c r="BT57" s="135" t="s">
        <v>82</v>
      </c>
      <c r="BV57" s="135" t="s">
        <v>75</v>
      </c>
      <c r="BW57" s="135" t="s">
        <v>90</v>
      </c>
      <c r="BX57" s="135" t="s">
        <v>81</v>
      </c>
      <c r="CL57" s="135" t="s">
        <v>19</v>
      </c>
    </row>
    <row r="58" spans="1:90" s="4" customFormat="1" ht="23.25" customHeight="1">
      <c r="A58" s="126" t="s">
        <v>83</v>
      </c>
      <c r="B58" s="65"/>
      <c r="C58" s="127"/>
      <c r="D58" s="127"/>
      <c r="E58" s="128" t="s">
        <v>91</v>
      </c>
      <c r="F58" s="128"/>
      <c r="G58" s="128"/>
      <c r="H58" s="128"/>
      <c r="I58" s="128"/>
      <c r="J58" s="127"/>
      <c r="K58" s="128" t="s">
        <v>92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310-01 - VÝMĚNA VODOVODU'!J32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86</v>
      </c>
      <c r="AR58" s="67"/>
      <c r="AS58" s="131">
        <v>0</v>
      </c>
      <c r="AT58" s="132">
        <f>ROUND(SUM(AV58:AW58),2)</f>
        <v>0</v>
      </c>
      <c r="AU58" s="133">
        <f>'SO 310-01 - VÝMĚNA VODOVODU'!P92</f>
        <v>0</v>
      </c>
      <c r="AV58" s="132">
        <f>'SO 310-01 - VÝMĚNA VODOVODU'!J35</f>
        <v>0</v>
      </c>
      <c r="AW58" s="132">
        <f>'SO 310-01 - VÝMĚNA VODOVODU'!J36</f>
        <v>0</v>
      </c>
      <c r="AX58" s="132">
        <f>'SO 310-01 - VÝMĚNA VODOVODU'!J37</f>
        <v>0</v>
      </c>
      <c r="AY58" s="132">
        <f>'SO 310-01 - VÝMĚNA VODOVODU'!J38</f>
        <v>0</v>
      </c>
      <c r="AZ58" s="132">
        <f>'SO 310-01 - VÝMĚNA VODOVODU'!F35</f>
        <v>0</v>
      </c>
      <c r="BA58" s="132">
        <f>'SO 310-01 - VÝMĚNA VODOVODU'!F36</f>
        <v>0</v>
      </c>
      <c r="BB58" s="132">
        <f>'SO 310-01 - VÝMĚNA VODOVODU'!F37</f>
        <v>0</v>
      </c>
      <c r="BC58" s="132">
        <f>'SO 310-01 - VÝMĚNA VODOVODU'!F38</f>
        <v>0</v>
      </c>
      <c r="BD58" s="134">
        <f>'SO 310-01 - VÝMĚNA VODOVODU'!F39</f>
        <v>0</v>
      </c>
      <c r="BE58" s="4"/>
      <c r="BT58" s="135" t="s">
        <v>82</v>
      </c>
      <c r="BV58" s="135" t="s">
        <v>75</v>
      </c>
      <c r="BW58" s="135" t="s">
        <v>93</v>
      </c>
      <c r="BX58" s="135" t="s">
        <v>81</v>
      </c>
      <c r="CL58" s="135" t="s">
        <v>19</v>
      </c>
    </row>
    <row r="59" spans="1:90" s="4" customFormat="1" ht="23.25" customHeight="1">
      <c r="A59" s="126" t="s">
        <v>83</v>
      </c>
      <c r="B59" s="65"/>
      <c r="C59" s="127"/>
      <c r="D59" s="127"/>
      <c r="E59" s="128" t="s">
        <v>94</v>
      </c>
      <c r="F59" s="128"/>
      <c r="G59" s="128"/>
      <c r="H59" s="128"/>
      <c r="I59" s="128"/>
      <c r="J59" s="127"/>
      <c r="K59" s="128" t="s">
        <v>95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311-01 - VRN - V+K'!J32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86</v>
      </c>
      <c r="AR59" s="67"/>
      <c r="AS59" s="131">
        <v>0</v>
      </c>
      <c r="AT59" s="132">
        <f>ROUND(SUM(AV59:AW59),2)</f>
        <v>0</v>
      </c>
      <c r="AU59" s="133">
        <f>'SO 311-01 - VRN - V+K'!P90</f>
        <v>0</v>
      </c>
      <c r="AV59" s="132">
        <f>'SO 311-01 - VRN - V+K'!J35</f>
        <v>0</v>
      </c>
      <c r="AW59" s="132">
        <f>'SO 311-01 - VRN - V+K'!J36</f>
        <v>0</v>
      </c>
      <c r="AX59" s="132">
        <f>'SO 311-01 - VRN - V+K'!J37</f>
        <v>0</v>
      </c>
      <c r="AY59" s="132">
        <f>'SO 311-01 - VRN - V+K'!J38</f>
        <v>0</v>
      </c>
      <c r="AZ59" s="132">
        <f>'SO 311-01 - VRN - V+K'!F35</f>
        <v>0</v>
      </c>
      <c r="BA59" s="132">
        <f>'SO 311-01 - VRN - V+K'!F36</f>
        <v>0</v>
      </c>
      <c r="BB59" s="132">
        <f>'SO 311-01 - VRN - V+K'!F37</f>
        <v>0</v>
      </c>
      <c r="BC59" s="132">
        <f>'SO 311-01 - VRN - V+K'!F38</f>
        <v>0</v>
      </c>
      <c r="BD59" s="134">
        <f>'SO 311-01 - VRN - V+K'!F39</f>
        <v>0</v>
      </c>
      <c r="BE59" s="4"/>
      <c r="BT59" s="135" t="s">
        <v>82</v>
      </c>
      <c r="BV59" s="135" t="s">
        <v>75</v>
      </c>
      <c r="BW59" s="135" t="s">
        <v>96</v>
      </c>
      <c r="BX59" s="135" t="s">
        <v>81</v>
      </c>
      <c r="CL59" s="135" t="s">
        <v>19</v>
      </c>
    </row>
    <row r="60" spans="1:90" s="4" customFormat="1" ht="23.25" customHeight="1">
      <c r="A60" s="126" t="s">
        <v>83</v>
      </c>
      <c r="B60" s="65"/>
      <c r="C60" s="127"/>
      <c r="D60" s="127"/>
      <c r="E60" s="128" t="s">
        <v>97</v>
      </c>
      <c r="F60" s="128"/>
      <c r="G60" s="128"/>
      <c r="H60" s="128"/>
      <c r="I60" s="128"/>
      <c r="J60" s="127"/>
      <c r="K60" s="128" t="s">
        <v>98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401-01 - VEŘEJNÉ OSVĚT...'!J32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86</v>
      </c>
      <c r="AR60" s="67"/>
      <c r="AS60" s="131">
        <v>0</v>
      </c>
      <c r="AT60" s="132">
        <f>ROUND(SUM(AV60:AW60),2)</f>
        <v>0</v>
      </c>
      <c r="AU60" s="133">
        <f>'SO 401-01 - VEŘEJNÉ OSVĚT...'!P94</f>
        <v>0</v>
      </c>
      <c r="AV60" s="132">
        <f>'SO 401-01 - VEŘEJNÉ OSVĚT...'!J35</f>
        <v>0</v>
      </c>
      <c r="AW60" s="132">
        <f>'SO 401-01 - VEŘEJNÉ OSVĚT...'!J36</f>
        <v>0</v>
      </c>
      <c r="AX60" s="132">
        <f>'SO 401-01 - VEŘEJNÉ OSVĚT...'!J37</f>
        <v>0</v>
      </c>
      <c r="AY60" s="132">
        <f>'SO 401-01 - VEŘEJNÉ OSVĚT...'!J38</f>
        <v>0</v>
      </c>
      <c r="AZ60" s="132">
        <f>'SO 401-01 - VEŘEJNÉ OSVĚT...'!F35</f>
        <v>0</v>
      </c>
      <c r="BA60" s="132">
        <f>'SO 401-01 - VEŘEJNÉ OSVĚT...'!F36</f>
        <v>0</v>
      </c>
      <c r="BB60" s="132">
        <f>'SO 401-01 - VEŘEJNÉ OSVĚT...'!F37</f>
        <v>0</v>
      </c>
      <c r="BC60" s="132">
        <f>'SO 401-01 - VEŘEJNÉ OSVĚT...'!F38</f>
        <v>0</v>
      </c>
      <c r="BD60" s="134">
        <f>'SO 401-01 - VEŘEJNÉ OSVĚT...'!F39</f>
        <v>0</v>
      </c>
      <c r="BE60" s="4"/>
      <c r="BT60" s="135" t="s">
        <v>82</v>
      </c>
      <c r="BV60" s="135" t="s">
        <v>75</v>
      </c>
      <c r="BW60" s="135" t="s">
        <v>99</v>
      </c>
      <c r="BX60" s="135" t="s">
        <v>81</v>
      </c>
      <c r="CL60" s="135" t="s">
        <v>19</v>
      </c>
    </row>
    <row r="61" spans="1:91" s="7" customFormat="1" ht="16.5" customHeight="1">
      <c r="A61" s="7"/>
      <c r="B61" s="113"/>
      <c r="C61" s="114"/>
      <c r="D61" s="115" t="s">
        <v>14</v>
      </c>
      <c r="E61" s="115"/>
      <c r="F61" s="115"/>
      <c r="G61" s="115"/>
      <c r="H61" s="115"/>
      <c r="I61" s="116"/>
      <c r="J61" s="115" t="s">
        <v>100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ROUND(AG62,2)</f>
        <v>0</v>
      </c>
      <c r="AH61" s="116"/>
      <c r="AI61" s="116"/>
      <c r="AJ61" s="116"/>
      <c r="AK61" s="116"/>
      <c r="AL61" s="116"/>
      <c r="AM61" s="116"/>
      <c r="AN61" s="118">
        <f>SUM(AG61,AT61)</f>
        <v>0</v>
      </c>
      <c r="AO61" s="116"/>
      <c r="AP61" s="116"/>
      <c r="AQ61" s="119" t="s">
        <v>79</v>
      </c>
      <c r="AR61" s="120"/>
      <c r="AS61" s="121">
        <f>ROUND(AS62,2)</f>
        <v>0</v>
      </c>
      <c r="AT61" s="122">
        <f>ROUND(SUM(AV61:AW61),2)</f>
        <v>0</v>
      </c>
      <c r="AU61" s="123">
        <f>ROUND(AU62,5)</f>
        <v>0</v>
      </c>
      <c r="AV61" s="122">
        <f>ROUND(AZ61*L29,2)</f>
        <v>0</v>
      </c>
      <c r="AW61" s="122">
        <f>ROUND(BA61*L30,2)</f>
        <v>0</v>
      </c>
      <c r="AX61" s="122">
        <f>ROUND(BB61*L29,2)</f>
        <v>0</v>
      </c>
      <c r="AY61" s="122">
        <f>ROUND(BC61*L30,2)</f>
        <v>0</v>
      </c>
      <c r="AZ61" s="122">
        <f>ROUND(AZ62,2)</f>
        <v>0</v>
      </c>
      <c r="BA61" s="122">
        <f>ROUND(BA62,2)</f>
        <v>0</v>
      </c>
      <c r="BB61" s="122">
        <f>ROUND(BB62,2)</f>
        <v>0</v>
      </c>
      <c r="BC61" s="122">
        <f>ROUND(BC62,2)</f>
        <v>0</v>
      </c>
      <c r="BD61" s="124">
        <f>ROUND(BD62,2)</f>
        <v>0</v>
      </c>
      <c r="BE61" s="7"/>
      <c r="BS61" s="125" t="s">
        <v>72</v>
      </c>
      <c r="BT61" s="125" t="s">
        <v>80</v>
      </c>
      <c r="BU61" s="125" t="s">
        <v>74</v>
      </c>
      <c r="BV61" s="125" t="s">
        <v>75</v>
      </c>
      <c r="BW61" s="125" t="s">
        <v>101</v>
      </c>
      <c r="BX61" s="125" t="s">
        <v>5</v>
      </c>
      <c r="CL61" s="125" t="s">
        <v>19</v>
      </c>
      <c r="CM61" s="125" t="s">
        <v>82</v>
      </c>
    </row>
    <row r="62" spans="1:90" s="4" customFormat="1" ht="23.25" customHeight="1">
      <c r="A62" s="126" t="s">
        <v>83</v>
      </c>
      <c r="B62" s="65"/>
      <c r="C62" s="127"/>
      <c r="D62" s="127"/>
      <c r="E62" s="128" t="s">
        <v>102</v>
      </c>
      <c r="F62" s="128"/>
      <c r="G62" s="128"/>
      <c r="H62" s="128"/>
      <c r="I62" s="128"/>
      <c r="J62" s="127"/>
      <c r="K62" s="128" t="s">
        <v>103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'SO 101-02 - KOMUNIKACE+PA...'!J32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86</v>
      </c>
      <c r="AR62" s="67"/>
      <c r="AS62" s="131">
        <v>0</v>
      </c>
      <c r="AT62" s="132">
        <f>ROUND(SUM(AV62:AW62),2)</f>
        <v>0</v>
      </c>
      <c r="AU62" s="133">
        <f>'SO 101-02 - KOMUNIKACE+PA...'!P95</f>
        <v>0</v>
      </c>
      <c r="AV62" s="132">
        <f>'SO 101-02 - KOMUNIKACE+PA...'!J35</f>
        <v>0</v>
      </c>
      <c r="AW62" s="132">
        <f>'SO 101-02 - KOMUNIKACE+PA...'!J36</f>
        <v>0</v>
      </c>
      <c r="AX62" s="132">
        <f>'SO 101-02 - KOMUNIKACE+PA...'!J37</f>
        <v>0</v>
      </c>
      <c r="AY62" s="132">
        <f>'SO 101-02 - KOMUNIKACE+PA...'!J38</f>
        <v>0</v>
      </c>
      <c r="AZ62" s="132">
        <f>'SO 101-02 - KOMUNIKACE+PA...'!F35</f>
        <v>0</v>
      </c>
      <c r="BA62" s="132">
        <f>'SO 101-02 - KOMUNIKACE+PA...'!F36</f>
        <v>0</v>
      </c>
      <c r="BB62" s="132">
        <f>'SO 101-02 - KOMUNIKACE+PA...'!F37</f>
        <v>0</v>
      </c>
      <c r="BC62" s="132">
        <f>'SO 101-02 - KOMUNIKACE+PA...'!F38</f>
        <v>0</v>
      </c>
      <c r="BD62" s="134">
        <f>'SO 101-02 - KOMUNIKACE+PA...'!F39</f>
        <v>0</v>
      </c>
      <c r="BE62" s="4"/>
      <c r="BT62" s="135" t="s">
        <v>82</v>
      </c>
      <c r="BV62" s="135" t="s">
        <v>75</v>
      </c>
      <c r="BW62" s="135" t="s">
        <v>104</v>
      </c>
      <c r="BX62" s="135" t="s">
        <v>101</v>
      </c>
      <c r="CL62" s="135" t="s">
        <v>19</v>
      </c>
    </row>
    <row r="63" spans="1:91" s="7" customFormat="1" ht="16.5" customHeight="1">
      <c r="A63" s="7"/>
      <c r="B63" s="113"/>
      <c r="C63" s="114"/>
      <c r="D63" s="115" t="s">
        <v>105</v>
      </c>
      <c r="E63" s="115"/>
      <c r="F63" s="115"/>
      <c r="G63" s="115"/>
      <c r="H63" s="115"/>
      <c r="I63" s="116"/>
      <c r="J63" s="115" t="s">
        <v>106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ROUND(AG64,2)</f>
        <v>0</v>
      </c>
      <c r="AH63" s="116"/>
      <c r="AI63" s="116"/>
      <c r="AJ63" s="116"/>
      <c r="AK63" s="116"/>
      <c r="AL63" s="116"/>
      <c r="AM63" s="116"/>
      <c r="AN63" s="118">
        <f>SUM(AG63,AT63)</f>
        <v>0</v>
      </c>
      <c r="AO63" s="116"/>
      <c r="AP63" s="116"/>
      <c r="AQ63" s="119" t="s">
        <v>79</v>
      </c>
      <c r="AR63" s="120"/>
      <c r="AS63" s="121">
        <f>ROUND(AS64,2)</f>
        <v>0</v>
      </c>
      <c r="AT63" s="122">
        <f>ROUND(SUM(AV63:AW63),2)</f>
        <v>0</v>
      </c>
      <c r="AU63" s="123">
        <f>ROUND(AU64,5)</f>
        <v>0</v>
      </c>
      <c r="AV63" s="122">
        <f>ROUND(AZ63*L29,2)</f>
        <v>0</v>
      </c>
      <c r="AW63" s="122">
        <f>ROUND(BA63*L30,2)</f>
        <v>0</v>
      </c>
      <c r="AX63" s="122">
        <f>ROUND(BB63*L29,2)</f>
        <v>0</v>
      </c>
      <c r="AY63" s="122">
        <f>ROUND(BC63*L30,2)</f>
        <v>0</v>
      </c>
      <c r="AZ63" s="122">
        <f>ROUND(AZ64,2)</f>
        <v>0</v>
      </c>
      <c r="BA63" s="122">
        <f>ROUND(BA64,2)</f>
        <v>0</v>
      </c>
      <c r="BB63" s="122">
        <f>ROUND(BB64,2)</f>
        <v>0</v>
      </c>
      <c r="BC63" s="122">
        <f>ROUND(BC64,2)</f>
        <v>0</v>
      </c>
      <c r="BD63" s="124">
        <f>ROUND(BD64,2)</f>
        <v>0</v>
      </c>
      <c r="BE63" s="7"/>
      <c r="BS63" s="125" t="s">
        <v>72</v>
      </c>
      <c r="BT63" s="125" t="s">
        <v>80</v>
      </c>
      <c r="BU63" s="125" t="s">
        <v>74</v>
      </c>
      <c r="BV63" s="125" t="s">
        <v>75</v>
      </c>
      <c r="BW63" s="125" t="s">
        <v>107</v>
      </c>
      <c r="BX63" s="125" t="s">
        <v>5</v>
      </c>
      <c r="CL63" s="125" t="s">
        <v>19</v>
      </c>
      <c r="CM63" s="125" t="s">
        <v>82</v>
      </c>
    </row>
    <row r="64" spans="1:90" s="4" customFormat="1" ht="23.25" customHeight="1">
      <c r="A64" s="126" t="s">
        <v>83</v>
      </c>
      <c r="B64" s="65"/>
      <c r="C64" s="127"/>
      <c r="D64" s="127"/>
      <c r="E64" s="128" t="s">
        <v>108</v>
      </c>
      <c r="F64" s="128"/>
      <c r="G64" s="128"/>
      <c r="H64" s="128"/>
      <c r="I64" s="128"/>
      <c r="J64" s="127"/>
      <c r="K64" s="128" t="s">
        <v>109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'SO 101-03 - OPRAVA POVRCH...'!J32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86</v>
      </c>
      <c r="AR64" s="67"/>
      <c r="AS64" s="131">
        <v>0</v>
      </c>
      <c r="AT64" s="132">
        <f>ROUND(SUM(AV64:AW64),2)</f>
        <v>0</v>
      </c>
      <c r="AU64" s="133">
        <f>'SO 101-03 - OPRAVA POVRCH...'!P95</f>
        <v>0</v>
      </c>
      <c r="AV64" s="132">
        <f>'SO 101-03 - OPRAVA POVRCH...'!J35</f>
        <v>0</v>
      </c>
      <c r="AW64" s="132">
        <f>'SO 101-03 - OPRAVA POVRCH...'!J36</f>
        <v>0</v>
      </c>
      <c r="AX64" s="132">
        <f>'SO 101-03 - OPRAVA POVRCH...'!J37</f>
        <v>0</v>
      </c>
      <c r="AY64" s="132">
        <f>'SO 101-03 - OPRAVA POVRCH...'!J38</f>
        <v>0</v>
      </c>
      <c r="AZ64" s="132">
        <f>'SO 101-03 - OPRAVA POVRCH...'!F35</f>
        <v>0</v>
      </c>
      <c r="BA64" s="132">
        <f>'SO 101-03 - OPRAVA POVRCH...'!F36</f>
        <v>0</v>
      </c>
      <c r="BB64" s="132">
        <f>'SO 101-03 - OPRAVA POVRCH...'!F37</f>
        <v>0</v>
      </c>
      <c r="BC64" s="132">
        <f>'SO 101-03 - OPRAVA POVRCH...'!F38</f>
        <v>0</v>
      </c>
      <c r="BD64" s="134">
        <f>'SO 101-03 - OPRAVA POVRCH...'!F39</f>
        <v>0</v>
      </c>
      <c r="BE64" s="4"/>
      <c r="BT64" s="135" t="s">
        <v>82</v>
      </c>
      <c r="BV64" s="135" t="s">
        <v>75</v>
      </c>
      <c r="BW64" s="135" t="s">
        <v>110</v>
      </c>
      <c r="BX64" s="135" t="s">
        <v>107</v>
      </c>
      <c r="CL64" s="135" t="s">
        <v>19</v>
      </c>
    </row>
    <row r="65" spans="1:91" s="7" customFormat="1" ht="16.5" customHeight="1">
      <c r="A65" s="7"/>
      <c r="B65" s="113"/>
      <c r="C65" s="114"/>
      <c r="D65" s="115" t="s">
        <v>111</v>
      </c>
      <c r="E65" s="115"/>
      <c r="F65" s="115"/>
      <c r="G65" s="115"/>
      <c r="H65" s="115"/>
      <c r="I65" s="116"/>
      <c r="J65" s="115" t="s">
        <v>112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ROUND(AG66,2)</f>
        <v>0</v>
      </c>
      <c r="AH65" s="116"/>
      <c r="AI65" s="116"/>
      <c r="AJ65" s="116"/>
      <c r="AK65" s="116"/>
      <c r="AL65" s="116"/>
      <c r="AM65" s="116"/>
      <c r="AN65" s="118">
        <f>SUM(AG65,AT65)</f>
        <v>0</v>
      </c>
      <c r="AO65" s="116"/>
      <c r="AP65" s="116"/>
      <c r="AQ65" s="119" t="s">
        <v>79</v>
      </c>
      <c r="AR65" s="120"/>
      <c r="AS65" s="121">
        <f>ROUND(AS66,2)</f>
        <v>0</v>
      </c>
      <c r="AT65" s="122">
        <f>ROUND(SUM(AV65:AW65),2)</f>
        <v>0</v>
      </c>
      <c r="AU65" s="123">
        <f>ROUND(AU66,5)</f>
        <v>0</v>
      </c>
      <c r="AV65" s="122">
        <f>ROUND(AZ65*L29,2)</f>
        <v>0</v>
      </c>
      <c r="AW65" s="122">
        <f>ROUND(BA65*L30,2)</f>
        <v>0</v>
      </c>
      <c r="AX65" s="122">
        <f>ROUND(BB65*L29,2)</f>
        <v>0</v>
      </c>
      <c r="AY65" s="122">
        <f>ROUND(BC65*L30,2)</f>
        <v>0</v>
      </c>
      <c r="AZ65" s="122">
        <f>ROUND(AZ66,2)</f>
        <v>0</v>
      </c>
      <c r="BA65" s="122">
        <f>ROUND(BA66,2)</f>
        <v>0</v>
      </c>
      <c r="BB65" s="122">
        <f>ROUND(BB66,2)</f>
        <v>0</v>
      </c>
      <c r="BC65" s="122">
        <f>ROUND(BC66,2)</f>
        <v>0</v>
      </c>
      <c r="BD65" s="124">
        <f>ROUND(BD66,2)</f>
        <v>0</v>
      </c>
      <c r="BE65" s="7"/>
      <c r="BS65" s="125" t="s">
        <v>72</v>
      </c>
      <c r="BT65" s="125" t="s">
        <v>80</v>
      </c>
      <c r="BU65" s="125" t="s">
        <v>74</v>
      </c>
      <c r="BV65" s="125" t="s">
        <v>75</v>
      </c>
      <c r="BW65" s="125" t="s">
        <v>113</v>
      </c>
      <c r="BX65" s="125" t="s">
        <v>5</v>
      </c>
      <c r="CL65" s="125" t="s">
        <v>19</v>
      </c>
      <c r="CM65" s="125" t="s">
        <v>82</v>
      </c>
    </row>
    <row r="66" spans="1:90" s="4" customFormat="1" ht="23.25" customHeight="1">
      <c r="A66" s="126" t="s">
        <v>83</v>
      </c>
      <c r="B66" s="65"/>
      <c r="C66" s="127"/>
      <c r="D66" s="127"/>
      <c r="E66" s="128" t="s">
        <v>114</v>
      </c>
      <c r="F66" s="128"/>
      <c r="G66" s="128"/>
      <c r="H66" s="128"/>
      <c r="I66" s="128"/>
      <c r="J66" s="127"/>
      <c r="K66" s="128" t="s">
        <v>115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'SO 101-04 - ZPEVNĚNÍ ODST...'!J32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86</v>
      </c>
      <c r="AR66" s="67"/>
      <c r="AS66" s="136">
        <v>0</v>
      </c>
      <c r="AT66" s="137">
        <f>ROUND(SUM(AV66:AW66),2)</f>
        <v>0</v>
      </c>
      <c r="AU66" s="138">
        <f>'SO 101-04 - ZPEVNĚNÍ ODST...'!P93</f>
        <v>0</v>
      </c>
      <c r="AV66" s="137">
        <f>'SO 101-04 - ZPEVNĚNÍ ODST...'!J35</f>
        <v>0</v>
      </c>
      <c r="AW66" s="137">
        <f>'SO 101-04 - ZPEVNĚNÍ ODST...'!J36</f>
        <v>0</v>
      </c>
      <c r="AX66" s="137">
        <f>'SO 101-04 - ZPEVNĚNÍ ODST...'!J37</f>
        <v>0</v>
      </c>
      <c r="AY66" s="137">
        <f>'SO 101-04 - ZPEVNĚNÍ ODST...'!J38</f>
        <v>0</v>
      </c>
      <c r="AZ66" s="137">
        <f>'SO 101-04 - ZPEVNĚNÍ ODST...'!F35</f>
        <v>0</v>
      </c>
      <c r="BA66" s="137">
        <f>'SO 101-04 - ZPEVNĚNÍ ODST...'!F36</f>
        <v>0</v>
      </c>
      <c r="BB66" s="137">
        <f>'SO 101-04 - ZPEVNĚNÍ ODST...'!F37</f>
        <v>0</v>
      </c>
      <c r="BC66" s="137">
        <f>'SO 101-04 - ZPEVNĚNÍ ODST...'!F38</f>
        <v>0</v>
      </c>
      <c r="BD66" s="139">
        <f>'SO 101-04 - ZPEVNĚNÍ ODST...'!F39</f>
        <v>0</v>
      </c>
      <c r="BE66" s="4"/>
      <c r="BT66" s="135" t="s">
        <v>82</v>
      </c>
      <c r="BV66" s="135" t="s">
        <v>75</v>
      </c>
      <c r="BW66" s="135" t="s">
        <v>116</v>
      </c>
      <c r="BX66" s="135" t="s">
        <v>113</v>
      </c>
      <c r="CL66" s="135" t="s">
        <v>19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3:H63"/>
    <mergeCell ref="D55:H55"/>
    <mergeCell ref="D61:H61"/>
    <mergeCell ref="E59:I59"/>
    <mergeCell ref="E64:I64"/>
    <mergeCell ref="E57:I57"/>
    <mergeCell ref="E56:I56"/>
    <mergeCell ref="E60:I60"/>
    <mergeCell ref="E62:I62"/>
    <mergeCell ref="E58:I58"/>
    <mergeCell ref="I52:AF52"/>
    <mergeCell ref="J61:AF61"/>
    <mergeCell ref="J63:AF63"/>
    <mergeCell ref="J55:AF55"/>
    <mergeCell ref="K59:AF59"/>
    <mergeCell ref="K58:AF58"/>
    <mergeCell ref="K60:AF60"/>
    <mergeCell ref="K62:AF62"/>
    <mergeCell ref="K64:AF64"/>
    <mergeCell ref="K56:AF56"/>
    <mergeCell ref="K57:AF57"/>
    <mergeCell ref="L45:AO45"/>
    <mergeCell ref="D65:H65"/>
    <mergeCell ref="J65:AF65"/>
    <mergeCell ref="E66:I66"/>
    <mergeCell ref="K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0:AM60"/>
    <mergeCell ref="AG62:AM62"/>
    <mergeCell ref="AG63:AM63"/>
    <mergeCell ref="AG59:AM59"/>
    <mergeCell ref="AG61:AM61"/>
    <mergeCell ref="AG64:AM64"/>
    <mergeCell ref="AG57:AM57"/>
    <mergeCell ref="AG56:AM56"/>
    <mergeCell ref="AG55:AM55"/>
    <mergeCell ref="AG58:AM58"/>
    <mergeCell ref="AG52:AM52"/>
    <mergeCell ref="AM47:AN47"/>
    <mergeCell ref="AM49:AP49"/>
    <mergeCell ref="AM50:AP50"/>
    <mergeCell ref="AN64:AP64"/>
    <mergeCell ref="AN63:AP63"/>
    <mergeCell ref="AN52:AP52"/>
    <mergeCell ref="AN59:AP59"/>
    <mergeCell ref="AN61:AP61"/>
    <mergeCell ref="AN55:AP55"/>
    <mergeCell ref="AN56:AP56"/>
    <mergeCell ref="AN57:AP57"/>
    <mergeCell ref="AN60:AP60"/>
    <mergeCell ref="AN62:AP62"/>
    <mergeCell ref="AN58:AP58"/>
    <mergeCell ref="AS49:AT51"/>
    <mergeCell ref="AN65:AP65"/>
    <mergeCell ref="AG65:AM65"/>
    <mergeCell ref="AN66:AP66"/>
    <mergeCell ref="AG66:AM66"/>
    <mergeCell ref="AN54:AP54"/>
  </mergeCells>
  <hyperlinks>
    <hyperlink ref="A56" location="'SO 101-01 - KOMUNIKACE'!C2" display="/"/>
    <hyperlink ref="A57" location="'SO 301-01 - SANACE KANALI...'!C2" display="/"/>
    <hyperlink ref="A58" location="'SO 310-01 - VÝMĚNA VODOVODU'!C2" display="/"/>
    <hyperlink ref="A59" location="'SO 311-01 - VRN - V+K'!C2" display="/"/>
    <hyperlink ref="A60" location="'SO 401-01 - VEŘEJNÉ OSVĚT...'!C2" display="/"/>
    <hyperlink ref="A62" location="'SO 101-02 - KOMUNIKACE+PA...'!C2" display="/"/>
    <hyperlink ref="A64" location="'SO 101-03 - OPRAVA POVRCH...'!C2" display="/"/>
    <hyperlink ref="A66" location="'SO 101-04 - ZPEVNĚNÍ OD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1701</v>
      </c>
      <c r="H4" s="22"/>
    </row>
    <row r="5" spans="2:8" s="1" customFormat="1" ht="12" customHeight="1">
      <c r="B5" s="22"/>
      <c r="C5" s="299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300" t="s">
        <v>16</v>
      </c>
      <c r="D6" s="301" t="s">
        <v>17</v>
      </c>
      <c r="E6" s="1"/>
      <c r="F6" s="1"/>
      <c r="H6" s="22"/>
    </row>
    <row r="7" spans="2:8" s="1" customFormat="1" ht="16.5" customHeight="1">
      <c r="B7" s="22"/>
      <c r="C7" s="145" t="s">
        <v>23</v>
      </c>
      <c r="D7" s="149" t="str">
        <f>'Rekapitulace stavby'!AN8</f>
        <v>5. 2. 2024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8"/>
      <c r="B9" s="302"/>
      <c r="C9" s="303" t="s">
        <v>54</v>
      </c>
      <c r="D9" s="304" t="s">
        <v>55</v>
      </c>
      <c r="E9" s="304" t="s">
        <v>150</v>
      </c>
      <c r="F9" s="305" t="s">
        <v>1702</v>
      </c>
      <c r="G9" s="188"/>
      <c r="H9" s="302"/>
    </row>
    <row r="10" spans="1:8" s="2" customFormat="1" ht="26.4" customHeight="1">
      <c r="A10" s="40"/>
      <c r="B10" s="46"/>
      <c r="C10" s="306" t="s">
        <v>1703</v>
      </c>
      <c r="D10" s="306" t="s">
        <v>85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7" t="s">
        <v>120</v>
      </c>
      <c r="D11" s="308" t="s">
        <v>120</v>
      </c>
      <c r="E11" s="309" t="s">
        <v>118</v>
      </c>
      <c r="F11" s="310">
        <v>59.175</v>
      </c>
      <c r="G11" s="40"/>
      <c r="H11" s="46"/>
    </row>
    <row r="12" spans="1:8" s="2" customFormat="1" ht="16.8" customHeight="1">
      <c r="A12" s="40"/>
      <c r="B12" s="46"/>
      <c r="C12" s="311" t="s">
        <v>19</v>
      </c>
      <c r="D12" s="311" t="s">
        <v>224</v>
      </c>
      <c r="E12" s="19" t="s">
        <v>19</v>
      </c>
      <c r="F12" s="312">
        <v>0</v>
      </c>
      <c r="G12" s="40"/>
      <c r="H12" s="46"/>
    </row>
    <row r="13" spans="1:8" s="2" customFormat="1" ht="16.8" customHeight="1">
      <c r="A13" s="40"/>
      <c r="B13" s="46"/>
      <c r="C13" s="311" t="s">
        <v>19</v>
      </c>
      <c r="D13" s="311" t="s">
        <v>225</v>
      </c>
      <c r="E13" s="19" t="s">
        <v>19</v>
      </c>
      <c r="F13" s="312">
        <v>41.175</v>
      </c>
      <c r="G13" s="40"/>
      <c r="H13" s="46"/>
    </row>
    <row r="14" spans="1:8" s="2" customFormat="1" ht="16.8" customHeight="1">
      <c r="A14" s="40"/>
      <c r="B14" s="46"/>
      <c r="C14" s="311" t="s">
        <v>19</v>
      </c>
      <c r="D14" s="311" t="s">
        <v>226</v>
      </c>
      <c r="E14" s="19" t="s">
        <v>19</v>
      </c>
      <c r="F14" s="312">
        <v>0</v>
      </c>
      <c r="G14" s="40"/>
      <c r="H14" s="46"/>
    </row>
    <row r="15" spans="1:8" s="2" customFormat="1" ht="16.8" customHeight="1">
      <c r="A15" s="40"/>
      <c r="B15" s="46"/>
      <c r="C15" s="311" t="s">
        <v>19</v>
      </c>
      <c r="D15" s="311" t="s">
        <v>227</v>
      </c>
      <c r="E15" s="19" t="s">
        <v>19</v>
      </c>
      <c r="F15" s="312">
        <v>3</v>
      </c>
      <c r="G15" s="40"/>
      <c r="H15" s="46"/>
    </row>
    <row r="16" spans="1:8" s="2" customFormat="1" ht="16.8" customHeight="1">
      <c r="A16" s="40"/>
      <c r="B16" s="46"/>
      <c r="C16" s="311" t="s">
        <v>19</v>
      </c>
      <c r="D16" s="311" t="s">
        <v>228</v>
      </c>
      <c r="E16" s="19" t="s">
        <v>19</v>
      </c>
      <c r="F16" s="312">
        <v>0</v>
      </c>
      <c r="G16" s="40"/>
      <c r="H16" s="46"/>
    </row>
    <row r="17" spans="1:8" s="2" customFormat="1" ht="16.8" customHeight="1">
      <c r="A17" s="40"/>
      <c r="B17" s="46"/>
      <c r="C17" s="311" t="s">
        <v>19</v>
      </c>
      <c r="D17" s="311" t="s">
        <v>229</v>
      </c>
      <c r="E17" s="19" t="s">
        <v>19</v>
      </c>
      <c r="F17" s="312">
        <v>15</v>
      </c>
      <c r="G17" s="40"/>
      <c r="H17" s="46"/>
    </row>
    <row r="18" spans="1:8" s="2" customFormat="1" ht="16.8" customHeight="1">
      <c r="A18" s="40"/>
      <c r="B18" s="46"/>
      <c r="C18" s="311" t="s">
        <v>120</v>
      </c>
      <c r="D18" s="311" t="s">
        <v>178</v>
      </c>
      <c r="E18" s="19" t="s">
        <v>19</v>
      </c>
      <c r="F18" s="312">
        <v>59.175</v>
      </c>
      <c r="G18" s="40"/>
      <c r="H18" s="46"/>
    </row>
    <row r="19" spans="1:8" s="2" customFormat="1" ht="16.8" customHeight="1">
      <c r="A19" s="40"/>
      <c r="B19" s="46"/>
      <c r="C19" s="313" t="s">
        <v>1704</v>
      </c>
      <c r="D19" s="40"/>
      <c r="E19" s="40"/>
      <c r="F19" s="40"/>
      <c r="G19" s="40"/>
      <c r="H19" s="46"/>
    </row>
    <row r="20" spans="1:8" s="2" customFormat="1" ht="16.8" customHeight="1">
      <c r="A20" s="40"/>
      <c r="B20" s="46"/>
      <c r="C20" s="311" t="s">
        <v>220</v>
      </c>
      <c r="D20" s="311" t="s">
        <v>1705</v>
      </c>
      <c r="E20" s="19" t="s">
        <v>118</v>
      </c>
      <c r="F20" s="312">
        <v>59.175</v>
      </c>
      <c r="G20" s="40"/>
      <c r="H20" s="46"/>
    </row>
    <row r="21" spans="1:8" s="2" customFormat="1" ht="12">
      <c r="A21" s="40"/>
      <c r="B21" s="46"/>
      <c r="C21" s="311" t="s">
        <v>231</v>
      </c>
      <c r="D21" s="311" t="s">
        <v>1706</v>
      </c>
      <c r="E21" s="19" t="s">
        <v>118</v>
      </c>
      <c r="F21" s="312">
        <v>466.527</v>
      </c>
      <c r="G21" s="40"/>
      <c r="H21" s="46"/>
    </row>
    <row r="22" spans="1:8" s="2" customFormat="1" ht="16.8" customHeight="1">
      <c r="A22" s="40"/>
      <c r="B22" s="46"/>
      <c r="C22" s="307" t="s">
        <v>117</v>
      </c>
      <c r="D22" s="308" t="s">
        <v>117</v>
      </c>
      <c r="E22" s="309" t="s">
        <v>118</v>
      </c>
      <c r="F22" s="310">
        <v>407.352</v>
      </c>
      <c r="G22" s="40"/>
      <c r="H22" s="46"/>
    </row>
    <row r="23" spans="1:8" s="2" customFormat="1" ht="16.8" customHeight="1">
      <c r="A23" s="40"/>
      <c r="B23" s="46"/>
      <c r="C23" s="311" t="s">
        <v>19</v>
      </c>
      <c r="D23" s="311" t="s">
        <v>209</v>
      </c>
      <c r="E23" s="19" t="s">
        <v>19</v>
      </c>
      <c r="F23" s="312">
        <v>0</v>
      </c>
      <c r="G23" s="40"/>
      <c r="H23" s="46"/>
    </row>
    <row r="24" spans="1:8" s="2" customFormat="1" ht="16.8" customHeight="1">
      <c r="A24" s="40"/>
      <c r="B24" s="46"/>
      <c r="C24" s="311" t="s">
        <v>19</v>
      </c>
      <c r="D24" s="311" t="s">
        <v>210</v>
      </c>
      <c r="E24" s="19" t="s">
        <v>19</v>
      </c>
      <c r="F24" s="312">
        <v>176.64</v>
      </c>
      <c r="G24" s="40"/>
      <c r="H24" s="46"/>
    </row>
    <row r="25" spans="1:8" s="2" customFormat="1" ht="16.8" customHeight="1">
      <c r="A25" s="40"/>
      <c r="B25" s="46"/>
      <c r="C25" s="311" t="s">
        <v>19</v>
      </c>
      <c r="D25" s="311" t="s">
        <v>211</v>
      </c>
      <c r="E25" s="19" t="s">
        <v>19</v>
      </c>
      <c r="F25" s="312">
        <v>0</v>
      </c>
      <c r="G25" s="40"/>
      <c r="H25" s="46"/>
    </row>
    <row r="26" spans="1:8" s="2" customFormat="1" ht="16.8" customHeight="1">
      <c r="A26" s="40"/>
      <c r="B26" s="46"/>
      <c r="C26" s="311" t="s">
        <v>19</v>
      </c>
      <c r="D26" s="311" t="s">
        <v>212</v>
      </c>
      <c r="E26" s="19" t="s">
        <v>19</v>
      </c>
      <c r="F26" s="312">
        <v>49.68</v>
      </c>
      <c r="G26" s="40"/>
      <c r="H26" s="46"/>
    </row>
    <row r="27" spans="1:8" s="2" customFormat="1" ht="16.8" customHeight="1">
      <c r="A27" s="40"/>
      <c r="B27" s="46"/>
      <c r="C27" s="311" t="s">
        <v>19</v>
      </c>
      <c r="D27" s="311" t="s">
        <v>213</v>
      </c>
      <c r="E27" s="19" t="s">
        <v>19</v>
      </c>
      <c r="F27" s="312">
        <v>0</v>
      </c>
      <c r="G27" s="40"/>
      <c r="H27" s="46"/>
    </row>
    <row r="28" spans="1:8" s="2" customFormat="1" ht="16.8" customHeight="1">
      <c r="A28" s="40"/>
      <c r="B28" s="46"/>
      <c r="C28" s="311" t="s">
        <v>19</v>
      </c>
      <c r="D28" s="311" t="s">
        <v>214</v>
      </c>
      <c r="E28" s="19" t="s">
        <v>19</v>
      </c>
      <c r="F28" s="312">
        <v>99.6</v>
      </c>
      <c r="G28" s="40"/>
      <c r="H28" s="46"/>
    </row>
    <row r="29" spans="1:8" s="2" customFormat="1" ht="16.8" customHeight="1">
      <c r="A29" s="40"/>
      <c r="B29" s="46"/>
      <c r="C29" s="311" t="s">
        <v>19</v>
      </c>
      <c r="D29" s="311" t="s">
        <v>215</v>
      </c>
      <c r="E29" s="19" t="s">
        <v>19</v>
      </c>
      <c r="F29" s="312">
        <v>0</v>
      </c>
      <c r="G29" s="40"/>
      <c r="H29" s="46"/>
    </row>
    <row r="30" spans="1:8" s="2" customFormat="1" ht="16.8" customHeight="1">
      <c r="A30" s="40"/>
      <c r="B30" s="46"/>
      <c r="C30" s="311" t="s">
        <v>19</v>
      </c>
      <c r="D30" s="311" t="s">
        <v>216</v>
      </c>
      <c r="E30" s="19" t="s">
        <v>19</v>
      </c>
      <c r="F30" s="312">
        <v>52.92</v>
      </c>
      <c r="G30" s="40"/>
      <c r="H30" s="46"/>
    </row>
    <row r="31" spans="1:8" s="2" customFormat="1" ht="16.8" customHeight="1">
      <c r="A31" s="40"/>
      <c r="B31" s="46"/>
      <c r="C31" s="311" t="s">
        <v>19</v>
      </c>
      <c r="D31" s="311" t="s">
        <v>217</v>
      </c>
      <c r="E31" s="19" t="s">
        <v>19</v>
      </c>
      <c r="F31" s="312">
        <v>0</v>
      </c>
      <c r="G31" s="40"/>
      <c r="H31" s="46"/>
    </row>
    <row r="32" spans="1:8" s="2" customFormat="1" ht="16.8" customHeight="1">
      <c r="A32" s="40"/>
      <c r="B32" s="46"/>
      <c r="C32" s="311" t="s">
        <v>19</v>
      </c>
      <c r="D32" s="311" t="s">
        <v>218</v>
      </c>
      <c r="E32" s="19" t="s">
        <v>19</v>
      </c>
      <c r="F32" s="312">
        <v>28.512</v>
      </c>
      <c r="G32" s="40"/>
      <c r="H32" s="46"/>
    </row>
    <row r="33" spans="1:8" s="2" customFormat="1" ht="16.8" customHeight="1">
      <c r="A33" s="40"/>
      <c r="B33" s="46"/>
      <c r="C33" s="311" t="s">
        <v>117</v>
      </c>
      <c r="D33" s="311" t="s">
        <v>178</v>
      </c>
      <c r="E33" s="19" t="s">
        <v>19</v>
      </c>
      <c r="F33" s="312">
        <v>407.352</v>
      </c>
      <c r="G33" s="40"/>
      <c r="H33" s="46"/>
    </row>
    <row r="34" spans="1:8" s="2" customFormat="1" ht="16.8" customHeight="1">
      <c r="A34" s="40"/>
      <c r="B34" s="46"/>
      <c r="C34" s="313" t="s">
        <v>1704</v>
      </c>
      <c r="D34" s="40"/>
      <c r="E34" s="40"/>
      <c r="F34" s="40"/>
      <c r="G34" s="40"/>
      <c r="H34" s="46"/>
    </row>
    <row r="35" spans="1:8" s="2" customFormat="1" ht="16.8" customHeight="1">
      <c r="A35" s="40"/>
      <c r="B35" s="46"/>
      <c r="C35" s="311" t="s">
        <v>205</v>
      </c>
      <c r="D35" s="311" t="s">
        <v>1707</v>
      </c>
      <c r="E35" s="19" t="s">
        <v>118</v>
      </c>
      <c r="F35" s="312">
        <v>407.352</v>
      </c>
      <c r="G35" s="40"/>
      <c r="H35" s="46"/>
    </row>
    <row r="36" spans="1:8" s="2" customFormat="1" ht="12">
      <c r="A36" s="40"/>
      <c r="B36" s="46"/>
      <c r="C36" s="311" t="s">
        <v>231</v>
      </c>
      <c r="D36" s="311" t="s">
        <v>1706</v>
      </c>
      <c r="E36" s="19" t="s">
        <v>118</v>
      </c>
      <c r="F36" s="312">
        <v>466.527</v>
      </c>
      <c r="G36" s="40"/>
      <c r="H36" s="46"/>
    </row>
    <row r="37" spans="1:8" s="2" customFormat="1" ht="16.8" customHeight="1">
      <c r="A37" s="40"/>
      <c r="B37" s="46"/>
      <c r="C37" s="307" t="s">
        <v>125</v>
      </c>
      <c r="D37" s="308" t="s">
        <v>125</v>
      </c>
      <c r="E37" s="309" t="s">
        <v>118</v>
      </c>
      <c r="F37" s="310">
        <v>49.68</v>
      </c>
      <c r="G37" s="40"/>
      <c r="H37" s="46"/>
    </row>
    <row r="38" spans="1:8" s="2" customFormat="1" ht="16.8" customHeight="1">
      <c r="A38" s="40"/>
      <c r="B38" s="46"/>
      <c r="C38" s="311" t="s">
        <v>19</v>
      </c>
      <c r="D38" s="311" t="s">
        <v>211</v>
      </c>
      <c r="E38" s="19" t="s">
        <v>19</v>
      </c>
      <c r="F38" s="312">
        <v>0</v>
      </c>
      <c r="G38" s="40"/>
      <c r="H38" s="46"/>
    </row>
    <row r="39" spans="1:8" s="2" customFormat="1" ht="16.8" customHeight="1">
      <c r="A39" s="40"/>
      <c r="B39" s="46"/>
      <c r="C39" s="311" t="s">
        <v>19</v>
      </c>
      <c r="D39" s="311" t="s">
        <v>212</v>
      </c>
      <c r="E39" s="19" t="s">
        <v>19</v>
      </c>
      <c r="F39" s="312">
        <v>49.68</v>
      </c>
      <c r="G39" s="40"/>
      <c r="H39" s="46"/>
    </row>
    <row r="40" spans="1:8" s="2" customFormat="1" ht="16.8" customHeight="1">
      <c r="A40" s="40"/>
      <c r="B40" s="46"/>
      <c r="C40" s="311" t="s">
        <v>125</v>
      </c>
      <c r="D40" s="311" t="s">
        <v>178</v>
      </c>
      <c r="E40" s="19" t="s">
        <v>19</v>
      </c>
      <c r="F40" s="312">
        <v>49.68</v>
      </c>
      <c r="G40" s="40"/>
      <c r="H40" s="46"/>
    </row>
    <row r="41" spans="1:8" s="2" customFormat="1" ht="16.8" customHeight="1">
      <c r="A41" s="40"/>
      <c r="B41" s="46"/>
      <c r="C41" s="313" t="s">
        <v>1704</v>
      </c>
      <c r="D41" s="40"/>
      <c r="E41" s="40"/>
      <c r="F41" s="40"/>
      <c r="G41" s="40"/>
      <c r="H41" s="46"/>
    </row>
    <row r="42" spans="1:8" s="2" customFormat="1" ht="16.8" customHeight="1">
      <c r="A42" s="40"/>
      <c r="B42" s="46"/>
      <c r="C42" s="311" t="s">
        <v>236</v>
      </c>
      <c r="D42" s="311" t="s">
        <v>1708</v>
      </c>
      <c r="E42" s="19" t="s">
        <v>118</v>
      </c>
      <c r="F42" s="312">
        <v>49.68</v>
      </c>
      <c r="G42" s="40"/>
      <c r="H42" s="46"/>
    </row>
    <row r="43" spans="1:8" s="2" customFormat="1" ht="16.8" customHeight="1">
      <c r="A43" s="40"/>
      <c r="B43" s="46"/>
      <c r="C43" s="311" t="s">
        <v>244</v>
      </c>
      <c r="D43" s="311" t="s">
        <v>245</v>
      </c>
      <c r="E43" s="19" t="s">
        <v>246</v>
      </c>
      <c r="F43" s="312">
        <v>89.424</v>
      </c>
      <c r="G43" s="40"/>
      <c r="H43" s="46"/>
    </row>
    <row r="44" spans="1:8" s="2" customFormat="1" ht="16.8" customHeight="1">
      <c r="A44" s="40"/>
      <c r="B44" s="46"/>
      <c r="C44" s="307" t="s">
        <v>123</v>
      </c>
      <c r="D44" s="308" t="s">
        <v>123</v>
      </c>
      <c r="E44" s="309" t="s">
        <v>118</v>
      </c>
      <c r="F44" s="310">
        <v>16.5</v>
      </c>
      <c r="G44" s="40"/>
      <c r="H44" s="46"/>
    </row>
    <row r="45" spans="1:8" s="2" customFormat="1" ht="16.8" customHeight="1">
      <c r="A45" s="40"/>
      <c r="B45" s="46"/>
      <c r="C45" s="311" t="s">
        <v>19</v>
      </c>
      <c r="D45" s="311" t="s">
        <v>226</v>
      </c>
      <c r="E45" s="19" t="s">
        <v>19</v>
      </c>
      <c r="F45" s="312">
        <v>0</v>
      </c>
      <c r="G45" s="40"/>
      <c r="H45" s="46"/>
    </row>
    <row r="46" spans="1:8" s="2" customFormat="1" ht="16.8" customHeight="1">
      <c r="A46" s="40"/>
      <c r="B46" s="46"/>
      <c r="C46" s="311" t="s">
        <v>19</v>
      </c>
      <c r="D46" s="311" t="s">
        <v>255</v>
      </c>
      <c r="E46" s="19" t="s">
        <v>19</v>
      </c>
      <c r="F46" s="312">
        <v>2.1</v>
      </c>
      <c r="G46" s="40"/>
      <c r="H46" s="46"/>
    </row>
    <row r="47" spans="1:8" s="2" customFormat="1" ht="16.8" customHeight="1">
      <c r="A47" s="40"/>
      <c r="B47" s="46"/>
      <c r="C47" s="311" t="s">
        <v>19</v>
      </c>
      <c r="D47" s="311" t="s">
        <v>228</v>
      </c>
      <c r="E47" s="19" t="s">
        <v>19</v>
      </c>
      <c r="F47" s="312">
        <v>0</v>
      </c>
      <c r="G47" s="40"/>
      <c r="H47" s="46"/>
    </row>
    <row r="48" spans="1:8" s="2" customFormat="1" ht="16.8" customHeight="1">
      <c r="A48" s="40"/>
      <c r="B48" s="46"/>
      <c r="C48" s="311" t="s">
        <v>19</v>
      </c>
      <c r="D48" s="311" t="s">
        <v>256</v>
      </c>
      <c r="E48" s="19" t="s">
        <v>19</v>
      </c>
      <c r="F48" s="312">
        <v>14.4</v>
      </c>
      <c r="G48" s="40"/>
      <c r="H48" s="46"/>
    </row>
    <row r="49" spans="1:8" s="2" customFormat="1" ht="16.8" customHeight="1">
      <c r="A49" s="40"/>
      <c r="B49" s="46"/>
      <c r="C49" s="311" t="s">
        <v>123</v>
      </c>
      <c r="D49" s="311" t="s">
        <v>178</v>
      </c>
      <c r="E49" s="19" t="s">
        <v>19</v>
      </c>
      <c r="F49" s="312">
        <v>16.5</v>
      </c>
      <c r="G49" s="40"/>
      <c r="H49" s="46"/>
    </row>
    <row r="50" spans="1:8" s="2" customFormat="1" ht="16.8" customHeight="1">
      <c r="A50" s="40"/>
      <c r="B50" s="46"/>
      <c r="C50" s="313" t="s">
        <v>1704</v>
      </c>
      <c r="D50" s="40"/>
      <c r="E50" s="40"/>
      <c r="F50" s="40"/>
      <c r="G50" s="40"/>
      <c r="H50" s="46"/>
    </row>
    <row r="51" spans="1:8" s="2" customFormat="1" ht="16.8" customHeight="1">
      <c r="A51" s="40"/>
      <c r="B51" s="46"/>
      <c r="C51" s="311" t="s">
        <v>251</v>
      </c>
      <c r="D51" s="311" t="s">
        <v>1709</v>
      </c>
      <c r="E51" s="19" t="s">
        <v>118</v>
      </c>
      <c r="F51" s="312">
        <v>16.5</v>
      </c>
      <c r="G51" s="40"/>
      <c r="H51" s="46"/>
    </row>
    <row r="52" spans="1:8" s="2" customFormat="1" ht="16.8" customHeight="1">
      <c r="A52" s="40"/>
      <c r="B52" s="46"/>
      <c r="C52" s="311" t="s">
        <v>258</v>
      </c>
      <c r="D52" s="311" t="s">
        <v>259</v>
      </c>
      <c r="E52" s="19" t="s">
        <v>246</v>
      </c>
      <c r="F52" s="312">
        <v>29.7</v>
      </c>
      <c r="G52" s="40"/>
      <c r="H52" s="46"/>
    </row>
    <row r="53" spans="1:8" s="2" customFormat="1" ht="26.4" customHeight="1">
      <c r="A53" s="40"/>
      <c r="B53" s="46"/>
      <c r="C53" s="306" t="s">
        <v>1710</v>
      </c>
      <c r="D53" s="306" t="s">
        <v>89</v>
      </c>
      <c r="E53" s="40"/>
      <c r="F53" s="40"/>
      <c r="G53" s="40"/>
      <c r="H53" s="46"/>
    </row>
    <row r="54" spans="1:8" s="2" customFormat="1" ht="16.8" customHeight="1">
      <c r="A54" s="40"/>
      <c r="B54" s="46"/>
      <c r="C54" s="307" t="s">
        <v>676</v>
      </c>
      <c r="D54" s="308" t="s">
        <v>19</v>
      </c>
      <c r="E54" s="309" t="s">
        <v>19</v>
      </c>
      <c r="F54" s="310">
        <v>4</v>
      </c>
      <c r="G54" s="40"/>
      <c r="H54" s="46"/>
    </row>
    <row r="55" spans="1:8" s="2" customFormat="1" ht="16.8" customHeight="1">
      <c r="A55" s="40"/>
      <c r="B55" s="46"/>
      <c r="C55" s="311" t="s">
        <v>19</v>
      </c>
      <c r="D55" s="311" t="s">
        <v>682</v>
      </c>
      <c r="E55" s="19" t="s">
        <v>19</v>
      </c>
      <c r="F55" s="312">
        <v>0</v>
      </c>
      <c r="G55" s="40"/>
      <c r="H55" s="46"/>
    </row>
    <row r="56" spans="1:8" s="2" customFormat="1" ht="16.8" customHeight="1">
      <c r="A56" s="40"/>
      <c r="B56" s="46"/>
      <c r="C56" s="311" t="s">
        <v>19</v>
      </c>
      <c r="D56" s="311" t="s">
        <v>734</v>
      </c>
      <c r="E56" s="19" t="s">
        <v>19</v>
      </c>
      <c r="F56" s="312">
        <v>4</v>
      </c>
      <c r="G56" s="40"/>
      <c r="H56" s="46"/>
    </row>
    <row r="57" spans="1:8" s="2" customFormat="1" ht="16.8" customHeight="1">
      <c r="A57" s="40"/>
      <c r="B57" s="46"/>
      <c r="C57" s="311" t="s">
        <v>676</v>
      </c>
      <c r="D57" s="311" t="s">
        <v>178</v>
      </c>
      <c r="E57" s="19" t="s">
        <v>19</v>
      </c>
      <c r="F57" s="312">
        <v>4</v>
      </c>
      <c r="G57" s="40"/>
      <c r="H57" s="46"/>
    </row>
    <row r="58" spans="1:8" s="2" customFormat="1" ht="16.8" customHeight="1">
      <c r="A58" s="40"/>
      <c r="B58" s="46"/>
      <c r="C58" s="313" t="s">
        <v>1704</v>
      </c>
      <c r="D58" s="40"/>
      <c r="E58" s="40"/>
      <c r="F58" s="40"/>
      <c r="G58" s="40"/>
      <c r="H58" s="46"/>
    </row>
    <row r="59" spans="1:8" s="2" customFormat="1" ht="16.8" customHeight="1">
      <c r="A59" s="40"/>
      <c r="B59" s="46"/>
      <c r="C59" s="311" t="s">
        <v>730</v>
      </c>
      <c r="D59" s="311" t="s">
        <v>731</v>
      </c>
      <c r="E59" s="19" t="s">
        <v>405</v>
      </c>
      <c r="F59" s="312">
        <v>4</v>
      </c>
      <c r="G59" s="40"/>
      <c r="H59" s="46"/>
    </row>
    <row r="60" spans="1:8" s="2" customFormat="1" ht="16.8" customHeight="1">
      <c r="A60" s="40"/>
      <c r="B60" s="46"/>
      <c r="C60" s="311" t="s">
        <v>724</v>
      </c>
      <c r="D60" s="311" t="s">
        <v>1711</v>
      </c>
      <c r="E60" s="19" t="s">
        <v>405</v>
      </c>
      <c r="F60" s="312">
        <v>4</v>
      </c>
      <c r="G60" s="40"/>
      <c r="H60" s="46"/>
    </row>
    <row r="61" spans="1:8" s="2" customFormat="1" ht="16.8" customHeight="1">
      <c r="A61" s="40"/>
      <c r="B61" s="46"/>
      <c r="C61" s="311" t="s">
        <v>735</v>
      </c>
      <c r="D61" s="311" t="s">
        <v>736</v>
      </c>
      <c r="E61" s="19" t="s">
        <v>405</v>
      </c>
      <c r="F61" s="312">
        <v>4</v>
      </c>
      <c r="G61" s="40"/>
      <c r="H61" s="46"/>
    </row>
    <row r="62" spans="1:8" s="2" customFormat="1" ht="16.8" customHeight="1">
      <c r="A62" s="40"/>
      <c r="B62" s="46"/>
      <c r="C62" s="307" t="s">
        <v>674</v>
      </c>
      <c r="D62" s="308" t="s">
        <v>19</v>
      </c>
      <c r="E62" s="309" t="s">
        <v>19</v>
      </c>
      <c r="F62" s="310">
        <v>21.666</v>
      </c>
      <c r="G62" s="40"/>
      <c r="H62" s="46"/>
    </row>
    <row r="63" spans="1:8" s="2" customFormat="1" ht="16.8" customHeight="1">
      <c r="A63" s="40"/>
      <c r="B63" s="46"/>
      <c r="C63" s="311" t="s">
        <v>19</v>
      </c>
      <c r="D63" s="311" t="s">
        <v>682</v>
      </c>
      <c r="E63" s="19" t="s">
        <v>19</v>
      </c>
      <c r="F63" s="312">
        <v>0</v>
      </c>
      <c r="G63" s="40"/>
      <c r="H63" s="46"/>
    </row>
    <row r="64" spans="1:8" s="2" customFormat="1" ht="16.8" customHeight="1">
      <c r="A64" s="40"/>
      <c r="B64" s="46"/>
      <c r="C64" s="311" t="s">
        <v>19</v>
      </c>
      <c r="D64" s="311" t="s">
        <v>687</v>
      </c>
      <c r="E64" s="19" t="s">
        <v>19</v>
      </c>
      <c r="F64" s="312">
        <v>21.666</v>
      </c>
      <c r="G64" s="40"/>
      <c r="H64" s="46"/>
    </row>
    <row r="65" spans="1:8" s="2" customFormat="1" ht="16.8" customHeight="1">
      <c r="A65" s="40"/>
      <c r="B65" s="46"/>
      <c r="C65" s="311" t="s">
        <v>674</v>
      </c>
      <c r="D65" s="311" t="s">
        <v>178</v>
      </c>
      <c r="E65" s="19" t="s">
        <v>19</v>
      </c>
      <c r="F65" s="312">
        <v>21.666</v>
      </c>
      <c r="G65" s="40"/>
      <c r="H65" s="46"/>
    </row>
    <row r="66" spans="1:8" s="2" customFormat="1" ht="16.8" customHeight="1">
      <c r="A66" s="40"/>
      <c r="B66" s="46"/>
      <c r="C66" s="313" t="s">
        <v>1704</v>
      </c>
      <c r="D66" s="40"/>
      <c r="E66" s="40"/>
      <c r="F66" s="40"/>
      <c r="G66" s="40"/>
      <c r="H66" s="46"/>
    </row>
    <row r="67" spans="1:8" s="2" customFormat="1" ht="16.8" customHeight="1">
      <c r="A67" s="40"/>
      <c r="B67" s="46"/>
      <c r="C67" s="311" t="s">
        <v>684</v>
      </c>
      <c r="D67" s="311" t="s">
        <v>685</v>
      </c>
      <c r="E67" s="19" t="s">
        <v>168</v>
      </c>
      <c r="F67" s="312">
        <v>21.666</v>
      </c>
      <c r="G67" s="40"/>
      <c r="H67" s="46"/>
    </row>
    <row r="68" spans="1:8" s="2" customFormat="1" ht="16.8" customHeight="1">
      <c r="A68" s="40"/>
      <c r="B68" s="46"/>
      <c r="C68" s="311" t="s">
        <v>738</v>
      </c>
      <c r="D68" s="311" t="s">
        <v>1712</v>
      </c>
      <c r="E68" s="19" t="s">
        <v>168</v>
      </c>
      <c r="F68" s="312">
        <v>21.666</v>
      </c>
      <c r="G68" s="40"/>
      <c r="H68" s="46"/>
    </row>
    <row r="69" spans="1:8" s="2" customFormat="1" ht="16.8" customHeight="1">
      <c r="A69" s="40"/>
      <c r="B69" s="46"/>
      <c r="C69" s="311" t="s">
        <v>742</v>
      </c>
      <c r="D69" s="311" t="s">
        <v>1713</v>
      </c>
      <c r="E69" s="19" t="s">
        <v>168</v>
      </c>
      <c r="F69" s="312">
        <v>21.666</v>
      </c>
      <c r="G69" s="40"/>
      <c r="H69" s="46"/>
    </row>
    <row r="70" spans="1:8" s="2" customFormat="1" ht="16.8" customHeight="1">
      <c r="A70" s="40"/>
      <c r="B70" s="46"/>
      <c r="C70" s="311" t="s">
        <v>750</v>
      </c>
      <c r="D70" s="311" t="s">
        <v>1714</v>
      </c>
      <c r="E70" s="19" t="s">
        <v>168</v>
      </c>
      <c r="F70" s="312">
        <v>21.666</v>
      </c>
      <c r="G70" s="40"/>
      <c r="H70" s="46"/>
    </row>
    <row r="71" spans="1:8" s="2" customFormat="1" ht="26.4" customHeight="1">
      <c r="A71" s="40"/>
      <c r="B71" s="46"/>
      <c r="C71" s="306" t="s">
        <v>1715</v>
      </c>
      <c r="D71" s="306" t="s">
        <v>92</v>
      </c>
      <c r="E71" s="40"/>
      <c r="F71" s="40"/>
      <c r="G71" s="40"/>
      <c r="H71" s="46"/>
    </row>
    <row r="72" spans="1:8" s="2" customFormat="1" ht="16.8" customHeight="1">
      <c r="A72" s="40"/>
      <c r="B72" s="46"/>
      <c r="C72" s="307" t="s">
        <v>768</v>
      </c>
      <c r="D72" s="308" t="s">
        <v>19</v>
      </c>
      <c r="E72" s="309" t="s">
        <v>19</v>
      </c>
      <c r="F72" s="310">
        <v>0.35</v>
      </c>
      <c r="G72" s="40"/>
      <c r="H72" s="46"/>
    </row>
    <row r="73" spans="1:8" s="2" customFormat="1" ht="16.8" customHeight="1">
      <c r="A73" s="40"/>
      <c r="B73" s="46"/>
      <c r="C73" s="311" t="s">
        <v>19</v>
      </c>
      <c r="D73" s="311" t="s">
        <v>945</v>
      </c>
      <c r="E73" s="19" t="s">
        <v>19</v>
      </c>
      <c r="F73" s="312">
        <v>0</v>
      </c>
      <c r="G73" s="40"/>
      <c r="H73" s="46"/>
    </row>
    <row r="74" spans="1:8" s="2" customFormat="1" ht="16.8" customHeight="1">
      <c r="A74" s="40"/>
      <c r="B74" s="46"/>
      <c r="C74" s="311" t="s">
        <v>19</v>
      </c>
      <c r="D74" s="311" t="s">
        <v>946</v>
      </c>
      <c r="E74" s="19" t="s">
        <v>19</v>
      </c>
      <c r="F74" s="312">
        <v>0.35</v>
      </c>
      <c r="G74" s="40"/>
      <c r="H74" s="46"/>
    </row>
    <row r="75" spans="1:8" s="2" customFormat="1" ht="16.8" customHeight="1">
      <c r="A75" s="40"/>
      <c r="B75" s="46"/>
      <c r="C75" s="311" t="s">
        <v>768</v>
      </c>
      <c r="D75" s="311" t="s">
        <v>178</v>
      </c>
      <c r="E75" s="19" t="s">
        <v>19</v>
      </c>
      <c r="F75" s="312">
        <v>0.35</v>
      </c>
      <c r="G75" s="40"/>
      <c r="H75" s="46"/>
    </row>
    <row r="76" spans="1:8" s="2" customFormat="1" ht="16.8" customHeight="1">
      <c r="A76" s="40"/>
      <c r="B76" s="46"/>
      <c r="C76" s="313" t="s">
        <v>1704</v>
      </c>
      <c r="D76" s="40"/>
      <c r="E76" s="40"/>
      <c r="F76" s="40"/>
      <c r="G76" s="40"/>
      <c r="H76" s="46"/>
    </row>
    <row r="77" spans="1:8" s="2" customFormat="1" ht="16.8" customHeight="1">
      <c r="A77" s="40"/>
      <c r="B77" s="46"/>
      <c r="C77" s="311" t="s">
        <v>941</v>
      </c>
      <c r="D77" s="311" t="s">
        <v>1716</v>
      </c>
      <c r="E77" s="19" t="s">
        <v>118</v>
      </c>
      <c r="F77" s="312">
        <v>0.35</v>
      </c>
      <c r="G77" s="40"/>
      <c r="H77" s="46"/>
    </row>
    <row r="78" spans="1:8" s="2" customFormat="1" ht="16.8" customHeight="1">
      <c r="A78" s="40"/>
      <c r="B78" s="46"/>
      <c r="C78" s="311" t="s">
        <v>251</v>
      </c>
      <c r="D78" s="311" t="s">
        <v>1709</v>
      </c>
      <c r="E78" s="19" t="s">
        <v>118</v>
      </c>
      <c r="F78" s="312">
        <v>72.78</v>
      </c>
      <c r="G78" s="40"/>
      <c r="H78" s="46"/>
    </row>
    <row r="79" spans="1:8" s="2" customFormat="1" ht="16.8" customHeight="1">
      <c r="A79" s="40"/>
      <c r="B79" s="46"/>
      <c r="C79" s="307" t="s">
        <v>773</v>
      </c>
      <c r="D79" s="308" t="s">
        <v>19</v>
      </c>
      <c r="E79" s="309" t="s">
        <v>19</v>
      </c>
      <c r="F79" s="310">
        <v>72.645</v>
      </c>
      <c r="G79" s="40"/>
      <c r="H79" s="46"/>
    </row>
    <row r="80" spans="1:8" s="2" customFormat="1" ht="16.8" customHeight="1">
      <c r="A80" s="40"/>
      <c r="B80" s="46"/>
      <c r="C80" s="311" t="s">
        <v>19</v>
      </c>
      <c r="D80" s="311" t="s">
        <v>1266</v>
      </c>
      <c r="E80" s="19" t="s">
        <v>19</v>
      </c>
      <c r="F80" s="312">
        <v>72.645</v>
      </c>
      <c r="G80" s="40"/>
      <c r="H80" s="46"/>
    </row>
    <row r="81" spans="1:8" s="2" customFormat="1" ht="16.8" customHeight="1">
      <c r="A81" s="40"/>
      <c r="B81" s="46"/>
      <c r="C81" s="311" t="s">
        <v>773</v>
      </c>
      <c r="D81" s="311" t="s">
        <v>178</v>
      </c>
      <c r="E81" s="19" t="s">
        <v>19</v>
      </c>
      <c r="F81" s="312">
        <v>72.645</v>
      </c>
      <c r="G81" s="40"/>
      <c r="H81" s="46"/>
    </row>
    <row r="82" spans="1:8" s="2" customFormat="1" ht="16.8" customHeight="1">
      <c r="A82" s="40"/>
      <c r="B82" s="46"/>
      <c r="C82" s="313" t="s">
        <v>1704</v>
      </c>
      <c r="D82" s="40"/>
      <c r="E82" s="40"/>
      <c r="F82" s="40"/>
      <c r="G82" s="40"/>
      <c r="H82" s="46"/>
    </row>
    <row r="83" spans="1:8" s="2" customFormat="1" ht="16.8" customHeight="1">
      <c r="A83" s="40"/>
      <c r="B83" s="46"/>
      <c r="C83" s="311" t="s">
        <v>1262</v>
      </c>
      <c r="D83" s="311" t="s">
        <v>1717</v>
      </c>
      <c r="E83" s="19" t="s">
        <v>246</v>
      </c>
      <c r="F83" s="312">
        <v>72.645</v>
      </c>
      <c r="G83" s="40"/>
      <c r="H83" s="46"/>
    </row>
    <row r="84" spans="1:8" s="2" customFormat="1" ht="16.8" customHeight="1">
      <c r="A84" s="40"/>
      <c r="B84" s="46"/>
      <c r="C84" s="311" t="s">
        <v>1268</v>
      </c>
      <c r="D84" s="311" t="s">
        <v>1718</v>
      </c>
      <c r="E84" s="19" t="s">
        <v>246</v>
      </c>
      <c r="F84" s="312">
        <v>290.58</v>
      </c>
      <c r="G84" s="40"/>
      <c r="H84" s="46"/>
    </row>
    <row r="85" spans="1:8" s="2" customFormat="1" ht="16.8" customHeight="1">
      <c r="A85" s="40"/>
      <c r="B85" s="46"/>
      <c r="C85" s="311" t="s">
        <v>1284</v>
      </c>
      <c r="D85" s="311" t="s">
        <v>1719</v>
      </c>
      <c r="E85" s="19" t="s">
        <v>246</v>
      </c>
      <c r="F85" s="312">
        <v>72.645</v>
      </c>
      <c r="G85" s="40"/>
      <c r="H85" s="46"/>
    </row>
    <row r="86" spans="1:8" s="2" customFormat="1" ht="16.8" customHeight="1">
      <c r="A86" s="40"/>
      <c r="B86" s="46"/>
      <c r="C86" s="311" t="s">
        <v>1294</v>
      </c>
      <c r="D86" s="311" t="s">
        <v>1720</v>
      </c>
      <c r="E86" s="19" t="s">
        <v>246</v>
      </c>
      <c r="F86" s="312">
        <v>72.645</v>
      </c>
      <c r="G86" s="40"/>
      <c r="H86" s="46"/>
    </row>
    <row r="87" spans="1:8" s="2" customFormat="1" ht="16.8" customHeight="1">
      <c r="A87" s="40"/>
      <c r="B87" s="46"/>
      <c r="C87" s="307" t="s">
        <v>771</v>
      </c>
      <c r="D87" s="308" t="s">
        <v>19</v>
      </c>
      <c r="E87" s="309" t="s">
        <v>19</v>
      </c>
      <c r="F87" s="310">
        <v>4.541</v>
      </c>
      <c r="G87" s="40"/>
      <c r="H87" s="46"/>
    </row>
    <row r="88" spans="1:8" s="2" customFormat="1" ht="16.8" customHeight="1">
      <c r="A88" s="40"/>
      <c r="B88" s="46"/>
      <c r="C88" s="311" t="s">
        <v>19</v>
      </c>
      <c r="D88" s="311" t="s">
        <v>1260</v>
      </c>
      <c r="E88" s="19" t="s">
        <v>19</v>
      </c>
      <c r="F88" s="312">
        <v>4.541</v>
      </c>
      <c r="G88" s="40"/>
      <c r="H88" s="46"/>
    </row>
    <row r="89" spans="1:8" s="2" customFormat="1" ht="16.8" customHeight="1">
      <c r="A89" s="40"/>
      <c r="B89" s="46"/>
      <c r="C89" s="311" t="s">
        <v>771</v>
      </c>
      <c r="D89" s="311" t="s">
        <v>178</v>
      </c>
      <c r="E89" s="19" t="s">
        <v>19</v>
      </c>
      <c r="F89" s="312">
        <v>4.541</v>
      </c>
      <c r="G89" s="40"/>
      <c r="H89" s="46"/>
    </row>
    <row r="90" spans="1:8" s="2" customFormat="1" ht="16.8" customHeight="1">
      <c r="A90" s="40"/>
      <c r="B90" s="46"/>
      <c r="C90" s="313" t="s">
        <v>1704</v>
      </c>
      <c r="D90" s="40"/>
      <c r="E90" s="40"/>
      <c r="F90" s="40"/>
      <c r="G90" s="40"/>
      <c r="H90" s="46"/>
    </row>
    <row r="91" spans="1:8" s="2" customFormat="1" ht="16.8" customHeight="1">
      <c r="A91" s="40"/>
      <c r="B91" s="46"/>
      <c r="C91" s="311" t="s">
        <v>1256</v>
      </c>
      <c r="D91" s="311" t="s">
        <v>1721</v>
      </c>
      <c r="E91" s="19" t="s">
        <v>246</v>
      </c>
      <c r="F91" s="312">
        <v>4.541</v>
      </c>
      <c r="G91" s="40"/>
      <c r="H91" s="46"/>
    </row>
    <row r="92" spans="1:8" s="2" customFormat="1" ht="16.8" customHeight="1">
      <c r="A92" s="40"/>
      <c r="B92" s="46"/>
      <c r="C92" s="311" t="s">
        <v>1274</v>
      </c>
      <c r="D92" s="311" t="s">
        <v>1722</v>
      </c>
      <c r="E92" s="19" t="s">
        <v>246</v>
      </c>
      <c r="F92" s="312">
        <v>4.541</v>
      </c>
      <c r="G92" s="40"/>
      <c r="H92" s="46"/>
    </row>
    <row r="93" spans="1:8" s="2" customFormat="1" ht="16.8" customHeight="1">
      <c r="A93" s="40"/>
      <c r="B93" s="46"/>
      <c r="C93" s="311" t="s">
        <v>1279</v>
      </c>
      <c r="D93" s="311" t="s">
        <v>1723</v>
      </c>
      <c r="E93" s="19" t="s">
        <v>246</v>
      </c>
      <c r="F93" s="312">
        <v>18.164</v>
      </c>
      <c r="G93" s="40"/>
      <c r="H93" s="46"/>
    </row>
    <row r="94" spans="1:8" s="2" customFormat="1" ht="16.8" customHeight="1">
      <c r="A94" s="40"/>
      <c r="B94" s="46"/>
      <c r="C94" s="311" t="s">
        <v>1289</v>
      </c>
      <c r="D94" s="311" t="s">
        <v>1724</v>
      </c>
      <c r="E94" s="19" t="s">
        <v>246</v>
      </c>
      <c r="F94" s="312">
        <v>4.541</v>
      </c>
      <c r="G94" s="40"/>
      <c r="H94" s="46"/>
    </row>
    <row r="95" spans="1:8" s="2" customFormat="1" ht="16.8" customHeight="1">
      <c r="A95" s="40"/>
      <c r="B95" s="46"/>
      <c r="C95" s="307" t="s">
        <v>766</v>
      </c>
      <c r="D95" s="308" t="s">
        <v>19</v>
      </c>
      <c r="E95" s="309" t="s">
        <v>19</v>
      </c>
      <c r="F95" s="310">
        <v>11.475</v>
      </c>
      <c r="G95" s="40"/>
      <c r="H95" s="46"/>
    </row>
    <row r="96" spans="1:8" s="2" customFormat="1" ht="16.8" customHeight="1">
      <c r="A96" s="40"/>
      <c r="B96" s="46"/>
      <c r="C96" s="311" t="s">
        <v>19</v>
      </c>
      <c r="D96" s="311" t="s">
        <v>939</v>
      </c>
      <c r="E96" s="19" t="s">
        <v>19</v>
      </c>
      <c r="F96" s="312">
        <v>0</v>
      </c>
      <c r="G96" s="40"/>
      <c r="H96" s="46"/>
    </row>
    <row r="97" spans="1:8" s="2" customFormat="1" ht="16.8" customHeight="1">
      <c r="A97" s="40"/>
      <c r="B97" s="46"/>
      <c r="C97" s="311" t="s">
        <v>19</v>
      </c>
      <c r="D97" s="311" t="s">
        <v>940</v>
      </c>
      <c r="E97" s="19" t="s">
        <v>19</v>
      </c>
      <c r="F97" s="312">
        <v>11.475</v>
      </c>
      <c r="G97" s="40"/>
      <c r="H97" s="46"/>
    </row>
    <row r="98" spans="1:8" s="2" customFormat="1" ht="16.8" customHeight="1">
      <c r="A98" s="40"/>
      <c r="B98" s="46"/>
      <c r="C98" s="311" t="s">
        <v>766</v>
      </c>
      <c r="D98" s="311" t="s">
        <v>178</v>
      </c>
      <c r="E98" s="19" t="s">
        <v>19</v>
      </c>
      <c r="F98" s="312">
        <v>11.475</v>
      </c>
      <c r="G98" s="40"/>
      <c r="H98" s="46"/>
    </row>
    <row r="99" spans="1:8" s="2" customFormat="1" ht="16.8" customHeight="1">
      <c r="A99" s="40"/>
      <c r="B99" s="46"/>
      <c r="C99" s="313" t="s">
        <v>1704</v>
      </c>
      <c r="D99" s="40"/>
      <c r="E99" s="40"/>
      <c r="F99" s="40"/>
      <c r="G99" s="40"/>
      <c r="H99" s="46"/>
    </row>
    <row r="100" spans="1:8" s="2" customFormat="1" ht="16.8" customHeight="1">
      <c r="A100" s="40"/>
      <c r="B100" s="46"/>
      <c r="C100" s="311" t="s">
        <v>935</v>
      </c>
      <c r="D100" s="311" t="s">
        <v>1725</v>
      </c>
      <c r="E100" s="19" t="s">
        <v>118</v>
      </c>
      <c r="F100" s="312">
        <v>11.475</v>
      </c>
      <c r="G100" s="40"/>
      <c r="H100" s="46"/>
    </row>
    <row r="101" spans="1:8" s="2" customFormat="1" ht="16.8" customHeight="1">
      <c r="A101" s="40"/>
      <c r="B101" s="46"/>
      <c r="C101" s="311" t="s">
        <v>251</v>
      </c>
      <c r="D101" s="311" t="s">
        <v>1709</v>
      </c>
      <c r="E101" s="19" t="s">
        <v>118</v>
      </c>
      <c r="F101" s="312">
        <v>72.78</v>
      </c>
      <c r="G101" s="40"/>
      <c r="H101" s="46"/>
    </row>
    <row r="102" spans="1:8" s="2" customFormat="1" ht="16.8" customHeight="1">
      <c r="A102" s="40"/>
      <c r="B102" s="46"/>
      <c r="C102" s="307" t="s">
        <v>764</v>
      </c>
      <c r="D102" s="308" t="s">
        <v>19</v>
      </c>
      <c r="E102" s="309" t="s">
        <v>19</v>
      </c>
      <c r="F102" s="310">
        <v>45.113</v>
      </c>
      <c r="G102" s="40"/>
      <c r="H102" s="46"/>
    </row>
    <row r="103" spans="1:8" s="2" customFormat="1" ht="16.8" customHeight="1">
      <c r="A103" s="40"/>
      <c r="B103" s="46"/>
      <c r="C103" s="311" t="s">
        <v>19</v>
      </c>
      <c r="D103" s="311" t="s">
        <v>925</v>
      </c>
      <c r="E103" s="19" t="s">
        <v>19</v>
      </c>
      <c r="F103" s="312">
        <v>0</v>
      </c>
      <c r="G103" s="40"/>
      <c r="H103" s="46"/>
    </row>
    <row r="104" spans="1:8" s="2" customFormat="1" ht="16.8" customHeight="1">
      <c r="A104" s="40"/>
      <c r="B104" s="46"/>
      <c r="C104" s="311" t="s">
        <v>19</v>
      </c>
      <c r="D104" s="311" t="s">
        <v>926</v>
      </c>
      <c r="E104" s="19" t="s">
        <v>19</v>
      </c>
      <c r="F104" s="312">
        <v>45.113</v>
      </c>
      <c r="G104" s="40"/>
      <c r="H104" s="46"/>
    </row>
    <row r="105" spans="1:8" s="2" customFormat="1" ht="16.8" customHeight="1">
      <c r="A105" s="40"/>
      <c r="B105" s="46"/>
      <c r="C105" s="311" t="s">
        <v>764</v>
      </c>
      <c r="D105" s="311" t="s">
        <v>178</v>
      </c>
      <c r="E105" s="19" t="s">
        <v>19</v>
      </c>
      <c r="F105" s="312">
        <v>45.113</v>
      </c>
      <c r="G105" s="40"/>
      <c r="H105" s="46"/>
    </row>
    <row r="106" spans="1:8" s="2" customFormat="1" ht="16.8" customHeight="1">
      <c r="A106" s="40"/>
      <c r="B106" s="46"/>
      <c r="C106" s="313" t="s">
        <v>1704</v>
      </c>
      <c r="D106" s="40"/>
      <c r="E106" s="40"/>
      <c r="F106" s="40"/>
      <c r="G106" s="40"/>
      <c r="H106" s="46"/>
    </row>
    <row r="107" spans="1:8" s="2" customFormat="1" ht="16.8" customHeight="1">
      <c r="A107" s="40"/>
      <c r="B107" s="46"/>
      <c r="C107" s="311" t="s">
        <v>921</v>
      </c>
      <c r="D107" s="311" t="s">
        <v>1726</v>
      </c>
      <c r="E107" s="19" t="s">
        <v>118</v>
      </c>
      <c r="F107" s="312">
        <v>45.113</v>
      </c>
      <c r="G107" s="40"/>
      <c r="H107" s="46"/>
    </row>
    <row r="108" spans="1:8" s="2" customFormat="1" ht="16.8" customHeight="1">
      <c r="A108" s="40"/>
      <c r="B108" s="46"/>
      <c r="C108" s="311" t="s">
        <v>251</v>
      </c>
      <c r="D108" s="311" t="s">
        <v>1709</v>
      </c>
      <c r="E108" s="19" t="s">
        <v>118</v>
      </c>
      <c r="F108" s="312">
        <v>72.78</v>
      </c>
      <c r="G108" s="40"/>
      <c r="H108" s="46"/>
    </row>
    <row r="109" spans="1:8" s="2" customFormat="1" ht="16.8" customHeight="1">
      <c r="A109" s="40"/>
      <c r="B109" s="46"/>
      <c r="C109" s="311" t="s">
        <v>927</v>
      </c>
      <c r="D109" s="311" t="s">
        <v>928</v>
      </c>
      <c r="E109" s="19" t="s">
        <v>246</v>
      </c>
      <c r="F109" s="312">
        <v>77.775</v>
      </c>
      <c r="G109" s="40"/>
      <c r="H109" s="46"/>
    </row>
    <row r="110" spans="1:8" s="2" customFormat="1" ht="16.8" customHeight="1">
      <c r="A110" s="40"/>
      <c r="B110" s="46"/>
      <c r="C110" s="307" t="s">
        <v>754</v>
      </c>
      <c r="D110" s="308" t="s">
        <v>19</v>
      </c>
      <c r="E110" s="309" t="s">
        <v>19</v>
      </c>
      <c r="F110" s="310">
        <v>45</v>
      </c>
      <c r="G110" s="40"/>
      <c r="H110" s="46"/>
    </row>
    <row r="111" spans="1:8" s="2" customFormat="1" ht="16.8" customHeight="1">
      <c r="A111" s="40"/>
      <c r="B111" s="46"/>
      <c r="C111" s="311" t="s">
        <v>19</v>
      </c>
      <c r="D111" s="311" t="s">
        <v>824</v>
      </c>
      <c r="E111" s="19" t="s">
        <v>19</v>
      </c>
      <c r="F111" s="312">
        <v>45</v>
      </c>
      <c r="G111" s="40"/>
      <c r="H111" s="46"/>
    </row>
    <row r="112" spans="1:8" s="2" customFormat="1" ht="16.8" customHeight="1">
      <c r="A112" s="40"/>
      <c r="B112" s="46"/>
      <c r="C112" s="311" t="s">
        <v>754</v>
      </c>
      <c r="D112" s="311" t="s">
        <v>178</v>
      </c>
      <c r="E112" s="19" t="s">
        <v>19</v>
      </c>
      <c r="F112" s="312">
        <v>45</v>
      </c>
      <c r="G112" s="40"/>
      <c r="H112" s="46"/>
    </row>
    <row r="113" spans="1:8" s="2" customFormat="1" ht="16.8" customHeight="1">
      <c r="A113" s="40"/>
      <c r="B113" s="46"/>
      <c r="C113" s="313" t="s">
        <v>1704</v>
      </c>
      <c r="D113" s="40"/>
      <c r="E113" s="40"/>
      <c r="F113" s="40"/>
      <c r="G113" s="40"/>
      <c r="H113" s="46"/>
    </row>
    <row r="114" spans="1:8" s="2" customFormat="1" ht="16.8" customHeight="1">
      <c r="A114" s="40"/>
      <c r="B114" s="46"/>
      <c r="C114" s="311" t="s">
        <v>820</v>
      </c>
      <c r="D114" s="311" t="s">
        <v>1727</v>
      </c>
      <c r="E114" s="19" t="s">
        <v>200</v>
      </c>
      <c r="F114" s="312">
        <v>45</v>
      </c>
      <c r="G114" s="40"/>
      <c r="H114" s="46"/>
    </row>
    <row r="115" spans="1:8" s="2" customFormat="1" ht="16.8" customHeight="1">
      <c r="A115" s="40"/>
      <c r="B115" s="46"/>
      <c r="C115" s="311" t="s">
        <v>825</v>
      </c>
      <c r="D115" s="311" t="s">
        <v>1728</v>
      </c>
      <c r="E115" s="19" t="s">
        <v>200</v>
      </c>
      <c r="F115" s="312">
        <v>45</v>
      </c>
      <c r="G115" s="40"/>
      <c r="H115" s="46"/>
    </row>
    <row r="116" spans="1:8" s="2" customFormat="1" ht="16.8" customHeight="1">
      <c r="A116" s="40"/>
      <c r="B116" s="46"/>
      <c r="C116" s="307" t="s">
        <v>759</v>
      </c>
      <c r="D116" s="308" t="s">
        <v>19</v>
      </c>
      <c r="E116" s="309" t="s">
        <v>19</v>
      </c>
      <c r="F116" s="310">
        <v>368.377</v>
      </c>
      <c r="G116" s="40"/>
      <c r="H116" s="46"/>
    </row>
    <row r="117" spans="1:8" s="2" customFormat="1" ht="16.8" customHeight="1">
      <c r="A117" s="40"/>
      <c r="B117" s="46"/>
      <c r="C117" s="311" t="s">
        <v>19</v>
      </c>
      <c r="D117" s="311" t="s">
        <v>842</v>
      </c>
      <c r="E117" s="19" t="s">
        <v>19</v>
      </c>
      <c r="F117" s="312">
        <v>0</v>
      </c>
      <c r="G117" s="40"/>
      <c r="H117" s="46"/>
    </row>
    <row r="118" spans="1:8" s="2" customFormat="1" ht="16.8" customHeight="1">
      <c r="A118" s="40"/>
      <c r="B118" s="46"/>
      <c r="C118" s="311" t="s">
        <v>19</v>
      </c>
      <c r="D118" s="311" t="s">
        <v>843</v>
      </c>
      <c r="E118" s="19" t="s">
        <v>19</v>
      </c>
      <c r="F118" s="312">
        <v>0</v>
      </c>
      <c r="G118" s="40"/>
      <c r="H118" s="46"/>
    </row>
    <row r="119" spans="1:8" s="2" customFormat="1" ht="16.8" customHeight="1">
      <c r="A119" s="40"/>
      <c r="B119" s="46"/>
      <c r="C119" s="311" t="s">
        <v>19</v>
      </c>
      <c r="D119" s="311" t="s">
        <v>869</v>
      </c>
      <c r="E119" s="19" t="s">
        <v>19</v>
      </c>
      <c r="F119" s="312">
        <v>19.125</v>
      </c>
      <c r="G119" s="40"/>
      <c r="H119" s="46"/>
    </row>
    <row r="120" spans="1:8" s="2" customFormat="1" ht="16.8" customHeight="1">
      <c r="A120" s="40"/>
      <c r="B120" s="46"/>
      <c r="C120" s="311" t="s">
        <v>19</v>
      </c>
      <c r="D120" s="311" t="s">
        <v>870</v>
      </c>
      <c r="E120" s="19" t="s">
        <v>19</v>
      </c>
      <c r="F120" s="312">
        <v>22.27</v>
      </c>
      <c r="G120" s="40"/>
      <c r="H120" s="46"/>
    </row>
    <row r="121" spans="1:8" s="2" customFormat="1" ht="16.8" customHeight="1">
      <c r="A121" s="40"/>
      <c r="B121" s="46"/>
      <c r="C121" s="311" t="s">
        <v>19</v>
      </c>
      <c r="D121" s="311" t="s">
        <v>871</v>
      </c>
      <c r="E121" s="19" t="s">
        <v>19</v>
      </c>
      <c r="F121" s="312">
        <v>30.102</v>
      </c>
      <c r="G121" s="40"/>
      <c r="H121" s="46"/>
    </row>
    <row r="122" spans="1:8" s="2" customFormat="1" ht="16.8" customHeight="1">
      <c r="A122" s="40"/>
      <c r="B122" s="46"/>
      <c r="C122" s="311" t="s">
        <v>19</v>
      </c>
      <c r="D122" s="311" t="s">
        <v>872</v>
      </c>
      <c r="E122" s="19" t="s">
        <v>19</v>
      </c>
      <c r="F122" s="312">
        <v>51.408</v>
      </c>
      <c r="G122" s="40"/>
      <c r="H122" s="46"/>
    </row>
    <row r="123" spans="1:8" s="2" customFormat="1" ht="16.8" customHeight="1">
      <c r="A123" s="40"/>
      <c r="B123" s="46"/>
      <c r="C123" s="311" t="s">
        <v>19</v>
      </c>
      <c r="D123" s="311" t="s">
        <v>873</v>
      </c>
      <c r="E123" s="19" t="s">
        <v>19</v>
      </c>
      <c r="F123" s="312">
        <v>44.662</v>
      </c>
      <c r="G123" s="40"/>
      <c r="H123" s="46"/>
    </row>
    <row r="124" spans="1:8" s="2" customFormat="1" ht="16.8" customHeight="1">
      <c r="A124" s="40"/>
      <c r="B124" s="46"/>
      <c r="C124" s="311" t="s">
        <v>19</v>
      </c>
      <c r="D124" s="311" t="s">
        <v>874</v>
      </c>
      <c r="E124" s="19" t="s">
        <v>19</v>
      </c>
      <c r="F124" s="312">
        <v>94.86</v>
      </c>
      <c r="G124" s="40"/>
      <c r="H124" s="46"/>
    </row>
    <row r="125" spans="1:8" s="2" customFormat="1" ht="16.8" customHeight="1">
      <c r="A125" s="40"/>
      <c r="B125" s="46"/>
      <c r="C125" s="311" t="s">
        <v>19</v>
      </c>
      <c r="D125" s="311" t="s">
        <v>850</v>
      </c>
      <c r="E125" s="19" t="s">
        <v>19</v>
      </c>
      <c r="F125" s="312">
        <v>0</v>
      </c>
      <c r="G125" s="40"/>
      <c r="H125" s="46"/>
    </row>
    <row r="126" spans="1:8" s="2" customFormat="1" ht="16.8" customHeight="1">
      <c r="A126" s="40"/>
      <c r="B126" s="46"/>
      <c r="C126" s="311" t="s">
        <v>19</v>
      </c>
      <c r="D126" s="311" t="s">
        <v>875</v>
      </c>
      <c r="E126" s="19" t="s">
        <v>19</v>
      </c>
      <c r="F126" s="312">
        <v>23.85</v>
      </c>
      <c r="G126" s="40"/>
      <c r="H126" s="46"/>
    </row>
    <row r="127" spans="1:8" s="2" customFormat="1" ht="16.8" customHeight="1">
      <c r="A127" s="40"/>
      <c r="B127" s="46"/>
      <c r="C127" s="311" t="s">
        <v>19</v>
      </c>
      <c r="D127" s="311" t="s">
        <v>852</v>
      </c>
      <c r="E127" s="19" t="s">
        <v>19</v>
      </c>
      <c r="F127" s="312">
        <v>0</v>
      </c>
      <c r="G127" s="40"/>
      <c r="H127" s="46"/>
    </row>
    <row r="128" spans="1:8" s="2" customFormat="1" ht="16.8" customHeight="1">
      <c r="A128" s="40"/>
      <c r="B128" s="46"/>
      <c r="C128" s="311" t="s">
        <v>19</v>
      </c>
      <c r="D128" s="311" t="s">
        <v>876</v>
      </c>
      <c r="E128" s="19" t="s">
        <v>19</v>
      </c>
      <c r="F128" s="312">
        <v>43.508</v>
      </c>
      <c r="G128" s="40"/>
      <c r="H128" s="46"/>
    </row>
    <row r="129" spans="1:8" s="2" customFormat="1" ht="16.8" customHeight="1">
      <c r="A129" s="40"/>
      <c r="B129" s="46"/>
      <c r="C129" s="311" t="s">
        <v>19</v>
      </c>
      <c r="D129" s="311" t="s">
        <v>877</v>
      </c>
      <c r="E129" s="19" t="s">
        <v>19</v>
      </c>
      <c r="F129" s="312">
        <v>20.732</v>
      </c>
      <c r="G129" s="40"/>
      <c r="H129" s="46"/>
    </row>
    <row r="130" spans="1:8" s="2" customFormat="1" ht="16.8" customHeight="1">
      <c r="A130" s="40"/>
      <c r="B130" s="46"/>
      <c r="C130" s="311" t="s">
        <v>19</v>
      </c>
      <c r="D130" s="311" t="s">
        <v>855</v>
      </c>
      <c r="E130" s="19" t="s">
        <v>19</v>
      </c>
      <c r="F130" s="312">
        <v>0</v>
      </c>
      <c r="G130" s="40"/>
      <c r="H130" s="46"/>
    </row>
    <row r="131" spans="1:8" s="2" customFormat="1" ht="16.8" customHeight="1">
      <c r="A131" s="40"/>
      <c r="B131" s="46"/>
      <c r="C131" s="311" t="s">
        <v>19</v>
      </c>
      <c r="D131" s="311" t="s">
        <v>878</v>
      </c>
      <c r="E131" s="19" t="s">
        <v>19</v>
      </c>
      <c r="F131" s="312">
        <v>15</v>
      </c>
      <c r="G131" s="40"/>
      <c r="H131" s="46"/>
    </row>
    <row r="132" spans="1:8" s="2" customFormat="1" ht="16.8" customHeight="1">
      <c r="A132" s="40"/>
      <c r="B132" s="46"/>
      <c r="C132" s="311" t="s">
        <v>19</v>
      </c>
      <c r="D132" s="311" t="s">
        <v>857</v>
      </c>
      <c r="E132" s="19" t="s">
        <v>19</v>
      </c>
      <c r="F132" s="312">
        <v>0</v>
      </c>
      <c r="G132" s="40"/>
      <c r="H132" s="46"/>
    </row>
    <row r="133" spans="1:8" s="2" customFormat="1" ht="16.8" customHeight="1">
      <c r="A133" s="40"/>
      <c r="B133" s="46"/>
      <c r="C133" s="311" t="s">
        <v>19</v>
      </c>
      <c r="D133" s="311" t="s">
        <v>879</v>
      </c>
      <c r="E133" s="19" t="s">
        <v>19</v>
      </c>
      <c r="F133" s="312">
        <v>2.86</v>
      </c>
      <c r="G133" s="40"/>
      <c r="H133" s="46"/>
    </row>
    <row r="134" spans="1:8" s="2" customFormat="1" ht="16.8" customHeight="1">
      <c r="A134" s="40"/>
      <c r="B134" s="46"/>
      <c r="C134" s="311" t="s">
        <v>759</v>
      </c>
      <c r="D134" s="311" t="s">
        <v>178</v>
      </c>
      <c r="E134" s="19" t="s">
        <v>19</v>
      </c>
      <c r="F134" s="312">
        <v>368.377</v>
      </c>
      <c r="G134" s="40"/>
      <c r="H134" s="46"/>
    </row>
    <row r="135" spans="1:8" s="2" customFormat="1" ht="16.8" customHeight="1">
      <c r="A135" s="40"/>
      <c r="B135" s="46"/>
      <c r="C135" s="313" t="s">
        <v>1704</v>
      </c>
      <c r="D135" s="40"/>
      <c r="E135" s="40"/>
      <c r="F135" s="40"/>
      <c r="G135" s="40"/>
      <c r="H135" s="46"/>
    </row>
    <row r="136" spans="1:8" s="2" customFormat="1" ht="16.8" customHeight="1">
      <c r="A136" s="40"/>
      <c r="B136" s="46"/>
      <c r="C136" s="311" t="s">
        <v>865</v>
      </c>
      <c r="D136" s="311" t="s">
        <v>1729</v>
      </c>
      <c r="E136" s="19" t="s">
        <v>168</v>
      </c>
      <c r="F136" s="312">
        <v>368.377</v>
      </c>
      <c r="G136" s="40"/>
      <c r="H136" s="46"/>
    </row>
    <row r="137" spans="1:8" s="2" customFormat="1" ht="16.8" customHeight="1">
      <c r="A137" s="40"/>
      <c r="B137" s="46"/>
      <c r="C137" s="311" t="s">
        <v>880</v>
      </c>
      <c r="D137" s="311" t="s">
        <v>1730</v>
      </c>
      <c r="E137" s="19" t="s">
        <v>168</v>
      </c>
      <c r="F137" s="312">
        <v>368.377</v>
      </c>
      <c r="G137" s="40"/>
      <c r="H137" s="46"/>
    </row>
    <row r="138" spans="1:8" s="2" customFormat="1" ht="16.8" customHeight="1">
      <c r="A138" s="40"/>
      <c r="B138" s="46"/>
      <c r="C138" s="307" t="s">
        <v>963</v>
      </c>
      <c r="D138" s="308" t="s">
        <v>19</v>
      </c>
      <c r="E138" s="309" t="s">
        <v>19</v>
      </c>
      <c r="F138" s="310">
        <v>43.5</v>
      </c>
      <c r="G138" s="40"/>
      <c r="H138" s="46"/>
    </row>
    <row r="139" spans="1:8" s="2" customFormat="1" ht="16.8" customHeight="1">
      <c r="A139" s="40"/>
      <c r="B139" s="46"/>
      <c r="C139" s="311" t="s">
        <v>19</v>
      </c>
      <c r="D139" s="311" t="s">
        <v>960</v>
      </c>
      <c r="E139" s="19" t="s">
        <v>19</v>
      </c>
      <c r="F139" s="312">
        <v>0</v>
      </c>
      <c r="G139" s="40"/>
      <c r="H139" s="46"/>
    </row>
    <row r="140" spans="1:8" s="2" customFormat="1" ht="16.8" customHeight="1">
      <c r="A140" s="40"/>
      <c r="B140" s="46"/>
      <c r="C140" s="311" t="s">
        <v>19</v>
      </c>
      <c r="D140" s="311" t="s">
        <v>961</v>
      </c>
      <c r="E140" s="19" t="s">
        <v>19</v>
      </c>
      <c r="F140" s="312">
        <v>21.5</v>
      </c>
      <c r="G140" s="40"/>
      <c r="H140" s="46"/>
    </row>
    <row r="141" spans="1:8" s="2" customFormat="1" ht="16.8" customHeight="1">
      <c r="A141" s="40"/>
      <c r="B141" s="46"/>
      <c r="C141" s="311" t="s">
        <v>19</v>
      </c>
      <c r="D141" s="311" t="s">
        <v>962</v>
      </c>
      <c r="E141" s="19" t="s">
        <v>19</v>
      </c>
      <c r="F141" s="312">
        <v>22</v>
      </c>
      <c r="G141" s="40"/>
      <c r="H141" s="46"/>
    </row>
    <row r="142" spans="1:8" s="2" customFormat="1" ht="16.8" customHeight="1">
      <c r="A142" s="40"/>
      <c r="B142" s="46"/>
      <c r="C142" s="311" t="s">
        <v>963</v>
      </c>
      <c r="D142" s="311" t="s">
        <v>178</v>
      </c>
      <c r="E142" s="19" t="s">
        <v>19</v>
      </c>
      <c r="F142" s="312">
        <v>43.5</v>
      </c>
      <c r="G142" s="40"/>
      <c r="H142" s="46"/>
    </row>
    <row r="143" spans="1:8" s="2" customFormat="1" ht="16.8" customHeight="1">
      <c r="A143" s="40"/>
      <c r="B143" s="46"/>
      <c r="C143" s="313" t="s">
        <v>1704</v>
      </c>
      <c r="D143" s="40"/>
      <c r="E143" s="40"/>
      <c r="F143" s="40"/>
      <c r="G143" s="40"/>
      <c r="H143" s="46"/>
    </row>
    <row r="144" spans="1:8" s="2" customFormat="1" ht="16.8" customHeight="1">
      <c r="A144" s="40"/>
      <c r="B144" s="46"/>
      <c r="C144" s="311" t="s">
        <v>956</v>
      </c>
      <c r="D144" s="311" t="s">
        <v>1731</v>
      </c>
      <c r="E144" s="19" t="s">
        <v>168</v>
      </c>
      <c r="F144" s="312">
        <v>103.5</v>
      </c>
      <c r="G144" s="40"/>
      <c r="H144" s="46"/>
    </row>
    <row r="145" spans="1:8" s="2" customFormat="1" ht="16.8" customHeight="1">
      <c r="A145" s="40"/>
      <c r="B145" s="46"/>
      <c r="C145" s="311" t="s">
        <v>781</v>
      </c>
      <c r="D145" s="311" t="s">
        <v>1732</v>
      </c>
      <c r="E145" s="19" t="s">
        <v>168</v>
      </c>
      <c r="F145" s="312">
        <v>43.5</v>
      </c>
      <c r="G145" s="40"/>
      <c r="H145" s="46"/>
    </row>
    <row r="146" spans="1:8" s="2" customFormat="1" ht="16.8" customHeight="1">
      <c r="A146" s="40"/>
      <c r="B146" s="46"/>
      <c r="C146" s="307" t="s">
        <v>762</v>
      </c>
      <c r="D146" s="308" t="s">
        <v>19</v>
      </c>
      <c r="E146" s="309" t="s">
        <v>19</v>
      </c>
      <c r="F146" s="310">
        <v>109.467</v>
      </c>
      <c r="G146" s="40"/>
      <c r="H146" s="46"/>
    </row>
    <row r="147" spans="1:8" s="2" customFormat="1" ht="16.8" customHeight="1">
      <c r="A147" s="40"/>
      <c r="B147" s="46"/>
      <c r="C147" s="311" t="s">
        <v>19</v>
      </c>
      <c r="D147" s="311" t="s">
        <v>893</v>
      </c>
      <c r="E147" s="19" t="s">
        <v>19</v>
      </c>
      <c r="F147" s="312">
        <v>109.467</v>
      </c>
      <c r="G147" s="40"/>
      <c r="H147" s="46"/>
    </row>
    <row r="148" spans="1:8" s="2" customFormat="1" ht="16.8" customHeight="1">
      <c r="A148" s="40"/>
      <c r="B148" s="46"/>
      <c r="C148" s="311" t="s">
        <v>762</v>
      </c>
      <c r="D148" s="311" t="s">
        <v>178</v>
      </c>
      <c r="E148" s="19" t="s">
        <v>19</v>
      </c>
      <c r="F148" s="312">
        <v>109.467</v>
      </c>
      <c r="G148" s="40"/>
      <c r="H148" s="46"/>
    </row>
    <row r="149" spans="1:8" s="2" customFormat="1" ht="16.8" customHeight="1">
      <c r="A149" s="40"/>
      <c r="B149" s="46"/>
      <c r="C149" s="313" t="s">
        <v>1704</v>
      </c>
      <c r="D149" s="40"/>
      <c r="E149" s="40"/>
      <c r="F149" s="40"/>
      <c r="G149" s="40"/>
      <c r="H149" s="46"/>
    </row>
    <row r="150" spans="1:8" s="2" customFormat="1" ht="16.8" customHeight="1">
      <c r="A150" s="40"/>
      <c r="B150" s="46"/>
      <c r="C150" s="311" t="s">
        <v>889</v>
      </c>
      <c r="D150" s="311" t="s">
        <v>1733</v>
      </c>
      <c r="E150" s="19" t="s">
        <v>118</v>
      </c>
      <c r="F150" s="312">
        <v>109.467</v>
      </c>
      <c r="G150" s="40"/>
      <c r="H150" s="46"/>
    </row>
    <row r="151" spans="1:8" s="2" customFormat="1" ht="16.8" customHeight="1">
      <c r="A151" s="40"/>
      <c r="B151" s="46"/>
      <c r="C151" s="311" t="s">
        <v>899</v>
      </c>
      <c r="D151" s="311" t="s">
        <v>1734</v>
      </c>
      <c r="E151" s="19" t="s">
        <v>246</v>
      </c>
      <c r="F151" s="312">
        <v>218.934</v>
      </c>
      <c r="G151" s="40"/>
      <c r="H151" s="46"/>
    </row>
    <row r="152" spans="1:8" s="2" customFormat="1" ht="16.8" customHeight="1">
      <c r="A152" s="40"/>
      <c r="B152" s="46"/>
      <c r="C152" s="311" t="s">
        <v>904</v>
      </c>
      <c r="D152" s="311" t="s">
        <v>1735</v>
      </c>
      <c r="E152" s="19" t="s">
        <v>118</v>
      </c>
      <c r="F152" s="312">
        <v>109.467</v>
      </c>
      <c r="G152" s="40"/>
      <c r="H152" s="46"/>
    </row>
    <row r="153" spans="1:8" s="2" customFormat="1" ht="16.8" customHeight="1">
      <c r="A153" s="40"/>
      <c r="B153" s="46"/>
      <c r="C153" s="307" t="s">
        <v>757</v>
      </c>
      <c r="D153" s="308" t="s">
        <v>19</v>
      </c>
      <c r="E153" s="309" t="s">
        <v>19</v>
      </c>
      <c r="F153" s="310">
        <v>182.247</v>
      </c>
      <c r="G153" s="40"/>
      <c r="H153" s="46"/>
    </row>
    <row r="154" spans="1:8" s="2" customFormat="1" ht="16.8" customHeight="1">
      <c r="A154" s="40"/>
      <c r="B154" s="46"/>
      <c r="C154" s="311" t="s">
        <v>19</v>
      </c>
      <c r="D154" s="311" t="s">
        <v>842</v>
      </c>
      <c r="E154" s="19" t="s">
        <v>19</v>
      </c>
      <c r="F154" s="312">
        <v>0</v>
      </c>
      <c r="G154" s="40"/>
      <c r="H154" s="46"/>
    </row>
    <row r="155" spans="1:8" s="2" customFormat="1" ht="16.8" customHeight="1">
      <c r="A155" s="40"/>
      <c r="B155" s="46"/>
      <c r="C155" s="311" t="s">
        <v>19</v>
      </c>
      <c r="D155" s="311" t="s">
        <v>843</v>
      </c>
      <c r="E155" s="19" t="s">
        <v>19</v>
      </c>
      <c r="F155" s="312">
        <v>0</v>
      </c>
      <c r="G155" s="40"/>
      <c r="H155" s="46"/>
    </row>
    <row r="156" spans="1:8" s="2" customFormat="1" ht="16.8" customHeight="1">
      <c r="A156" s="40"/>
      <c r="B156" s="46"/>
      <c r="C156" s="311" t="s">
        <v>19</v>
      </c>
      <c r="D156" s="311" t="s">
        <v>844</v>
      </c>
      <c r="E156" s="19" t="s">
        <v>19</v>
      </c>
      <c r="F156" s="312">
        <v>9.563</v>
      </c>
      <c r="G156" s="40"/>
      <c r="H156" s="46"/>
    </row>
    <row r="157" spans="1:8" s="2" customFormat="1" ht="16.8" customHeight="1">
      <c r="A157" s="40"/>
      <c r="B157" s="46"/>
      <c r="C157" s="311" t="s">
        <v>19</v>
      </c>
      <c r="D157" s="311" t="s">
        <v>845</v>
      </c>
      <c r="E157" s="19" t="s">
        <v>19</v>
      </c>
      <c r="F157" s="312">
        <v>11.135</v>
      </c>
      <c r="G157" s="40"/>
      <c r="H157" s="46"/>
    </row>
    <row r="158" spans="1:8" s="2" customFormat="1" ht="16.8" customHeight="1">
      <c r="A158" s="40"/>
      <c r="B158" s="46"/>
      <c r="C158" s="311" t="s">
        <v>19</v>
      </c>
      <c r="D158" s="311" t="s">
        <v>846</v>
      </c>
      <c r="E158" s="19" t="s">
        <v>19</v>
      </c>
      <c r="F158" s="312">
        <v>15.051</v>
      </c>
      <c r="G158" s="40"/>
      <c r="H158" s="46"/>
    </row>
    <row r="159" spans="1:8" s="2" customFormat="1" ht="16.8" customHeight="1">
      <c r="A159" s="40"/>
      <c r="B159" s="46"/>
      <c r="C159" s="311" t="s">
        <v>19</v>
      </c>
      <c r="D159" s="311" t="s">
        <v>847</v>
      </c>
      <c r="E159" s="19" t="s">
        <v>19</v>
      </c>
      <c r="F159" s="312">
        <v>25.704</v>
      </c>
      <c r="G159" s="40"/>
      <c r="H159" s="46"/>
    </row>
    <row r="160" spans="1:8" s="2" customFormat="1" ht="16.8" customHeight="1">
      <c r="A160" s="40"/>
      <c r="B160" s="46"/>
      <c r="C160" s="311" t="s">
        <v>19</v>
      </c>
      <c r="D160" s="311" t="s">
        <v>848</v>
      </c>
      <c r="E160" s="19" t="s">
        <v>19</v>
      </c>
      <c r="F160" s="312">
        <v>22.331</v>
      </c>
      <c r="G160" s="40"/>
      <c r="H160" s="46"/>
    </row>
    <row r="161" spans="1:8" s="2" customFormat="1" ht="16.8" customHeight="1">
      <c r="A161" s="40"/>
      <c r="B161" s="46"/>
      <c r="C161" s="311" t="s">
        <v>19</v>
      </c>
      <c r="D161" s="311" t="s">
        <v>849</v>
      </c>
      <c r="E161" s="19" t="s">
        <v>19</v>
      </c>
      <c r="F161" s="312">
        <v>47.43</v>
      </c>
      <c r="G161" s="40"/>
      <c r="H161" s="46"/>
    </row>
    <row r="162" spans="1:8" s="2" customFormat="1" ht="16.8" customHeight="1">
      <c r="A162" s="40"/>
      <c r="B162" s="46"/>
      <c r="C162" s="311" t="s">
        <v>19</v>
      </c>
      <c r="D162" s="311" t="s">
        <v>850</v>
      </c>
      <c r="E162" s="19" t="s">
        <v>19</v>
      </c>
      <c r="F162" s="312">
        <v>0</v>
      </c>
      <c r="G162" s="40"/>
      <c r="H162" s="46"/>
    </row>
    <row r="163" spans="1:8" s="2" customFormat="1" ht="16.8" customHeight="1">
      <c r="A163" s="40"/>
      <c r="B163" s="46"/>
      <c r="C163" s="311" t="s">
        <v>19</v>
      </c>
      <c r="D163" s="311" t="s">
        <v>851</v>
      </c>
      <c r="E163" s="19" t="s">
        <v>19</v>
      </c>
      <c r="F163" s="312">
        <v>10.733</v>
      </c>
      <c r="G163" s="40"/>
      <c r="H163" s="46"/>
    </row>
    <row r="164" spans="1:8" s="2" customFormat="1" ht="16.8" customHeight="1">
      <c r="A164" s="40"/>
      <c r="B164" s="46"/>
      <c r="C164" s="311" t="s">
        <v>19</v>
      </c>
      <c r="D164" s="311" t="s">
        <v>852</v>
      </c>
      <c r="E164" s="19" t="s">
        <v>19</v>
      </c>
      <c r="F164" s="312">
        <v>0</v>
      </c>
      <c r="G164" s="40"/>
      <c r="H164" s="46"/>
    </row>
    <row r="165" spans="1:8" s="2" customFormat="1" ht="16.8" customHeight="1">
      <c r="A165" s="40"/>
      <c r="B165" s="46"/>
      <c r="C165" s="311" t="s">
        <v>19</v>
      </c>
      <c r="D165" s="311" t="s">
        <v>853</v>
      </c>
      <c r="E165" s="19" t="s">
        <v>19</v>
      </c>
      <c r="F165" s="312">
        <v>21.754</v>
      </c>
      <c r="G165" s="40"/>
      <c r="H165" s="46"/>
    </row>
    <row r="166" spans="1:8" s="2" customFormat="1" ht="16.8" customHeight="1">
      <c r="A166" s="40"/>
      <c r="B166" s="46"/>
      <c r="C166" s="311" t="s">
        <v>19</v>
      </c>
      <c r="D166" s="311" t="s">
        <v>854</v>
      </c>
      <c r="E166" s="19" t="s">
        <v>19</v>
      </c>
      <c r="F166" s="312">
        <v>10.366</v>
      </c>
      <c r="G166" s="40"/>
      <c r="H166" s="46"/>
    </row>
    <row r="167" spans="1:8" s="2" customFormat="1" ht="16.8" customHeight="1">
      <c r="A167" s="40"/>
      <c r="B167" s="46"/>
      <c r="C167" s="311" t="s">
        <v>19</v>
      </c>
      <c r="D167" s="311" t="s">
        <v>855</v>
      </c>
      <c r="E167" s="19" t="s">
        <v>19</v>
      </c>
      <c r="F167" s="312">
        <v>0</v>
      </c>
      <c r="G167" s="40"/>
      <c r="H167" s="46"/>
    </row>
    <row r="168" spans="1:8" s="2" customFormat="1" ht="16.8" customHeight="1">
      <c r="A168" s="40"/>
      <c r="B168" s="46"/>
      <c r="C168" s="311" t="s">
        <v>19</v>
      </c>
      <c r="D168" s="311" t="s">
        <v>856</v>
      </c>
      <c r="E168" s="19" t="s">
        <v>19</v>
      </c>
      <c r="F168" s="312">
        <v>6.75</v>
      </c>
      <c r="G168" s="40"/>
      <c r="H168" s="46"/>
    </row>
    <row r="169" spans="1:8" s="2" customFormat="1" ht="16.8" customHeight="1">
      <c r="A169" s="40"/>
      <c r="B169" s="46"/>
      <c r="C169" s="311" t="s">
        <v>19</v>
      </c>
      <c r="D169" s="311" t="s">
        <v>857</v>
      </c>
      <c r="E169" s="19" t="s">
        <v>19</v>
      </c>
      <c r="F169" s="312">
        <v>0</v>
      </c>
      <c r="G169" s="40"/>
      <c r="H169" s="46"/>
    </row>
    <row r="170" spans="1:8" s="2" customFormat="1" ht="16.8" customHeight="1">
      <c r="A170" s="40"/>
      <c r="B170" s="46"/>
      <c r="C170" s="311" t="s">
        <v>19</v>
      </c>
      <c r="D170" s="311" t="s">
        <v>858</v>
      </c>
      <c r="E170" s="19" t="s">
        <v>19</v>
      </c>
      <c r="F170" s="312">
        <v>1.43</v>
      </c>
      <c r="G170" s="40"/>
      <c r="H170" s="46"/>
    </row>
    <row r="171" spans="1:8" s="2" customFormat="1" ht="16.8" customHeight="1">
      <c r="A171" s="40"/>
      <c r="B171" s="46"/>
      <c r="C171" s="311" t="s">
        <v>757</v>
      </c>
      <c r="D171" s="311" t="s">
        <v>178</v>
      </c>
      <c r="E171" s="19" t="s">
        <v>19</v>
      </c>
      <c r="F171" s="312">
        <v>182.247</v>
      </c>
      <c r="G171" s="40"/>
      <c r="H171" s="46"/>
    </row>
    <row r="172" spans="1:8" s="2" customFormat="1" ht="16.8" customHeight="1">
      <c r="A172" s="40"/>
      <c r="B172" s="46"/>
      <c r="C172" s="313" t="s">
        <v>1704</v>
      </c>
      <c r="D172" s="40"/>
      <c r="E172" s="40"/>
      <c r="F172" s="40"/>
      <c r="G172" s="40"/>
      <c r="H172" s="46"/>
    </row>
    <row r="173" spans="1:8" s="2" customFormat="1" ht="16.8" customHeight="1">
      <c r="A173" s="40"/>
      <c r="B173" s="46"/>
      <c r="C173" s="311" t="s">
        <v>838</v>
      </c>
      <c r="D173" s="311" t="s">
        <v>1736</v>
      </c>
      <c r="E173" s="19" t="s">
        <v>118</v>
      </c>
      <c r="F173" s="312">
        <v>182.247</v>
      </c>
      <c r="G173" s="40"/>
      <c r="H173" s="46"/>
    </row>
    <row r="174" spans="1:8" s="2" customFormat="1" ht="16.8" customHeight="1">
      <c r="A174" s="40"/>
      <c r="B174" s="46"/>
      <c r="C174" s="311" t="s">
        <v>889</v>
      </c>
      <c r="D174" s="311" t="s">
        <v>1733</v>
      </c>
      <c r="E174" s="19" t="s">
        <v>118</v>
      </c>
      <c r="F174" s="312">
        <v>109.467</v>
      </c>
      <c r="G174" s="40"/>
      <c r="H174" s="46"/>
    </row>
    <row r="175" spans="1:8" s="2" customFormat="1" ht="16.8" customHeight="1">
      <c r="A175" s="40"/>
      <c r="B175" s="46"/>
      <c r="C175" s="311" t="s">
        <v>251</v>
      </c>
      <c r="D175" s="311" t="s">
        <v>1709</v>
      </c>
      <c r="E175" s="19" t="s">
        <v>118</v>
      </c>
      <c r="F175" s="312">
        <v>72.78</v>
      </c>
      <c r="G175" s="40"/>
      <c r="H175" s="46"/>
    </row>
    <row r="176" spans="1:8" s="2" customFormat="1" ht="16.8" customHeight="1">
      <c r="A176" s="40"/>
      <c r="B176" s="46"/>
      <c r="C176" s="307" t="s">
        <v>123</v>
      </c>
      <c r="D176" s="308" t="s">
        <v>19</v>
      </c>
      <c r="E176" s="309" t="s">
        <v>19</v>
      </c>
      <c r="F176" s="310">
        <v>72.78</v>
      </c>
      <c r="G176" s="40"/>
      <c r="H176" s="46"/>
    </row>
    <row r="177" spans="1:8" s="2" customFormat="1" ht="16.8" customHeight="1">
      <c r="A177" s="40"/>
      <c r="B177" s="46"/>
      <c r="C177" s="311" t="s">
        <v>19</v>
      </c>
      <c r="D177" s="311" t="s">
        <v>914</v>
      </c>
      <c r="E177" s="19" t="s">
        <v>19</v>
      </c>
      <c r="F177" s="312">
        <v>62.28</v>
      </c>
      <c r="G177" s="40"/>
      <c r="H177" s="46"/>
    </row>
    <row r="178" spans="1:8" s="2" customFormat="1" ht="16.8" customHeight="1">
      <c r="A178" s="40"/>
      <c r="B178" s="46"/>
      <c r="C178" s="311" t="s">
        <v>19</v>
      </c>
      <c r="D178" s="311" t="s">
        <v>915</v>
      </c>
      <c r="E178" s="19" t="s">
        <v>19</v>
      </c>
      <c r="F178" s="312">
        <v>10.5</v>
      </c>
      <c r="G178" s="40"/>
      <c r="H178" s="46"/>
    </row>
    <row r="179" spans="1:8" s="2" customFormat="1" ht="16.8" customHeight="1">
      <c r="A179" s="40"/>
      <c r="B179" s="46"/>
      <c r="C179" s="311" t="s">
        <v>123</v>
      </c>
      <c r="D179" s="311" t="s">
        <v>178</v>
      </c>
      <c r="E179" s="19" t="s">
        <v>19</v>
      </c>
      <c r="F179" s="312">
        <v>72.78</v>
      </c>
      <c r="G179" s="40"/>
      <c r="H179" s="46"/>
    </row>
    <row r="180" spans="1:8" s="2" customFormat="1" ht="16.8" customHeight="1">
      <c r="A180" s="40"/>
      <c r="B180" s="46"/>
      <c r="C180" s="313" t="s">
        <v>1704</v>
      </c>
      <c r="D180" s="40"/>
      <c r="E180" s="40"/>
      <c r="F180" s="40"/>
      <c r="G180" s="40"/>
      <c r="H180" s="46"/>
    </row>
    <row r="181" spans="1:8" s="2" customFormat="1" ht="16.8" customHeight="1">
      <c r="A181" s="40"/>
      <c r="B181" s="46"/>
      <c r="C181" s="311" t="s">
        <v>251</v>
      </c>
      <c r="D181" s="311" t="s">
        <v>1709</v>
      </c>
      <c r="E181" s="19" t="s">
        <v>118</v>
      </c>
      <c r="F181" s="312">
        <v>72.78</v>
      </c>
      <c r="G181" s="40"/>
      <c r="H181" s="46"/>
    </row>
    <row r="182" spans="1:8" s="2" customFormat="1" ht="16.8" customHeight="1">
      <c r="A182" s="40"/>
      <c r="B182" s="46"/>
      <c r="C182" s="311" t="s">
        <v>884</v>
      </c>
      <c r="D182" s="311" t="s">
        <v>1737</v>
      </c>
      <c r="E182" s="19" t="s">
        <v>118</v>
      </c>
      <c r="F182" s="312">
        <v>145.56</v>
      </c>
      <c r="G182" s="40"/>
      <c r="H182" s="46"/>
    </row>
    <row r="183" spans="1:8" s="2" customFormat="1" ht="16.8" customHeight="1">
      <c r="A183" s="40"/>
      <c r="B183" s="46"/>
      <c r="C183" s="311" t="s">
        <v>889</v>
      </c>
      <c r="D183" s="311" t="s">
        <v>1733</v>
      </c>
      <c r="E183" s="19" t="s">
        <v>118</v>
      </c>
      <c r="F183" s="312">
        <v>109.467</v>
      </c>
      <c r="G183" s="40"/>
      <c r="H183" s="46"/>
    </row>
    <row r="184" spans="1:8" s="2" customFormat="1" ht="16.8" customHeight="1">
      <c r="A184" s="40"/>
      <c r="B184" s="46"/>
      <c r="C184" s="311" t="s">
        <v>894</v>
      </c>
      <c r="D184" s="311" t="s">
        <v>1738</v>
      </c>
      <c r="E184" s="19" t="s">
        <v>118</v>
      </c>
      <c r="F184" s="312">
        <v>72.78</v>
      </c>
      <c r="G184" s="40"/>
      <c r="H184" s="46"/>
    </row>
    <row r="185" spans="1:8" s="2" customFormat="1" ht="16.8" customHeight="1">
      <c r="A185" s="40"/>
      <c r="B185" s="46"/>
      <c r="C185" s="311" t="s">
        <v>251</v>
      </c>
      <c r="D185" s="311" t="s">
        <v>1709</v>
      </c>
      <c r="E185" s="19" t="s">
        <v>118</v>
      </c>
      <c r="F185" s="312">
        <v>72.78</v>
      </c>
      <c r="G185" s="40"/>
      <c r="H185" s="46"/>
    </row>
    <row r="186" spans="1:8" s="2" customFormat="1" ht="16.8" customHeight="1">
      <c r="A186" s="40"/>
      <c r="B186" s="46"/>
      <c r="C186" s="311" t="s">
        <v>258</v>
      </c>
      <c r="D186" s="311" t="s">
        <v>918</v>
      </c>
      <c r="E186" s="19" t="s">
        <v>246</v>
      </c>
      <c r="F186" s="312">
        <v>143.522</v>
      </c>
      <c r="G186" s="40"/>
      <c r="H186" s="46"/>
    </row>
    <row r="187" spans="1:8" s="2" customFormat="1" ht="16.8" customHeight="1">
      <c r="A187" s="40"/>
      <c r="B187" s="46"/>
      <c r="C187" s="307" t="s">
        <v>755</v>
      </c>
      <c r="D187" s="308" t="s">
        <v>19</v>
      </c>
      <c r="E187" s="309" t="s">
        <v>19</v>
      </c>
      <c r="F187" s="310">
        <v>15.6</v>
      </c>
      <c r="G187" s="40"/>
      <c r="H187" s="46"/>
    </row>
    <row r="188" spans="1:8" s="2" customFormat="1" ht="16.8" customHeight="1">
      <c r="A188" s="40"/>
      <c r="B188" s="46"/>
      <c r="C188" s="311" t="s">
        <v>19</v>
      </c>
      <c r="D188" s="311" t="s">
        <v>833</v>
      </c>
      <c r="E188" s="19" t="s">
        <v>19</v>
      </c>
      <c r="F188" s="312">
        <v>15.6</v>
      </c>
      <c r="G188" s="40"/>
      <c r="H188" s="46"/>
    </row>
    <row r="189" spans="1:8" s="2" customFormat="1" ht="16.8" customHeight="1">
      <c r="A189" s="40"/>
      <c r="B189" s="46"/>
      <c r="C189" s="311" t="s">
        <v>755</v>
      </c>
      <c r="D189" s="311" t="s">
        <v>178</v>
      </c>
      <c r="E189" s="19" t="s">
        <v>19</v>
      </c>
      <c r="F189" s="312">
        <v>15.6</v>
      </c>
      <c r="G189" s="40"/>
      <c r="H189" s="46"/>
    </row>
    <row r="190" spans="1:8" s="2" customFormat="1" ht="16.8" customHeight="1">
      <c r="A190" s="40"/>
      <c r="B190" s="46"/>
      <c r="C190" s="313" t="s">
        <v>1704</v>
      </c>
      <c r="D190" s="40"/>
      <c r="E190" s="40"/>
      <c r="F190" s="40"/>
      <c r="G190" s="40"/>
      <c r="H190" s="46"/>
    </row>
    <row r="191" spans="1:8" s="2" customFormat="1" ht="16.8" customHeight="1">
      <c r="A191" s="40"/>
      <c r="B191" s="46"/>
      <c r="C191" s="311" t="s">
        <v>829</v>
      </c>
      <c r="D191" s="311" t="s">
        <v>1739</v>
      </c>
      <c r="E191" s="19" t="s">
        <v>200</v>
      </c>
      <c r="F191" s="312">
        <v>15.6</v>
      </c>
      <c r="G191" s="40"/>
      <c r="H191" s="46"/>
    </row>
    <row r="192" spans="1:8" s="2" customFormat="1" ht="16.8" customHeight="1">
      <c r="A192" s="40"/>
      <c r="B192" s="46"/>
      <c r="C192" s="311" t="s">
        <v>834</v>
      </c>
      <c r="D192" s="311" t="s">
        <v>1740</v>
      </c>
      <c r="E192" s="19" t="s">
        <v>200</v>
      </c>
      <c r="F192" s="312">
        <v>15.6</v>
      </c>
      <c r="G192" s="40"/>
      <c r="H192" s="46"/>
    </row>
    <row r="193" spans="1:8" s="2" customFormat="1" ht="26.4" customHeight="1">
      <c r="A193" s="40"/>
      <c r="B193" s="46"/>
      <c r="C193" s="306" t="s">
        <v>1741</v>
      </c>
      <c r="D193" s="306" t="s">
        <v>109</v>
      </c>
      <c r="E193" s="40"/>
      <c r="F193" s="40"/>
      <c r="G193" s="40"/>
      <c r="H193" s="46"/>
    </row>
    <row r="194" spans="1:8" s="2" customFormat="1" ht="16.8" customHeight="1">
      <c r="A194" s="40"/>
      <c r="B194" s="46"/>
      <c r="C194" s="307" t="s">
        <v>120</v>
      </c>
      <c r="D194" s="308" t="s">
        <v>120</v>
      </c>
      <c r="E194" s="309" t="s">
        <v>118</v>
      </c>
      <c r="F194" s="310">
        <v>10.45</v>
      </c>
      <c r="G194" s="40"/>
      <c r="H194" s="46"/>
    </row>
    <row r="195" spans="1:8" s="2" customFormat="1" ht="16.8" customHeight="1">
      <c r="A195" s="40"/>
      <c r="B195" s="46"/>
      <c r="C195" s="311" t="s">
        <v>19</v>
      </c>
      <c r="D195" s="311" t="s">
        <v>1593</v>
      </c>
      <c r="E195" s="19" t="s">
        <v>19</v>
      </c>
      <c r="F195" s="312">
        <v>0</v>
      </c>
      <c r="G195" s="40"/>
      <c r="H195" s="46"/>
    </row>
    <row r="196" spans="1:8" s="2" customFormat="1" ht="16.8" customHeight="1">
      <c r="A196" s="40"/>
      <c r="B196" s="46"/>
      <c r="C196" s="311" t="s">
        <v>19</v>
      </c>
      <c r="D196" s="311" t="s">
        <v>1594</v>
      </c>
      <c r="E196" s="19" t="s">
        <v>19</v>
      </c>
      <c r="F196" s="312">
        <v>0.45</v>
      </c>
      <c r="G196" s="40"/>
      <c r="H196" s="46"/>
    </row>
    <row r="197" spans="1:8" s="2" customFormat="1" ht="16.8" customHeight="1">
      <c r="A197" s="40"/>
      <c r="B197" s="46"/>
      <c r="C197" s="311" t="s">
        <v>19</v>
      </c>
      <c r="D197" s="311" t="s">
        <v>1595</v>
      </c>
      <c r="E197" s="19" t="s">
        <v>19</v>
      </c>
      <c r="F197" s="312">
        <v>0</v>
      </c>
      <c r="G197" s="40"/>
      <c r="H197" s="46"/>
    </row>
    <row r="198" spans="1:8" s="2" customFormat="1" ht="16.8" customHeight="1">
      <c r="A198" s="40"/>
      <c r="B198" s="46"/>
      <c r="C198" s="311" t="s">
        <v>19</v>
      </c>
      <c r="D198" s="311" t="s">
        <v>1596</v>
      </c>
      <c r="E198" s="19" t="s">
        <v>19</v>
      </c>
      <c r="F198" s="312">
        <v>10</v>
      </c>
      <c r="G198" s="40"/>
      <c r="H198" s="46"/>
    </row>
    <row r="199" spans="1:8" s="2" customFormat="1" ht="16.8" customHeight="1">
      <c r="A199" s="40"/>
      <c r="B199" s="46"/>
      <c r="C199" s="311" t="s">
        <v>120</v>
      </c>
      <c r="D199" s="311" t="s">
        <v>178</v>
      </c>
      <c r="E199" s="19" t="s">
        <v>19</v>
      </c>
      <c r="F199" s="312">
        <v>10.45</v>
      </c>
      <c r="G199" s="40"/>
      <c r="H199" s="46"/>
    </row>
    <row r="200" spans="1:8" s="2" customFormat="1" ht="16.8" customHeight="1">
      <c r="A200" s="40"/>
      <c r="B200" s="46"/>
      <c r="C200" s="313" t="s">
        <v>1704</v>
      </c>
      <c r="D200" s="40"/>
      <c r="E200" s="40"/>
      <c r="F200" s="40"/>
      <c r="G200" s="40"/>
      <c r="H200" s="46"/>
    </row>
    <row r="201" spans="1:8" s="2" customFormat="1" ht="16.8" customHeight="1">
      <c r="A201" s="40"/>
      <c r="B201" s="46"/>
      <c r="C201" s="311" t="s">
        <v>220</v>
      </c>
      <c r="D201" s="311" t="s">
        <v>1705</v>
      </c>
      <c r="E201" s="19" t="s">
        <v>118</v>
      </c>
      <c r="F201" s="312">
        <v>10.45</v>
      </c>
      <c r="G201" s="40"/>
      <c r="H201" s="46"/>
    </row>
    <row r="202" spans="1:8" s="2" customFormat="1" ht="12">
      <c r="A202" s="40"/>
      <c r="B202" s="46"/>
      <c r="C202" s="311" t="s">
        <v>231</v>
      </c>
      <c r="D202" s="311" t="s">
        <v>1706</v>
      </c>
      <c r="E202" s="19" t="s">
        <v>118</v>
      </c>
      <c r="F202" s="312">
        <v>10.45</v>
      </c>
      <c r="G202" s="40"/>
      <c r="H202" s="46"/>
    </row>
    <row r="203" spans="1:8" s="2" customFormat="1" ht="16.8" customHeight="1">
      <c r="A203" s="40"/>
      <c r="B203" s="46"/>
      <c r="C203" s="307" t="s">
        <v>123</v>
      </c>
      <c r="D203" s="308" t="s">
        <v>123</v>
      </c>
      <c r="E203" s="309" t="s">
        <v>118</v>
      </c>
      <c r="F203" s="310">
        <v>9.5</v>
      </c>
      <c r="G203" s="40"/>
      <c r="H203" s="46"/>
    </row>
    <row r="204" spans="1:8" s="2" customFormat="1" ht="16.8" customHeight="1">
      <c r="A204" s="40"/>
      <c r="B204" s="46"/>
      <c r="C204" s="311" t="s">
        <v>19</v>
      </c>
      <c r="D204" s="311" t="s">
        <v>1595</v>
      </c>
      <c r="E204" s="19" t="s">
        <v>19</v>
      </c>
      <c r="F204" s="312">
        <v>0</v>
      </c>
      <c r="G204" s="40"/>
      <c r="H204" s="46"/>
    </row>
    <row r="205" spans="1:8" s="2" customFormat="1" ht="16.8" customHeight="1">
      <c r="A205" s="40"/>
      <c r="B205" s="46"/>
      <c r="C205" s="311" t="s">
        <v>19</v>
      </c>
      <c r="D205" s="311" t="s">
        <v>1599</v>
      </c>
      <c r="E205" s="19" t="s">
        <v>19</v>
      </c>
      <c r="F205" s="312">
        <v>9.5</v>
      </c>
      <c r="G205" s="40"/>
      <c r="H205" s="46"/>
    </row>
    <row r="206" spans="1:8" s="2" customFormat="1" ht="16.8" customHeight="1">
      <c r="A206" s="40"/>
      <c r="B206" s="46"/>
      <c r="C206" s="311" t="s">
        <v>123</v>
      </c>
      <c r="D206" s="311" t="s">
        <v>178</v>
      </c>
      <c r="E206" s="19" t="s">
        <v>19</v>
      </c>
      <c r="F206" s="312">
        <v>9.5</v>
      </c>
      <c r="G206" s="40"/>
      <c r="H206" s="46"/>
    </row>
    <row r="207" spans="1:8" s="2" customFormat="1" ht="16.8" customHeight="1">
      <c r="A207" s="40"/>
      <c r="B207" s="46"/>
      <c r="C207" s="313" t="s">
        <v>1704</v>
      </c>
      <c r="D207" s="40"/>
      <c r="E207" s="40"/>
      <c r="F207" s="40"/>
      <c r="G207" s="40"/>
      <c r="H207" s="46"/>
    </row>
    <row r="208" spans="1:8" s="2" customFormat="1" ht="16.8" customHeight="1">
      <c r="A208" s="40"/>
      <c r="B208" s="46"/>
      <c r="C208" s="311" t="s">
        <v>251</v>
      </c>
      <c r="D208" s="311" t="s">
        <v>1709</v>
      </c>
      <c r="E208" s="19" t="s">
        <v>118</v>
      </c>
      <c r="F208" s="312">
        <v>9.5</v>
      </c>
      <c r="G208" s="40"/>
      <c r="H208" s="46"/>
    </row>
    <row r="209" spans="1:8" s="2" customFormat="1" ht="16.8" customHeight="1">
      <c r="A209" s="40"/>
      <c r="B209" s="46"/>
      <c r="C209" s="311" t="s">
        <v>258</v>
      </c>
      <c r="D209" s="311" t="s">
        <v>259</v>
      </c>
      <c r="E209" s="19" t="s">
        <v>246</v>
      </c>
      <c r="F209" s="312">
        <v>17.1</v>
      </c>
      <c r="G209" s="40"/>
      <c r="H209" s="46"/>
    </row>
    <row r="210" spans="1:8" s="2" customFormat="1" ht="7.4" customHeight="1">
      <c r="A210" s="40"/>
      <c r="B210" s="168"/>
      <c r="C210" s="169"/>
      <c r="D210" s="169"/>
      <c r="E210" s="169"/>
      <c r="F210" s="169"/>
      <c r="G210" s="169"/>
      <c r="H210" s="46"/>
    </row>
    <row r="211" spans="1:8" s="2" customFormat="1" ht="12">
      <c r="A211" s="40"/>
      <c r="B211" s="40"/>
      <c r="C211" s="40"/>
      <c r="D211" s="40"/>
      <c r="E211" s="40"/>
      <c r="F211" s="40"/>
      <c r="G211" s="40"/>
      <c r="H211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4" customWidth="1"/>
    <col min="2" max="2" width="1.7109375" style="314" customWidth="1"/>
    <col min="3" max="4" width="5.00390625" style="314" customWidth="1"/>
    <col min="5" max="5" width="11.7109375" style="314" customWidth="1"/>
    <col min="6" max="6" width="9.140625" style="314" customWidth="1"/>
    <col min="7" max="7" width="5.00390625" style="314" customWidth="1"/>
    <col min="8" max="8" width="77.8515625" style="314" customWidth="1"/>
    <col min="9" max="10" width="20.00390625" style="314" customWidth="1"/>
    <col min="11" max="11" width="1.7109375" style="314" customWidth="1"/>
  </cols>
  <sheetData>
    <row r="1" s="1" customFormat="1" ht="37.5" customHeight="1"/>
    <row r="2" spans="2:11" s="1" customFormat="1" ht="7.5" customHeight="1">
      <c r="B2" s="315"/>
      <c r="C2" s="316"/>
      <c r="D2" s="316"/>
      <c r="E2" s="316"/>
      <c r="F2" s="316"/>
      <c r="G2" s="316"/>
      <c r="H2" s="316"/>
      <c r="I2" s="316"/>
      <c r="J2" s="316"/>
      <c r="K2" s="317"/>
    </row>
    <row r="3" spans="2:11" s="17" customFormat="1" ht="45" customHeight="1">
      <c r="B3" s="318"/>
      <c r="C3" s="319" t="s">
        <v>1742</v>
      </c>
      <c r="D3" s="319"/>
      <c r="E3" s="319"/>
      <c r="F3" s="319"/>
      <c r="G3" s="319"/>
      <c r="H3" s="319"/>
      <c r="I3" s="319"/>
      <c r="J3" s="319"/>
      <c r="K3" s="320"/>
    </row>
    <row r="4" spans="2:11" s="1" customFormat="1" ht="25.5" customHeight="1">
      <c r="B4" s="321"/>
      <c r="C4" s="322" t="s">
        <v>1743</v>
      </c>
      <c r="D4" s="322"/>
      <c r="E4" s="322"/>
      <c r="F4" s="322"/>
      <c r="G4" s="322"/>
      <c r="H4" s="322"/>
      <c r="I4" s="322"/>
      <c r="J4" s="322"/>
      <c r="K4" s="323"/>
    </row>
    <row r="5" spans="2:11" s="1" customFormat="1" ht="5.25" customHeight="1">
      <c r="B5" s="321"/>
      <c r="C5" s="324"/>
      <c r="D5" s="324"/>
      <c r="E5" s="324"/>
      <c r="F5" s="324"/>
      <c r="G5" s="324"/>
      <c r="H5" s="324"/>
      <c r="I5" s="324"/>
      <c r="J5" s="324"/>
      <c r="K5" s="323"/>
    </row>
    <row r="6" spans="2:11" s="1" customFormat="1" ht="15" customHeight="1">
      <c r="B6" s="321"/>
      <c r="C6" s="325" t="s">
        <v>1744</v>
      </c>
      <c r="D6" s="325"/>
      <c r="E6" s="325"/>
      <c r="F6" s="325"/>
      <c r="G6" s="325"/>
      <c r="H6" s="325"/>
      <c r="I6" s="325"/>
      <c r="J6" s="325"/>
      <c r="K6" s="323"/>
    </row>
    <row r="7" spans="2:11" s="1" customFormat="1" ht="15" customHeight="1">
      <c r="B7" s="326"/>
      <c r="C7" s="325" t="s">
        <v>1745</v>
      </c>
      <c r="D7" s="325"/>
      <c r="E7" s="325"/>
      <c r="F7" s="325"/>
      <c r="G7" s="325"/>
      <c r="H7" s="325"/>
      <c r="I7" s="325"/>
      <c r="J7" s="325"/>
      <c r="K7" s="323"/>
    </row>
    <row r="8" spans="2:11" s="1" customFormat="1" ht="12.75" customHeight="1">
      <c r="B8" s="326"/>
      <c r="C8" s="325"/>
      <c r="D8" s="325"/>
      <c r="E8" s="325"/>
      <c r="F8" s="325"/>
      <c r="G8" s="325"/>
      <c r="H8" s="325"/>
      <c r="I8" s="325"/>
      <c r="J8" s="325"/>
      <c r="K8" s="323"/>
    </row>
    <row r="9" spans="2:11" s="1" customFormat="1" ht="15" customHeight="1">
      <c r="B9" s="326"/>
      <c r="C9" s="325" t="s">
        <v>1746</v>
      </c>
      <c r="D9" s="325"/>
      <c r="E9" s="325"/>
      <c r="F9" s="325"/>
      <c r="G9" s="325"/>
      <c r="H9" s="325"/>
      <c r="I9" s="325"/>
      <c r="J9" s="325"/>
      <c r="K9" s="323"/>
    </row>
    <row r="10" spans="2:11" s="1" customFormat="1" ht="15" customHeight="1">
      <c r="B10" s="326"/>
      <c r="C10" s="325"/>
      <c r="D10" s="325" t="s">
        <v>1747</v>
      </c>
      <c r="E10" s="325"/>
      <c r="F10" s="325"/>
      <c r="G10" s="325"/>
      <c r="H10" s="325"/>
      <c r="I10" s="325"/>
      <c r="J10" s="325"/>
      <c r="K10" s="323"/>
    </row>
    <row r="11" spans="2:11" s="1" customFormat="1" ht="15" customHeight="1">
      <c r="B11" s="326"/>
      <c r="C11" s="327"/>
      <c r="D11" s="325" t="s">
        <v>1748</v>
      </c>
      <c r="E11" s="325"/>
      <c r="F11" s="325"/>
      <c r="G11" s="325"/>
      <c r="H11" s="325"/>
      <c r="I11" s="325"/>
      <c r="J11" s="325"/>
      <c r="K11" s="323"/>
    </row>
    <row r="12" spans="2:11" s="1" customFormat="1" ht="15" customHeight="1">
      <c r="B12" s="326"/>
      <c r="C12" s="327"/>
      <c r="D12" s="325"/>
      <c r="E12" s="325"/>
      <c r="F12" s="325"/>
      <c r="G12" s="325"/>
      <c r="H12" s="325"/>
      <c r="I12" s="325"/>
      <c r="J12" s="325"/>
      <c r="K12" s="323"/>
    </row>
    <row r="13" spans="2:11" s="1" customFormat="1" ht="15" customHeight="1">
      <c r="B13" s="326"/>
      <c r="C13" s="327"/>
      <c r="D13" s="328" t="s">
        <v>1749</v>
      </c>
      <c r="E13" s="325"/>
      <c r="F13" s="325"/>
      <c r="G13" s="325"/>
      <c r="H13" s="325"/>
      <c r="I13" s="325"/>
      <c r="J13" s="325"/>
      <c r="K13" s="323"/>
    </row>
    <row r="14" spans="2:11" s="1" customFormat="1" ht="12.75" customHeight="1">
      <c r="B14" s="326"/>
      <c r="C14" s="327"/>
      <c r="D14" s="327"/>
      <c r="E14" s="327"/>
      <c r="F14" s="327"/>
      <c r="G14" s="327"/>
      <c r="H14" s="327"/>
      <c r="I14" s="327"/>
      <c r="J14" s="327"/>
      <c r="K14" s="323"/>
    </row>
    <row r="15" spans="2:11" s="1" customFormat="1" ht="15" customHeight="1">
      <c r="B15" s="326"/>
      <c r="C15" s="327"/>
      <c r="D15" s="325" t="s">
        <v>1750</v>
      </c>
      <c r="E15" s="325"/>
      <c r="F15" s="325"/>
      <c r="G15" s="325"/>
      <c r="H15" s="325"/>
      <c r="I15" s="325"/>
      <c r="J15" s="325"/>
      <c r="K15" s="323"/>
    </row>
    <row r="16" spans="2:11" s="1" customFormat="1" ht="15" customHeight="1">
      <c r="B16" s="326"/>
      <c r="C16" s="327"/>
      <c r="D16" s="325" t="s">
        <v>1751</v>
      </c>
      <c r="E16" s="325"/>
      <c r="F16" s="325"/>
      <c r="G16" s="325"/>
      <c r="H16" s="325"/>
      <c r="I16" s="325"/>
      <c r="J16" s="325"/>
      <c r="K16" s="323"/>
    </row>
    <row r="17" spans="2:11" s="1" customFormat="1" ht="15" customHeight="1">
      <c r="B17" s="326"/>
      <c r="C17" s="327"/>
      <c r="D17" s="325" t="s">
        <v>1752</v>
      </c>
      <c r="E17" s="325"/>
      <c r="F17" s="325"/>
      <c r="G17" s="325"/>
      <c r="H17" s="325"/>
      <c r="I17" s="325"/>
      <c r="J17" s="325"/>
      <c r="K17" s="323"/>
    </row>
    <row r="18" spans="2:11" s="1" customFormat="1" ht="15" customHeight="1">
      <c r="B18" s="326"/>
      <c r="C18" s="327"/>
      <c r="D18" s="327"/>
      <c r="E18" s="329" t="s">
        <v>79</v>
      </c>
      <c r="F18" s="325" t="s">
        <v>1753</v>
      </c>
      <c r="G18" s="325"/>
      <c r="H18" s="325"/>
      <c r="I18" s="325"/>
      <c r="J18" s="325"/>
      <c r="K18" s="323"/>
    </row>
    <row r="19" spans="2:11" s="1" customFormat="1" ht="15" customHeight="1">
      <c r="B19" s="326"/>
      <c r="C19" s="327"/>
      <c r="D19" s="327"/>
      <c r="E19" s="329" t="s">
        <v>1754</v>
      </c>
      <c r="F19" s="325" t="s">
        <v>1755</v>
      </c>
      <c r="G19" s="325"/>
      <c r="H19" s="325"/>
      <c r="I19" s="325"/>
      <c r="J19" s="325"/>
      <c r="K19" s="323"/>
    </row>
    <row r="20" spans="2:11" s="1" customFormat="1" ht="15" customHeight="1">
      <c r="B20" s="326"/>
      <c r="C20" s="327"/>
      <c r="D20" s="327"/>
      <c r="E20" s="329" t="s">
        <v>1756</v>
      </c>
      <c r="F20" s="325" t="s">
        <v>1757</v>
      </c>
      <c r="G20" s="325"/>
      <c r="H20" s="325"/>
      <c r="I20" s="325"/>
      <c r="J20" s="325"/>
      <c r="K20" s="323"/>
    </row>
    <row r="21" spans="2:11" s="1" customFormat="1" ht="15" customHeight="1">
      <c r="B21" s="326"/>
      <c r="C21" s="327"/>
      <c r="D21" s="327"/>
      <c r="E21" s="329" t="s">
        <v>1758</v>
      </c>
      <c r="F21" s="325" t="s">
        <v>1759</v>
      </c>
      <c r="G21" s="325"/>
      <c r="H21" s="325"/>
      <c r="I21" s="325"/>
      <c r="J21" s="325"/>
      <c r="K21" s="323"/>
    </row>
    <row r="22" spans="2:11" s="1" customFormat="1" ht="15" customHeight="1">
      <c r="B22" s="326"/>
      <c r="C22" s="327"/>
      <c r="D22" s="327"/>
      <c r="E22" s="329" t="s">
        <v>1760</v>
      </c>
      <c r="F22" s="325" t="s">
        <v>1761</v>
      </c>
      <c r="G22" s="325"/>
      <c r="H22" s="325"/>
      <c r="I22" s="325"/>
      <c r="J22" s="325"/>
      <c r="K22" s="323"/>
    </row>
    <row r="23" spans="2:11" s="1" customFormat="1" ht="15" customHeight="1">
      <c r="B23" s="326"/>
      <c r="C23" s="327"/>
      <c r="D23" s="327"/>
      <c r="E23" s="329" t="s">
        <v>86</v>
      </c>
      <c r="F23" s="325" t="s">
        <v>1762</v>
      </c>
      <c r="G23" s="325"/>
      <c r="H23" s="325"/>
      <c r="I23" s="325"/>
      <c r="J23" s="325"/>
      <c r="K23" s="323"/>
    </row>
    <row r="24" spans="2:11" s="1" customFormat="1" ht="12.75" customHeight="1">
      <c r="B24" s="326"/>
      <c r="C24" s="327"/>
      <c r="D24" s="327"/>
      <c r="E24" s="327"/>
      <c r="F24" s="327"/>
      <c r="G24" s="327"/>
      <c r="H24" s="327"/>
      <c r="I24" s="327"/>
      <c r="J24" s="327"/>
      <c r="K24" s="323"/>
    </row>
    <row r="25" spans="2:11" s="1" customFormat="1" ht="15" customHeight="1">
      <c r="B25" s="326"/>
      <c r="C25" s="325" t="s">
        <v>1763</v>
      </c>
      <c r="D25" s="325"/>
      <c r="E25" s="325"/>
      <c r="F25" s="325"/>
      <c r="G25" s="325"/>
      <c r="H25" s="325"/>
      <c r="I25" s="325"/>
      <c r="J25" s="325"/>
      <c r="K25" s="323"/>
    </row>
    <row r="26" spans="2:11" s="1" customFormat="1" ht="15" customHeight="1">
      <c r="B26" s="326"/>
      <c r="C26" s="325" t="s">
        <v>1764</v>
      </c>
      <c r="D26" s="325"/>
      <c r="E26" s="325"/>
      <c r="F26" s="325"/>
      <c r="G26" s="325"/>
      <c r="H26" s="325"/>
      <c r="I26" s="325"/>
      <c r="J26" s="325"/>
      <c r="K26" s="323"/>
    </row>
    <row r="27" spans="2:11" s="1" customFormat="1" ht="15" customHeight="1">
      <c r="B27" s="326"/>
      <c r="C27" s="325"/>
      <c r="D27" s="325" t="s">
        <v>1765</v>
      </c>
      <c r="E27" s="325"/>
      <c r="F27" s="325"/>
      <c r="G27" s="325"/>
      <c r="H27" s="325"/>
      <c r="I27" s="325"/>
      <c r="J27" s="325"/>
      <c r="K27" s="323"/>
    </row>
    <row r="28" spans="2:11" s="1" customFormat="1" ht="15" customHeight="1">
      <c r="B28" s="326"/>
      <c r="C28" s="327"/>
      <c r="D28" s="325" t="s">
        <v>1766</v>
      </c>
      <c r="E28" s="325"/>
      <c r="F28" s="325"/>
      <c r="G28" s="325"/>
      <c r="H28" s="325"/>
      <c r="I28" s="325"/>
      <c r="J28" s="325"/>
      <c r="K28" s="323"/>
    </row>
    <row r="29" spans="2:11" s="1" customFormat="1" ht="12.75" customHeight="1">
      <c r="B29" s="326"/>
      <c r="C29" s="327"/>
      <c r="D29" s="327"/>
      <c r="E29" s="327"/>
      <c r="F29" s="327"/>
      <c r="G29" s="327"/>
      <c r="H29" s="327"/>
      <c r="I29" s="327"/>
      <c r="J29" s="327"/>
      <c r="K29" s="323"/>
    </row>
    <row r="30" spans="2:11" s="1" customFormat="1" ht="15" customHeight="1">
      <c r="B30" s="326"/>
      <c r="C30" s="327"/>
      <c r="D30" s="325" t="s">
        <v>1767</v>
      </c>
      <c r="E30" s="325"/>
      <c r="F30" s="325"/>
      <c r="G30" s="325"/>
      <c r="H30" s="325"/>
      <c r="I30" s="325"/>
      <c r="J30" s="325"/>
      <c r="K30" s="323"/>
    </row>
    <row r="31" spans="2:11" s="1" customFormat="1" ht="15" customHeight="1">
      <c r="B31" s="326"/>
      <c r="C31" s="327"/>
      <c r="D31" s="325" t="s">
        <v>1768</v>
      </c>
      <c r="E31" s="325"/>
      <c r="F31" s="325"/>
      <c r="G31" s="325"/>
      <c r="H31" s="325"/>
      <c r="I31" s="325"/>
      <c r="J31" s="325"/>
      <c r="K31" s="323"/>
    </row>
    <row r="32" spans="2:11" s="1" customFormat="1" ht="12.75" customHeight="1">
      <c r="B32" s="326"/>
      <c r="C32" s="327"/>
      <c r="D32" s="327"/>
      <c r="E32" s="327"/>
      <c r="F32" s="327"/>
      <c r="G32" s="327"/>
      <c r="H32" s="327"/>
      <c r="I32" s="327"/>
      <c r="J32" s="327"/>
      <c r="K32" s="323"/>
    </row>
    <row r="33" spans="2:11" s="1" customFormat="1" ht="15" customHeight="1">
      <c r="B33" s="326"/>
      <c r="C33" s="327"/>
      <c r="D33" s="325" t="s">
        <v>1769</v>
      </c>
      <c r="E33" s="325"/>
      <c r="F33" s="325"/>
      <c r="G33" s="325"/>
      <c r="H33" s="325"/>
      <c r="I33" s="325"/>
      <c r="J33" s="325"/>
      <c r="K33" s="323"/>
    </row>
    <row r="34" spans="2:11" s="1" customFormat="1" ht="15" customHeight="1">
      <c r="B34" s="326"/>
      <c r="C34" s="327"/>
      <c r="D34" s="325" t="s">
        <v>1770</v>
      </c>
      <c r="E34" s="325"/>
      <c r="F34" s="325"/>
      <c r="G34" s="325"/>
      <c r="H34" s="325"/>
      <c r="I34" s="325"/>
      <c r="J34" s="325"/>
      <c r="K34" s="323"/>
    </row>
    <row r="35" spans="2:11" s="1" customFormat="1" ht="15" customHeight="1">
      <c r="B35" s="326"/>
      <c r="C35" s="327"/>
      <c r="D35" s="325" t="s">
        <v>1771</v>
      </c>
      <c r="E35" s="325"/>
      <c r="F35" s="325"/>
      <c r="G35" s="325"/>
      <c r="H35" s="325"/>
      <c r="I35" s="325"/>
      <c r="J35" s="325"/>
      <c r="K35" s="323"/>
    </row>
    <row r="36" spans="2:11" s="1" customFormat="1" ht="15" customHeight="1">
      <c r="B36" s="326"/>
      <c r="C36" s="327"/>
      <c r="D36" s="325"/>
      <c r="E36" s="328" t="s">
        <v>149</v>
      </c>
      <c r="F36" s="325"/>
      <c r="G36" s="325" t="s">
        <v>1772</v>
      </c>
      <c r="H36" s="325"/>
      <c r="I36" s="325"/>
      <c r="J36" s="325"/>
      <c r="K36" s="323"/>
    </row>
    <row r="37" spans="2:11" s="1" customFormat="1" ht="30.75" customHeight="1">
      <c r="B37" s="326"/>
      <c r="C37" s="327"/>
      <c r="D37" s="325"/>
      <c r="E37" s="328" t="s">
        <v>1773</v>
      </c>
      <c r="F37" s="325"/>
      <c r="G37" s="325" t="s">
        <v>1774</v>
      </c>
      <c r="H37" s="325"/>
      <c r="I37" s="325"/>
      <c r="J37" s="325"/>
      <c r="K37" s="323"/>
    </row>
    <row r="38" spans="2:11" s="1" customFormat="1" ht="15" customHeight="1">
      <c r="B38" s="326"/>
      <c r="C38" s="327"/>
      <c r="D38" s="325"/>
      <c r="E38" s="328" t="s">
        <v>54</v>
      </c>
      <c r="F38" s="325"/>
      <c r="G38" s="325" t="s">
        <v>1775</v>
      </c>
      <c r="H38" s="325"/>
      <c r="I38" s="325"/>
      <c r="J38" s="325"/>
      <c r="K38" s="323"/>
    </row>
    <row r="39" spans="2:11" s="1" customFormat="1" ht="15" customHeight="1">
      <c r="B39" s="326"/>
      <c r="C39" s="327"/>
      <c r="D39" s="325"/>
      <c r="E39" s="328" t="s">
        <v>55</v>
      </c>
      <c r="F39" s="325"/>
      <c r="G39" s="325" t="s">
        <v>1776</v>
      </c>
      <c r="H39" s="325"/>
      <c r="I39" s="325"/>
      <c r="J39" s="325"/>
      <c r="K39" s="323"/>
    </row>
    <row r="40" spans="2:11" s="1" customFormat="1" ht="15" customHeight="1">
      <c r="B40" s="326"/>
      <c r="C40" s="327"/>
      <c r="D40" s="325"/>
      <c r="E40" s="328" t="s">
        <v>150</v>
      </c>
      <c r="F40" s="325"/>
      <c r="G40" s="325" t="s">
        <v>1777</v>
      </c>
      <c r="H40" s="325"/>
      <c r="I40" s="325"/>
      <c r="J40" s="325"/>
      <c r="K40" s="323"/>
    </row>
    <row r="41" spans="2:11" s="1" customFormat="1" ht="15" customHeight="1">
      <c r="B41" s="326"/>
      <c r="C41" s="327"/>
      <c r="D41" s="325"/>
      <c r="E41" s="328" t="s">
        <v>151</v>
      </c>
      <c r="F41" s="325"/>
      <c r="G41" s="325" t="s">
        <v>1778</v>
      </c>
      <c r="H41" s="325"/>
      <c r="I41" s="325"/>
      <c r="J41" s="325"/>
      <c r="K41" s="323"/>
    </row>
    <row r="42" spans="2:11" s="1" customFormat="1" ht="15" customHeight="1">
      <c r="B42" s="326"/>
      <c r="C42" s="327"/>
      <c r="D42" s="325"/>
      <c r="E42" s="328" t="s">
        <v>1779</v>
      </c>
      <c r="F42" s="325"/>
      <c r="G42" s="325" t="s">
        <v>1780</v>
      </c>
      <c r="H42" s="325"/>
      <c r="I42" s="325"/>
      <c r="J42" s="325"/>
      <c r="K42" s="323"/>
    </row>
    <row r="43" spans="2:11" s="1" customFormat="1" ht="15" customHeight="1">
      <c r="B43" s="326"/>
      <c r="C43" s="327"/>
      <c r="D43" s="325"/>
      <c r="E43" s="328"/>
      <c r="F43" s="325"/>
      <c r="G43" s="325" t="s">
        <v>1781</v>
      </c>
      <c r="H43" s="325"/>
      <c r="I43" s="325"/>
      <c r="J43" s="325"/>
      <c r="K43" s="323"/>
    </row>
    <row r="44" spans="2:11" s="1" customFormat="1" ht="15" customHeight="1">
      <c r="B44" s="326"/>
      <c r="C44" s="327"/>
      <c r="D44" s="325"/>
      <c r="E44" s="328" t="s">
        <v>1782</v>
      </c>
      <c r="F44" s="325"/>
      <c r="G44" s="325" t="s">
        <v>1783</v>
      </c>
      <c r="H44" s="325"/>
      <c r="I44" s="325"/>
      <c r="J44" s="325"/>
      <c r="K44" s="323"/>
    </row>
    <row r="45" spans="2:11" s="1" customFormat="1" ht="15" customHeight="1">
      <c r="B45" s="326"/>
      <c r="C45" s="327"/>
      <c r="D45" s="325"/>
      <c r="E45" s="328" t="s">
        <v>153</v>
      </c>
      <c r="F45" s="325"/>
      <c r="G45" s="325" t="s">
        <v>1784</v>
      </c>
      <c r="H45" s="325"/>
      <c r="I45" s="325"/>
      <c r="J45" s="325"/>
      <c r="K45" s="323"/>
    </row>
    <row r="46" spans="2:11" s="1" customFormat="1" ht="12.75" customHeight="1">
      <c r="B46" s="326"/>
      <c r="C46" s="327"/>
      <c r="D46" s="325"/>
      <c r="E46" s="325"/>
      <c r="F46" s="325"/>
      <c r="G46" s="325"/>
      <c r="H46" s="325"/>
      <c r="I46" s="325"/>
      <c r="J46" s="325"/>
      <c r="K46" s="323"/>
    </row>
    <row r="47" spans="2:11" s="1" customFormat="1" ht="15" customHeight="1">
      <c r="B47" s="326"/>
      <c r="C47" s="327"/>
      <c r="D47" s="325" t="s">
        <v>1785</v>
      </c>
      <c r="E47" s="325"/>
      <c r="F47" s="325"/>
      <c r="G47" s="325"/>
      <c r="H47" s="325"/>
      <c r="I47" s="325"/>
      <c r="J47" s="325"/>
      <c r="K47" s="323"/>
    </row>
    <row r="48" spans="2:11" s="1" customFormat="1" ht="15" customHeight="1">
      <c r="B48" s="326"/>
      <c r="C48" s="327"/>
      <c r="D48" s="327"/>
      <c r="E48" s="325" t="s">
        <v>1786</v>
      </c>
      <c r="F48" s="325"/>
      <c r="G48" s="325"/>
      <c r="H48" s="325"/>
      <c r="I48" s="325"/>
      <c r="J48" s="325"/>
      <c r="K48" s="323"/>
    </row>
    <row r="49" spans="2:11" s="1" customFormat="1" ht="15" customHeight="1">
      <c r="B49" s="326"/>
      <c r="C49" s="327"/>
      <c r="D49" s="327"/>
      <c r="E49" s="325" t="s">
        <v>1787</v>
      </c>
      <c r="F49" s="325"/>
      <c r="G49" s="325"/>
      <c r="H49" s="325"/>
      <c r="I49" s="325"/>
      <c r="J49" s="325"/>
      <c r="K49" s="323"/>
    </row>
    <row r="50" spans="2:11" s="1" customFormat="1" ht="15" customHeight="1">
      <c r="B50" s="326"/>
      <c r="C50" s="327"/>
      <c r="D50" s="327"/>
      <c r="E50" s="325" t="s">
        <v>1788</v>
      </c>
      <c r="F50" s="325"/>
      <c r="G50" s="325"/>
      <c r="H50" s="325"/>
      <c r="I50" s="325"/>
      <c r="J50" s="325"/>
      <c r="K50" s="323"/>
    </row>
    <row r="51" spans="2:11" s="1" customFormat="1" ht="15" customHeight="1">
      <c r="B51" s="326"/>
      <c r="C51" s="327"/>
      <c r="D51" s="325" t="s">
        <v>1789</v>
      </c>
      <c r="E51" s="325"/>
      <c r="F51" s="325"/>
      <c r="G51" s="325"/>
      <c r="H51" s="325"/>
      <c r="I51" s="325"/>
      <c r="J51" s="325"/>
      <c r="K51" s="323"/>
    </row>
    <row r="52" spans="2:11" s="1" customFormat="1" ht="25.5" customHeight="1">
      <c r="B52" s="321"/>
      <c r="C52" s="322" t="s">
        <v>1790</v>
      </c>
      <c r="D52" s="322"/>
      <c r="E52" s="322"/>
      <c r="F52" s="322"/>
      <c r="G52" s="322"/>
      <c r="H52" s="322"/>
      <c r="I52" s="322"/>
      <c r="J52" s="322"/>
      <c r="K52" s="323"/>
    </row>
    <row r="53" spans="2:11" s="1" customFormat="1" ht="5.25" customHeight="1">
      <c r="B53" s="321"/>
      <c r="C53" s="324"/>
      <c r="D53" s="324"/>
      <c r="E53" s="324"/>
      <c r="F53" s="324"/>
      <c r="G53" s="324"/>
      <c r="H53" s="324"/>
      <c r="I53" s="324"/>
      <c r="J53" s="324"/>
      <c r="K53" s="323"/>
    </row>
    <row r="54" spans="2:11" s="1" customFormat="1" ht="15" customHeight="1">
      <c r="B54" s="321"/>
      <c r="C54" s="325" t="s">
        <v>1791</v>
      </c>
      <c r="D54" s="325"/>
      <c r="E54" s="325"/>
      <c r="F54" s="325"/>
      <c r="G54" s="325"/>
      <c r="H54" s="325"/>
      <c r="I54" s="325"/>
      <c r="J54" s="325"/>
      <c r="K54" s="323"/>
    </row>
    <row r="55" spans="2:11" s="1" customFormat="1" ht="15" customHeight="1">
      <c r="B55" s="321"/>
      <c r="C55" s="325" t="s">
        <v>1792</v>
      </c>
      <c r="D55" s="325"/>
      <c r="E55" s="325"/>
      <c r="F55" s="325"/>
      <c r="G55" s="325"/>
      <c r="H55" s="325"/>
      <c r="I55" s="325"/>
      <c r="J55" s="325"/>
      <c r="K55" s="323"/>
    </row>
    <row r="56" spans="2:11" s="1" customFormat="1" ht="12.75" customHeight="1">
      <c r="B56" s="321"/>
      <c r="C56" s="325"/>
      <c r="D56" s="325"/>
      <c r="E56" s="325"/>
      <c r="F56" s="325"/>
      <c r="G56" s="325"/>
      <c r="H56" s="325"/>
      <c r="I56" s="325"/>
      <c r="J56" s="325"/>
      <c r="K56" s="323"/>
    </row>
    <row r="57" spans="2:11" s="1" customFormat="1" ht="15" customHeight="1">
      <c r="B57" s="321"/>
      <c r="C57" s="325" t="s">
        <v>1793</v>
      </c>
      <c r="D57" s="325"/>
      <c r="E57" s="325"/>
      <c r="F57" s="325"/>
      <c r="G57" s="325"/>
      <c r="H57" s="325"/>
      <c r="I57" s="325"/>
      <c r="J57" s="325"/>
      <c r="K57" s="323"/>
    </row>
    <row r="58" spans="2:11" s="1" customFormat="1" ht="15" customHeight="1">
      <c r="B58" s="321"/>
      <c r="C58" s="327"/>
      <c r="D58" s="325" t="s">
        <v>1794</v>
      </c>
      <c r="E58" s="325"/>
      <c r="F58" s="325"/>
      <c r="G58" s="325"/>
      <c r="H58" s="325"/>
      <c r="I58" s="325"/>
      <c r="J58" s="325"/>
      <c r="K58" s="323"/>
    </row>
    <row r="59" spans="2:11" s="1" customFormat="1" ht="15" customHeight="1">
      <c r="B59" s="321"/>
      <c r="C59" s="327"/>
      <c r="D59" s="325" t="s">
        <v>1795</v>
      </c>
      <c r="E59" s="325"/>
      <c r="F59" s="325"/>
      <c r="G59" s="325"/>
      <c r="H59" s="325"/>
      <c r="I59" s="325"/>
      <c r="J59" s="325"/>
      <c r="K59" s="323"/>
    </row>
    <row r="60" spans="2:11" s="1" customFormat="1" ht="15" customHeight="1">
      <c r="B60" s="321"/>
      <c r="C60" s="327"/>
      <c r="D60" s="325" t="s">
        <v>1796</v>
      </c>
      <c r="E60" s="325"/>
      <c r="F60" s="325"/>
      <c r="G60" s="325"/>
      <c r="H60" s="325"/>
      <c r="I60" s="325"/>
      <c r="J60" s="325"/>
      <c r="K60" s="323"/>
    </row>
    <row r="61" spans="2:11" s="1" customFormat="1" ht="15" customHeight="1">
      <c r="B61" s="321"/>
      <c r="C61" s="327"/>
      <c r="D61" s="325" t="s">
        <v>1797</v>
      </c>
      <c r="E61" s="325"/>
      <c r="F61" s="325"/>
      <c r="G61" s="325"/>
      <c r="H61" s="325"/>
      <c r="I61" s="325"/>
      <c r="J61" s="325"/>
      <c r="K61" s="323"/>
    </row>
    <row r="62" spans="2:11" s="1" customFormat="1" ht="15" customHeight="1">
      <c r="B62" s="321"/>
      <c r="C62" s="327"/>
      <c r="D62" s="330" t="s">
        <v>1798</v>
      </c>
      <c r="E62" s="330"/>
      <c r="F62" s="330"/>
      <c r="G62" s="330"/>
      <c r="H62" s="330"/>
      <c r="I62" s="330"/>
      <c r="J62" s="330"/>
      <c r="K62" s="323"/>
    </row>
    <row r="63" spans="2:11" s="1" customFormat="1" ht="15" customHeight="1">
      <c r="B63" s="321"/>
      <c r="C63" s="327"/>
      <c r="D63" s="325" t="s">
        <v>1799</v>
      </c>
      <c r="E63" s="325"/>
      <c r="F63" s="325"/>
      <c r="G63" s="325"/>
      <c r="H63" s="325"/>
      <c r="I63" s="325"/>
      <c r="J63" s="325"/>
      <c r="K63" s="323"/>
    </row>
    <row r="64" spans="2:11" s="1" customFormat="1" ht="12.75" customHeight="1">
      <c r="B64" s="321"/>
      <c r="C64" s="327"/>
      <c r="D64" s="327"/>
      <c r="E64" s="331"/>
      <c r="F64" s="327"/>
      <c r="G64" s="327"/>
      <c r="H64" s="327"/>
      <c r="I64" s="327"/>
      <c r="J64" s="327"/>
      <c r="K64" s="323"/>
    </row>
    <row r="65" spans="2:11" s="1" customFormat="1" ht="15" customHeight="1">
      <c r="B65" s="321"/>
      <c r="C65" s="327"/>
      <c r="D65" s="325" t="s">
        <v>1800</v>
      </c>
      <c r="E65" s="325"/>
      <c r="F65" s="325"/>
      <c r="G65" s="325"/>
      <c r="H65" s="325"/>
      <c r="I65" s="325"/>
      <c r="J65" s="325"/>
      <c r="K65" s="323"/>
    </row>
    <row r="66" spans="2:11" s="1" customFormat="1" ht="15" customHeight="1">
      <c r="B66" s="321"/>
      <c r="C66" s="327"/>
      <c r="D66" s="330" t="s">
        <v>1801</v>
      </c>
      <c r="E66" s="330"/>
      <c r="F66" s="330"/>
      <c r="G66" s="330"/>
      <c r="H66" s="330"/>
      <c r="I66" s="330"/>
      <c r="J66" s="330"/>
      <c r="K66" s="323"/>
    </row>
    <row r="67" spans="2:11" s="1" customFormat="1" ht="15" customHeight="1">
      <c r="B67" s="321"/>
      <c r="C67" s="327"/>
      <c r="D67" s="325" t="s">
        <v>1802</v>
      </c>
      <c r="E67" s="325"/>
      <c r="F67" s="325"/>
      <c r="G67" s="325"/>
      <c r="H67" s="325"/>
      <c r="I67" s="325"/>
      <c r="J67" s="325"/>
      <c r="K67" s="323"/>
    </row>
    <row r="68" spans="2:11" s="1" customFormat="1" ht="15" customHeight="1">
      <c r="B68" s="321"/>
      <c r="C68" s="327"/>
      <c r="D68" s="325" t="s">
        <v>1803</v>
      </c>
      <c r="E68" s="325"/>
      <c r="F68" s="325"/>
      <c r="G68" s="325"/>
      <c r="H68" s="325"/>
      <c r="I68" s="325"/>
      <c r="J68" s="325"/>
      <c r="K68" s="323"/>
    </row>
    <row r="69" spans="2:11" s="1" customFormat="1" ht="15" customHeight="1">
      <c r="B69" s="321"/>
      <c r="C69" s="327"/>
      <c r="D69" s="325" t="s">
        <v>1804</v>
      </c>
      <c r="E69" s="325"/>
      <c r="F69" s="325"/>
      <c r="G69" s="325"/>
      <c r="H69" s="325"/>
      <c r="I69" s="325"/>
      <c r="J69" s="325"/>
      <c r="K69" s="323"/>
    </row>
    <row r="70" spans="2:11" s="1" customFormat="1" ht="15" customHeight="1">
      <c r="B70" s="321"/>
      <c r="C70" s="327"/>
      <c r="D70" s="325" t="s">
        <v>1805</v>
      </c>
      <c r="E70" s="325"/>
      <c r="F70" s="325"/>
      <c r="G70" s="325"/>
      <c r="H70" s="325"/>
      <c r="I70" s="325"/>
      <c r="J70" s="325"/>
      <c r="K70" s="323"/>
    </row>
    <row r="71" spans="2:11" s="1" customFormat="1" ht="12.75" customHeight="1">
      <c r="B71" s="332"/>
      <c r="C71" s="333"/>
      <c r="D71" s="333"/>
      <c r="E71" s="333"/>
      <c r="F71" s="333"/>
      <c r="G71" s="333"/>
      <c r="H71" s="333"/>
      <c r="I71" s="333"/>
      <c r="J71" s="333"/>
      <c r="K71" s="334"/>
    </row>
    <row r="72" spans="2:11" s="1" customFormat="1" ht="18.75" customHeight="1">
      <c r="B72" s="335"/>
      <c r="C72" s="335"/>
      <c r="D72" s="335"/>
      <c r="E72" s="335"/>
      <c r="F72" s="335"/>
      <c r="G72" s="335"/>
      <c r="H72" s="335"/>
      <c r="I72" s="335"/>
      <c r="J72" s="335"/>
      <c r="K72" s="336"/>
    </row>
    <row r="73" spans="2:11" s="1" customFormat="1" ht="18.75" customHeight="1">
      <c r="B73" s="336"/>
      <c r="C73" s="336"/>
      <c r="D73" s="336"/>
      <c r="E73" s="336"/>
      <c r="F73" s="336"/>
      <c r="G73" s="336"/>
      <c r="H73" s="336"/>
      <c r="I73" s="336"/>
      <c r="J73" s="336"/>
      <c r="K73" s="336"/>
    </row>
    <row r="74" spans="2:11" s="1" customFormat="1" ht="7.5" customHeight="1">
      <c r="B74" s="337"/>
      <c r="C74" s="338"/>
      <c r="D74" s="338"/>
      <c r="E74" s="338"/>
      <c r="F74" s="338"/>
      <c r="G74" s="338"/>
      <c r="H74" s="338"/>
      <c r="I74" s="338"/>
      <c r="J74" s="338"/>
      <c r="K74" s="339"/>
    </row>
    <row r="75" spans="2:11" s="1" customFormat="1" ht="45" customHeight="1">
      <c r="B75" s="340"/>
      <c r="C75" s="341" t="s">
        <v>1806</v>
      </c>
      <c r="D75" s="341"/>
      <c r="E75" s="341"/>
      <c r="F75" s="341"/>
      <c r="G75" s="341"/>
      <c r="H75" s="341"/>
      <c r="I75" s="341"/>
      <c r="J75" s="341"/>
      <c r="K75" s="342"/>
    </row>
    <row r="76" spans="2:11" s="1" customFormat="1" ht="17.25" customHeight="1">
      <c r="B76" s="340"/>
      <c r="C76" s="343" t="s">
        <v>1807</v>
      </c>
      <c r="D76" s="343"/>
      <c r="E76" s="343"/>
      <c r="F76" s="343" t="s">
        <v>1808</v>
      </c>
      <c r="G76" s="344"/>
      <c r="H76" s="343" t="s">
        <v>55</v>
      </c>
      <c r="I76" s="343" t="s">
        <v>58</v>
      </c>
      <c r="J76" s="343" t="s">
        <v>1809</v>
      </c>
      <c r="K76" s="342"/>
    </row>
    <row r="77" spans="2:11" s="1" customFormat="1" ht="17.25" customHeight="1">
      <c r="B77" s="340"/>
      <c r="C77" s="345" t="s">
        <v>1810</v>
      </c>
      <c r="D77" s="345"/>
      <c r="E77" s="345"/>
      <c r="F77" s="346" t="s">
        <v>1811</v>
      </c>
      <c r="G77" s="347"/>
      <c r="H77" s="345"/>
      <c r="I77" s="345"/>
      <c r="J77" s="345" t="s">
        <v>1812</v>
      </c>
      <c r="K77" s="342"/>
    </row>
    <row r="78" spans="2:11" s="1" customFormat="1" ht="5.25" customHeight="1">
      <c r="B78" s="340"/>
      <c r="C78" s="348"/>
      <c r="D78" s="348"/>
      <c r="E78" s="348"/>
      <c r="F78" s="348"/>
      <c r="G78" s="349"/>
      <c r="H78" s="348"/>
      <c r="I78" s="348"/>
      <c r="J78" s="348"/>
      <c r="K78" s="342"/>
    </row>
    <row r="79" spans="2:11" s="1" customFormat="1" ht="15" customHeight="1">
      <c r="B79" s="340"/>
      <c r="C79" s="328" t="s">
        <v>54</v>
      </c>
      <c r="D79" s="350"/>
      <c r="E79" s="350"/>
      <c r="F79" s="351" t="s">
        <v>1813</v>
      </c>
      <c r="G79" s="352"/>
      <c r="H79" s="328" t="s">
        <v>1814</v>
      </c>
      <c r="I79" s="328" t="s">
        <v>1815</v>
      </c>
      <c r="J79" s="328">
        <v>20</v>
      </c>
      <c r="K79" s="342"/>
    </row>
    <row r="80" spans="2:11" s="1" customFormat="1" ht="15" customHeight="1">
      <c r="B80" s="340"/>
      <c r="C80" s="328" t="s">
        <v>1816</v>
      </c>
      <c r="D80" s="328"/>
      <c r="E80" s="328"/>
      <c r="F80" s="351" t="s">
        <v>1813</v>
      </c>
      <c r="G80" s="352"/>
      <c r="H80" s="328" t="s">
        <v>1817</v>
      </c>
      <c r="I80" s="328" t="s">
        <v>1815</v>
      </c>
      <c r="J80" s="328">
        <v>120</v>
      </c>
      <c r="K80" s="342"/>
    </row>
    <row r="81" spans="2:11" s="1" customFormat="1" ht="15" customHeight="1">
      <c r="B81" s="353"/>
      <c r="C81" s="328" t="s">
        <v>1818</v>
      </c>
      <c r="D81" s="328"/>
      <c r="E81" s="328"/>
      <c r="F81" s="351" t="s">
        <v>1819</v>
      </c>
      <c r="G81" s="352"/>
      <c r="H81" s="328" t="s">
        <v>1820</v>
      </c>
      <c r="I81" s="328" t="s">
        <v>1815</v>
      </c>
      <c r="J81" s="328">
        <v>50</v>
      </c>
      <c r="K81" s="342"/>
    </row>
    <row r="82" spans="2:11" s="1" customFormat="1" ht="15" customHeight="1">
      <c r="B82" s="353"/>
      <c r="C82" s="328" t="s">
        <v>1821</v>
      </c>
      <c r="D82" s="328"/>
      <c r="E82" s="328"/>
      <c r="F82" s="351" t="s">
        <v>1813</v>
      </c>
      <c r="G82" s="352"/>
      <c r="H82" s="328" t="s">
        <v>1822</v>
      </c>
      <c r="I82" s="328" t="s">
        <v>1823</v>
      </c>
      <c r="J82" s="328"/>
      <c r="K82" s="342"/>
    </row>
    <row r="83" spans="2:11" s="1" customFormat="1" ht="15" customHeight="1">
      <c r="B83" s="353"/>
      <c r="C83" s="354" t="s">
        <v>1824</v>
      </c>
      <c r="D83" s="354"/>
      <c r="E83" s="354"/>
      <c r="F83" s="355" t="s">
        <v>1819</v>
      </c>
      <c r="G83" s="354"/>
      <c r="H83" s="354" t="s">
        <v>1825</v>
      </c>
      <c r="I83" s="354" t="s">
        <v>1815</v>
      </c>
      <c r="J83" s="354">
        <v>15</v>
      </c>
      <c r="K83" s="342"/>
    </row>
    <row r="84" spans="2:11" s="1" customFormat="1" ht="15" customHeight="1">
      <c r="B84" s="353"/>
      <c r="C84" s="354" t="s">
        <v>1826</v>
      </c>
      <c r="D84" s="354"/>
      <c r="E84" s="354"/>
      <c r="F84" s="355" t="s">
        <v>1819</v>
      </c>
      <c r="G84" s="354"/>
      <c r="H84" s="354" t="s">
        <v>1827</v>
      </c>
      <c r="I84" s="354" t="s">
        <v>1815</v>
      </c>
      <c r="J84" s="354">
        <v>15</v>
      </c>
      <c r="K84" s="342"/>
    </row>
    <row r="85" spans="2:11" s="1" customFormat="1" ht="15" customHeight="1">
      <c r="B85" s="353"/>
      <c r="C85" s="354" t="s">
        <v>1828</v>
      </c>
      <c r="D85" s="354"/>
      <c r="E85" s="354"/>
      <c r="F85" s="355" t="s">
        <v>1819</v>
      </c>
      <c r="G85" s="354"/>
      <c r="H85" s="354" t="s">
        <v>1829</v>
      </c>
      <c r="I85" s="354" t="s">
        <v>1815</v>
      </c>
      <c r="J85" s="354">
        <v>20</v>
      </c>
      <c r="K85" s="342"/>
    </row>
    <row r="86" spans="2:11" s="1" customFormat="1" ht="15" customHeight="1">
      <c r="B86" s="353"/>
      <c r="C86" s="354" t="s">
        <v>1830</v>
      </c>
      <c r="D86" s="354"/>
      <c r="E86" s="354"/>
      <c r="F86" s="355" t="s">
        <v>1819</v>
      </c>
      <c r="G86" s="354"/>
      <c r="H86" s="354" t="s">
        <v>1831</v>
      </c>
      <c r="I86" s="354" t="s">
        <v>1815</v>
      </c>
      <c r="J86" s="354">
        <v>20</v>
      </c>
      <c r="K86" s="342"/>
    </row>
    <row r="87" spans="2:11" s="1" customFormat="1" ht="15" customHeight="1">
      <c r="B87" s="353"/>
      <c r="C87" s="328" t="s">
        <v>1832</v>
      </c>
      <c r="D87" s="328"/>
      <c r="E87" s="328"/>
      <c r="F87" s="351" t="s">
        <v>1819</v>
      </c>
      <c r="G87" s="352"/>
      <c r="H87" s="328" t="s">
        <v>1833</v>
      </c>
      <c r="I87" s="328" t="s">
        <v>1815</v>
      </c>
      <c r="J87" s="328">
        <v>50</v>
      </c>
      <c r="K87" s="342"/>
    </row>
    <row r="88" spans="2:11" s="1" customFormat="1" ht="15" customHeight="1">
      <c r="B88" s="353"/>
      <c r="C88" s="328" t="s">
        <v>1834</v>
      </c>
      <c r="D88" s="328"/>
      <c r="E88" s="328"/>
      <c r="F88" s="351" t="s">
        <v>1819</v>
      </c>
      <c r="G88" s="352"/>
      <c r="H88" s="328" t="s">
        <v>1835</v>
      </c>
      <c r="I88" s="328" t="s">
        <v>1815</v>
      </c>
      <c r="J88" s="328">
        <v>20</v>
      </c>
      <c r="K88" s="342"/>
    </row>
    <row r="89" spans="2:11" s="1" customFormat="1" ht="15" customHeight="1">
      <c r="B89" s="353"/>
      <c r="C89" s="328" t="s">
        <v>1836</v>
      </c>
      <c r="D89" s="328"/>
      <c r="E89" s="328"/>
      <c r="F89" s="351" t="s">
        <v>1819</v>
      </c>
      <c r="G89" s="352"/>
      <c r="H89" s="328" t="s">
        <v>1837</v>
      </c>
      <c r="I89" s="328" t="s">
        <v>1815</v>
      </c>
      <c r="J89" s="328">
        <v>20</v>
      </c>
      <c r="K89" s="342"/>
    </row>
    <row r="90" spans="2:11" s="1" customFormat="1" ht="15" customHeight="1">
      <c r="B90" s="353"/>
      <c r="C90" s="328" t="s">
        <v>1838</v>
      </c>
      <c r="D90" s="328"/>
      <c r="E90" s="328"/>
      <c r="F90" s="351" t="s">
        <v>1819</v>
      </c>
      <c r="G90" s="352"/>
      <c r="H90" s="328" t="s">
        <v>1839</v>
      </c>
      <c r="I90" s="328" t="s">
        <v>1815</v>
      </c>
      <c r="J90" s="328">
        <v>50</v>
      </c>
      <c r="K90" s="342"/>
    </row>
    <row r="91" spans="2:11" s="1" customFormat="1" ht="15" customHeight="1">
      <c r="B91" s="353"/>
      <c r="C91" s="328" t="s">
        <v>1840</v>
      </c>
      <c r="D91" s="328"/>
      <c r="E91" s="328"/>
      <c r="F91" s="351" t="s">
        <v>1819</v>
      </c>
      <c r="G91" s="352"/>
      <c r="H91" s="328" t="s">
        <v>1840</v>
      </c>
      <c r="I91" s="328" t="s">
        <v>1815</v>
      </c>
      <c r="J91" s="328">
        <v>50</v>
      </c>
      <c r="K91" s="342"/>
    </row>
    <row r="92" spans="2:11" s="1" customFormat="1" ht="15" customHeight="1">
      <c r="B92" s="353"/>
      <c r="C92" s="328" t="s">
        <v>1841</v>
      </c>
      <c r="D92" s="328"/>
      <c r="E92" s="328"/>
      <c r="F92" s="351" t="s">
        <v>1819</v>
      </c>
      <c r="G92" s="352"/>
      <c r="H92" s="328" t="s">
        <v>1842</v>
      </c>
      <c r="I92" s="328" t="s">
        <v>1815</v>
      </c>
      <c r="J92" s="328">
        <v>255</v>
      </c>
      <c r="K92" s="342"/>
    </row>
    <row r="93" spans="2:11" s="1" customFormat="1" ht="15" customHeight="1">
      <c r="B93" s="353"/>
      <c r="C93" s="328" t="s">
        <v>1843</v>
      </c>
      <c r="D93" s="328"/>
      <c r="E93" s="328"/>
      <c r="F93" s="351" t="s">
        <v>1813</v>
      </c>
      <c r="G93" s="352"/>
      <c r="H93" s="328" t="s">
        <v>1844</v>
      </c>
      <c r="I93" s="328" t="s">
        <v>1845</v>
      </c>
      <c r="J93" s="328"/>
      <c r="K93" s="342"/>
    </row>
    <row r="94" spans="2:11" s="1" customFormat="1" ht="15" customHeight="1">
      <c r="B94" s="353"/>
      <c r="C94" s="328" t="s">
        <v>1846</v>
      </c>
      <c r="D94" s="328"/>
      <c r="E94" s="328"/>
      <c r="F94" s="351" t="s">
        <v>1813</v>
      </c>
      <c r="G94" s="352"/>
      <c r="H94" s="328" t="s">
        <v>1847</v>
      </c>
      <c r="I94" s="328" t="s">
        <v>1848</v>
      </c>
      <c r="J94" s="328"/>
      <c r="K94" s="342"/>
    </row>
    <row r="95" spans="2:11" s="1" customFormat="1" ht="15" customHeight="1">
      <c r="B95" s="353"/>
      <c r="C95" s="328" t="s">
        <v>1849</v>
      </c>
      <c r="D95" s="328"/>
      <c r="E95" s="328"/>
      <c r="F95" s="351" t="s">
        <v>1813</v>
      </c>
      <c r="G95" s="352"/>
      <c r="H95" s="328" t="s">
        <v>1849</v>
      </c>
      <c r="I95" s="328" t="s">
        <v>1848</v>
      </c>
      <c r="J95" s="328"/>
      <c r="K95" s="342"/>
    </row>
    <row r="96" spans="2:11" s="1" customFormat="1" ht="15" customHeight="1">
      <c r="B96" s="353"/>
      <c r="C96" s="328" t="s">
        <v>39</v>
      </c>
      <c r="D96" s="328"/>
      <c r="E96" s="328"/>
      <c r="F96" s="351" t="s">
        <v>1813</v>
      </c>
      <c r="G96" s="352"/>
      <c r="H96" s="328" t="s">
        <v>1850</v>
      </c>
      <c r="I96" s="328" t="s">
        <v>1848</v>
      </c>
      <c r="J96" s="328"/>
      <c r="K96" s="342"/>
    </row>
    <row r="97" spans="2:11" s="1" customFormat="1" ht="15" customHeight="1">
      <c r="B97" s="353"/>
      <c r="C97" s="328" t="s">
        <v>49</v>
      </c>
      <c r="D97" s="328"/>
      <c r="E97" s="328"/>
      <c r="F97" s="351" t="s">
        <v>1813</v>
      </c>
      <c r="G97" s="352"/>
      <c r="H97" s="328" t="s">
        <v>1851</v>
      </c>
      <c r="I97" s="328" t="s">
        <v>1848</v>
      </c>
      <c r="J97" s="328"/>
      <c r="K97" s="342"/>
    </row>
    <row r="98" spans="2:11" s="1" customFormat="1" ht="15" customHeight="1">
      <c r="B98" s="356"/>
      <c r="C98" s="357"/>
      <c r="D98" s="357"/>
      <c r="E98" s="357"/>
      <c r="F98" s="357"/>
      <c r="G98" s="357"/>
      <c r="H98" s="357"/>
      <c r="I98" s="357"/>
      <c r="J98" s="357"/>
      <c r="K98" s="358"/>
    </row>
    <row r="99" spans="2:11" s="1" customFormat="1" ht="18.75" customHeight="1">
      <c r="B99" s="359"/>
      <c r="C99" s="360"/>
      <c r="D99" s="360"/>
      <c r="E99" s="360"/>
      <c r="F99" s="360"/>
      <c r="G99" s="360"/>
      <c r="H99" s="360"/>
      <c r="I99" s="360"/>
      <c r="J99" s="360"/>
      <c r="K99" s="359"/>
    </row>
    <row r="100" spans="2:11" s="1" customFormat="1" ht="18.75" customHeight="1"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</row>
    <row r="101" spans="2:11" s="1" customFormat="1" ht="7.5" customHeight="1">
      <c r="B101" s="337"/>
      <c r="C101" s="338"/>
      <c r="D101" s="338"/>
      <c r="E101" s="338"/>
      <c r="F101" s="338"/>
      <c r="G101" s="338"/>
      <c r="H101" s="338"/>
      <c r="I101" s="338"/>
      <c r="J101" s="338"/>
      <c r="K101" s="339"/>
    </row>
    <row r="102" spans="2:11" s="1" customFormat="1" ht="45" customHeight="1">
      <c r="B102" s="340"/>
      <c r="C102" s="341" t="s">
        <v>1852</v>
      </c>
      <c r="D102" s="341"/>
      <c r="E102" s="341"/>
      <c r="F102" s="341"/>
      <c r="G102" s="341"/>
      <c r="H102" s="341"/>
      <c r="I102" s="341"/>
      <c r="J102" s="341"/>
      <c r="K102" s="342"/>
    </row>
    <row r="103" spans="2:11" s="1" customFormat="1" ht="17.25" customHeight="1">
      <c r="B103" s="340"/>
      <c r="C103" s="343" t="s">
        <v>1807</v>
      </c>
      <c r="D103" s="343"/>
      <c r="E103" s="343"/>
      <c r="F103" s="343" t="s">
        <v>1808</v>
      </c>
      <c r="G103" s="344"/>
      <c r="H103" s="343" t="s">
        <v>55</v>
      </c>
      <c r="I103" s="343" t="s">
        <v>58</v>
      </c>
      <c r="J103" s="343" t="s">
        <v>1809</v>
      </c>
      <c r="K103" s="342"/>
    </row>
    <row r="104" spans="2:11" s="1" customFormat="1" ht="17.25" customHeight="1">
      <c r="B104" s="340"/>
      <c r="C104" s="345" t="s">
        <v>1810</v>
      </c>
      <c r="D104" s="345"/>
      <c r="E104" s="345"/>
      <c r="F104" s="346" t="s">
        <v>1811</v>
      </c>
      <c r="G104" s="347"/>
      <c r="H104" s="345"/>
      <c r="I104" s="345"/>
      <c r="J104" s="345" t="s">
        <v>1812</v>
      </c>
      <c r="K104" s="342"/>
    </row>
    <row r="105" spans="2:11" s="1" customFormat="1" ht="5.25" customHeight="1">
      <c r="B105" s="340"/>
      <c r="C105" s="343"/>
      <c r="D105" s="343"/>
      <c r="E105" s="343"/>
      <c r="F105" s="343"/>
      <c r="G105" s="361"/>
      <c r="H105" s="343"/>
      <c r="I105" s="343"/>
      <c r="J105" s="343"/>
      <c r="K105" s="342"/>
    </row>
    <row r="106" spans="2:11" s="1" customFormat="1" ht="15" customHeight="1">
      <c r="B106" s="340"/>
      <c r="C106" s="328" t="s">
        <v>54</v>
      </c>
      <c r="D106" s="350"/>
      <c r="E106" s="350"/>
      <c r="F106" s="351" t="s">
        <v>1813</v>
      </c>
      <c r="G106" s="328"/>
      <c r="H106" s="328" t="s">
        <v>1853</v>
      </c>
      <c r="I106" s="328" t="s">
        <v>1815</v>
      </c>
      <c r="J106" s="328">
        <v>20</v>
      </c>
      <c r="K106" s="342"/>
    </row>
    <row r="107" spans="2:11" s="1" customFormat="1" ht="15" customHeight="1">
      <c r="B107" s="340"/>
      <c r="C107" s="328" t="s">
        <v>1816</v>
      </c>
      <c r="D107" s="328"/>
      <c r="E107" s="328"/>
      <c r="F107" s="351" t="s">
        <v>1813</v>
      </c>
      <c r="G107" s="328"/>
      <c r="H107" s="328" t="s">
        <v>1853</v>
      </c>
      <c r="I107" s="328" t="s">
        <v>1815</v>
      </c>
      <c r="J107" s="328">
        <v>120</v>
      </c>
      <c r="K107" s="342"/>
    </row>
    <row r="108" spans="2:11" s="1" customFormat="1" ht="15" customHeight="1">
      <c r="B108" s="353"/>
      <c r="C108" s="328" t="s">
        <v>1818</v>
      </c>
      <c r="D108" s="328"/>
      <c r="E108" s="328"/>
      <c r="F108" s="351" t="s">
        <v>1819</v>
      </c>
      <c r="G108" s="328"/>
      <c r="H108" s="328" t="s">
        <v>1853</v>
      </c>
      <c r="I108" s="328" t="s">
        <v>1815</v>
      </c>
      <c r="J108" s="328">
        <v>50</v>
      </c>
      <c r="K108" s="342"/>
    </row>
    <row r="109" spans="2:11" s="1" customFormat="1" ht="15" customHeight="1">
      <c r="B109" s="353"/>
      <c r="C109" s="328" t="s">
        <v>1821</v>
      </c>
      <c r="D109" s="328"/>
      <c r="E109" s="328"/>
      <c r="F109" s="351" t="s">
        <v>1813</v>
      </c>
      <c r="G109" s="328"/>
      <c r="H109" s="328" t="s">
        <v>1853</v>
      </c>
      <c r="I109" s="328" t="s">
        <v>1823</v>
      </c>
      <c r="J109" s="328"/>
      <c r="K109" s="342"/>
    </row>
    <row r="110" spans="2:11" s="1" customFormat="1" ht="15" customHeight="1">
      <c r="B110" s="353"/>
      <c r="C110" s="328" t="s">
        <v>1832</v>
      </c>
      <c r="D110" s="328"/>
      <c r="E110" s="328"/>
      <c r="F110" s="351" t="s">
        <v>1819</v>
      </c>
      <c r="G110" s="328"/>
      <c r="H110" s="328" t="s">
        <v>1853</v>
      </c>
      <c r="I110" s="328" t="s">
        <v>1815</v>
      </c>
      <c r="J110" s="328">
        <v>50</v>
      </c>
      <c r="K110" s="342"/>
    </row>
    <row r="111" spans="2:11" s="1" customFormat="1" ht="15" customHeight="1">
      <c r="B111" s="353"/>
      <c r="C111" s="328" t="s">
        <v>1840</v>
      </c>
      <c r="D111" s="328"/>
      <c r="E111" s="328"/>
      <c r="F111" s="351" t="s">
        <v>1819</v>
      </c>
      <c r="G111" s="328"/>
      <c r="H111" s="328" t="s">
        <v>1853</v>
      </c>
      <c r="I111" s="328" t="s">
        <v>1815</v>
      </c>
      <c r="J111" s="328">
        <v>50</v>
      </c>
      <c r="K111" s="342"/>
    </row>
    <row r="112" spans="2:11" s="1" customFormat="1" ht="15" customHeight="1">
      <c r="B112" s="353"/>
      <c r="C112" s="328" t="s">
        <v>1838</v>
      </c>
      <c r="D112" s="328"/>
      <c r="E112" s="328"/>
      <c r="F112" s="351" t="s">
        <v>1819</v>
      </c>
      <c r="G112" s="328"/>
      <c r="H112" s="328" t="s">
        <v>1853</v>
      </c>
      <c r="I112" s="328" t="s">
        <v>1815</v>
      </c>
      <c r="J112" s="328">
        <v>50</v>
      </c>
      <c r="K112" s="342"/>
    </row>
    <row r="113" spans="2:11" s="1" customFormat="1" ht="15" customHeight="1">
      <c r="B113" s="353"/>
      <c r="C113" s="328" t="s">
        <v>54</v>
      </c>
      <c r="D113" s="328"/>
      <c r="E113" s="328"/>
      <c r="F113" s="351" t="s">
        <v>1813</v>
      </c>
      <c r="G113" s="328"/>
      <c r="H113" s="328" t="s">
        <v>1854</v>
      </c>
      <c r="I113" s="328" t="s">
        <v>1815</v>
      </c>
      <c r="J113" s="328">
        <v>20</v>
      </c>
      <c r="K113" s="342"/>
    </row>
    <row r="114" spans="2:11" s="1" customFormat="1" ht="15" customHeight="1">
      <c r="B114" s="353"/>
      <c r="C114" s="328" t="s">
        <v>1855</v>
      </c>
      <c r="D114" s="328"/>
      <c r="E114" s="328"/>
      <c r="F114" s="351" t="s">
        <v>1813</v>
      </c>
      <c r="G114" s="328"/>
      <c r="H114" s="328" t="s">
        <v>1856</v>
      </c>
      <c r="I114" s="328" t="s">
        <v>1815</v>
      </c>
      <c r="J114" s="328">
        <v>120</v>
      </c>
      <c r="K114" s="342"/>
    </row>
    <row r="115" spans="2:11" s="1" customFormat="1" ht="15" customHeight="1">
      <c r="B115" s="353"/>
      <c r="C115" s="328" t="s">
        <v>39</v>
      </c>
      <c r="D115" s="328"/>
      <c r="E115" s="328"/>
      <c r="F115" s="351" t="s">
        <v>1813</v>
      </c>
      <c r="G115" s="328"/>
      <c r="H115" s="328" t="s">
        <v>1857</v>
      </c>
      <c r="I115" s="328" t="s">
        <v>1848</v>
      </c>
      <c r="J115" s="328"/>
      <c r="K115" s="342"/>
    </row>
    <row r="116" spans="2:11" s="1" customFormat="1" ht="15" customHeight="1">
      <c r="B116" s="353"/>
      <c r="C116" s="328" t="s">
        <v>49</v>
      </c>
      <c r="D116" s="328"/>
      <c r="E116" s="328"/>
      <c r="F116" s="351" t="s">
        <v>1813</v>
      </c>
      <c r="G116" s="328"/>
      <c r="H116" s="328" t="s">
        <v>1858</v>
      </c>
      <c r="I116" s="328" t="s">
        <v>1848</v>
      </c>
      <c r="J116" s="328"/>
      <c r="K116" s="342"/>
    </row>
    <row r="117" spans="2:11" s="1" customFormat="1" ht="15" customHeight="1">
      <c r="B117" s="353"/>
      <c r="C117" s="328" t="s">
        <v>58</v>
      </c>
      <c r="D117" s="328"/>
      <c r="E117" s="328"/>
      <c r="F117" s="351" t="s">
        <v>1813</v>
      </c>
      <c r="G117" s="328"/>
      <c r="H117" s="328" t="s">
        <v>1859</v>
      </c>
      <c r="I117" s="328" t="s">
        <v>1860</v>
      </c>
      <c r="J117" s="328"/>
      <c r="K117" s="342"/>
    </row>
    <row r="118" spans="2:11" s="1" customFormat="1" ht="15" customHeight="1">
      <c r="B118" s="356"/>
      <c r="C118" s="362"/>
      <c r="D118" s="362"/>
      <c r="E118" s="362"/>
      <c r="F118" s="362"/>
      <c r="G118" s="362"/>
      <c r="H118" s="362"/>
      <c r="I118" s="362"/>
      <c r="J118" s="362"/>
      <c r="K118" s="358"/>
    </row>
    <row r="119" spans="2:11" s="1" customFormat="1" ht="18.75" customHeight="1">
      <c r="B119" s="363"/>
      <c r="C119" s="364"/>
      <c r="D119" s="364"/>
      <c r="E119" s="364"/>
      <c r="F119" s="365"/>
      <c r="G119" s="364"/>
      <c r="H119" s="364"/>
      <c r="I119" s="364"/>
      <c r="J119" s="364"/>
      <c r="K119" s="363"/>
    </row>
    <row r="120" spans="2:11" s="1" customFormat="1" ht="18.75" customHeight="1"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</row>
    <row r="121" spans="2:11" s="1" customFormat="1" ht="7.5" customHeight="1">
      <c r="B121" s="366"/>
      <c r="C121" s="367"/>
      <c r="D121" s="367"/>
      <c r="E121" s="367"/>
      <c r="F121" s="367"/>
      <c r="G121" s="367"/>
      <c r="H121" s="367"/>
      <c r="I121" s="367"/>
      <c r="J121" s="367"/>
      <c r="K121" s="368"/>
    </row>
    <row r="122" spans="2:11" s="1" customFormat="1" ht="45" customHeight="1">
      <c r="B122" s="369"/>
      <c r="C122" s="319" t="s">
        <v>1861</v>
      </c>
      <c r="D122" s="319"/>
      <c r="E122" s="319"/>
      <c r="F122" s="319"/>
      <c r="G122" s="319"/>
      <c r="H122" s="319"/>
      <c r="I122" s="319"/>
      <c r="J122" s="319"/>
      <c r="K122" s="370"/>
    </row>
    <row r="123" spans="2:11" s="1" customFormat="1" ht="17.25" customHeight="1">
      <c r="B123" s="371"/>
      <c r="C123" s="343" t="s">
        <v>1807</v>
      </c>
      <c r="D123" s="343"/>
      <c r="E123" s="343"/>
      <c r="F123" s="343" t="s">
        <v>1808</v>
      </c>
      <c r="G123" s="344"/>
      <c r="H123" s="343" t="s">
        <v>55</v>
      </c>
      <c r="I123" s="343" t="s">
        <v>58</v>
      </c>
      <c r="J123" s="343" t="s">
        <v>1809</v>
      </c>
      <c r="K123" s="372"/>
    </row>
    <row r="124" spans="2:11" s="1" customFormat="1" ht="17.25" customHeight="1">
      <c r="B124" s="371"/>
      <c r="C124" s="345" t="s">
        <v>1810</v>
      </c>
      <c r="D124" s="345"/>
      <c r="E124" s="345"/>
      <c r="F124" s="346" t="s">
        <v>1811</v>
      </c>
      <c r="G124" s="347"/>
      <c r="H124" s="345"/>
      <c r="I124" s="345"/>
      <c r="J124" s="345" t="s">
        <v>1812</v>
      </c>
      <c r="K124" s="372"/>
    </row>
    <row r="125" spans="2:11" s="1" customFormat="1" ht="5.25" customHeight="1">
      <c r="B125" s="373"/>
      <c r="C125" s="348"/>
      <c r="D125" s="348"/>
      <c r="E125" s="348"/>
      <c r="F125" s="348"/>
      <c r="G125" s="374"/>
      <c r="H125" s="348"/>
      <c r="I125" s="348"/>
      <c r="J125" s="348"/>
      <c r="K125" s="375"/>
    </row>
    <row r="126" spans="2:11" s="1" customFormat="1" ht="15" customHeight="1">
      <c r="B126" s="373"/>
      <c r="C126" s="328" t="s">
        <v>1816</v>
      </c>
      <c r="D126" s="350"/>
      <c r="E126" s="350"/>
      <c r="F126" s="351" t="s">
        <v>1813</v>
      </c>
      <c r="G126" s="328"/>
      <c r="H126" s="328" t="s">
        <v>1853</v>
      </c>
      <c r="I126" s="328" t="s">
        <v>1815</v>
      </c>
      <c r="J126" s="328">
        <v>120</v>
      </c>
      <c r="K126" s="376"/>
    </row>
    <row r="127" spans="2:11" s="1" customFormat="1" ht="15" customHeight="1">
      <c r="B127" s="373"/>
      <c r="C127" s="328" t="s">
        <v>1862</v>
      </c>
      <c r="D127" s="328"/>
      <c r="E127" s="328"/>
      <c r="F127" s="351" t="s">
        <v>1813</v>
      </c>
      <c r="G127" s="328"/>
      <c r="H127" s="328" t="s">
        <v>1863</v>
      </c>
      <c r="I127" s="328" t="s">
        <v>1815</v>
      </c>
      <c r="J127" s="328" t="s">
        <v>1864</v>
      </c>
      <c r="K127" s="376"/>
    </row>
    <row r="128" spans="2:11" s="1" customFormat="1" ht="15" customHeight="1">
      <c r="B128" s="373"/>
      <c r="C128" s="328" t="s">
        <v>86</v>
      </c>
      <c r="D128" s="328"/>
      <c r="E128" s="328"/>
      <c r="F128" s="351" t="s">
        <v>1813</v>
      </c>
      <c r="G128" s="328"/>
      <c r="H128" s="328" t="s">
        <v>1865</v>
      </c>
      <c r="I128" s="328" t="s">
        <v>1815</v>
      </c>
      <c r="J128" s="328" t="s">
        <v>1864</v>
      </c>
      <c r="K128" s="376"/>
    </row>
    <row r="129" spans="2:11" s="1" customFormat="1" ht="15" customHeight="1">
      <c r="B129" s="373"/>
      <c r="C129" s="328" t="s">
        <v>1824</v>
      </c>
      <c r="D129" s="328"/>
      <c r="E129" s="328"/>
      <c r="F129" s="351" t="s">
        <v>1819</v>
      </c>
      <c r="G129" s="328"/>
      <c r="H129" s="328" t="s">
        <v>1825</v>
      </c>
      <c r="I129" s="328" t="s">
        <v>1815</v>
      </c>
      <c r="J129" s="328">
        <v>15</v>
      </c>
      <c r="K129" s="376"/>
    </row>
    <row r="130" spans="2:11" s="1" customFormat="1" ht="15" customHeight="1">
      <c r="B130" s="373"/>
      <c r="C130" s="354" t="s">
        <v>1826</v>
      </c>
      <c r="D130" s="354"/>
      <c r="E130" s="354"/>
      <c r="F130" s="355" t="s">
        <v>1819</v>
      </c>
      <c r="G130" s="354"/>
      <c r="H130" s="354" t="s">
        <v>1827</v>
      </c>
      <c r="I130" s="354" t="s">
        <v>1815</v>
      </c>
      <c r="J130" s="354">
        <v>15</v>
      </c>
      <c r="K130" s="376"/>
    </row>
    <row r="131" spans="2:11" s="1" customFormat="1" ht="15" customHeight="1">
      <c r="B131" s="373"/>
      <c r="C131" s="354" t="s">
        <v>1828</v>
      </c>
      <c r="D131" s="354"/>
      <c r="E131" s="354"/>
      <c r="F131" s="355" t="s">
        <v>1819</v>
      </c>
      <c r="G131" s="354"/>
      <c r="H131" s="354" t="s">
        <v>1829</v>
      </c>
      <c r="I131" s="354" t="s">
        <v>1815</v>
      </c>
      <c r="J131" s="354">
        <v>20</v>
      </c>
      <c r="K131" s="376"/>
    </row>
    <row r="132" spans="2:11" s="1" customFormat="1" ht="15" customHeight="1">
      <c r="B132" s="373"/>
      <c r="C132" s="354" t="s">
        <v>1830</v>
      </c>
      <c r="D132" s="354"/>
      <c r="E132" s="354"/>
      <c r="F132" s="355" t="s">
        <v>1819</v>
      </c>
      <c r="G132" s="354"/>
      <c r="H132" s="354" t="s">
        <v>1831</v>
      </c>
      <c r="I132" s="354" t="s">
        <v>1815</v>
      </c>
      <c r="J132" s="354">
        <v>20</v>
      </c>
      <c r="K132" s="376"/>
    </row>
    <row r="133" spans="2:11" s="1" customFormat="1" ht="15" customHeight="1">
      <c r="B133" s="373"/>
      <c r="C133" s="328" t="s">
        <v>1818</v>
      </c>
      <c r="D133" s="328"/>
      <c r="E133" s="328"/>
      <c r="F133" s="351" t="s">
        <v>1819</v>
      </c>
      <c r="G133" s="328"/>
      <c r="H133" s="328" t="s">
        <v>1853</v>
      </c>
      <c r="I133" s="328" t="s">
        <v>1815</v>
      </c>
      <c r="J133" s="328">
        <v>50</v>
      </c>
      <c r="K133" s="376"/>
    </row>
    <row r="134" spans="2:11" s="1" customFormat="1" ht="15" customHeight="1">
      <c r="B134" s="373"/>
      <c r="C134" s="328" t="s">
        <v>1832</v>
      </c>
      <c r="D134" s="328"/>
      <c r="E134" s="328"/>
      <c r="F134" s="351" t="s">
        <v>1819</v>
      </c>
      <c r="G134" s="328"/>
      <c r="H134" s="328" t="s">
        <v>1853</v>
      </c>
      <c r="I134" s="328" t="s">
        <v>1815</v>
      </c>
      <c r="J134" s="328">
        <v>50</v>
      </c>
      <c r="K134" s="376"/>
    </row>
    <row r="135" spans="2:11" s="1" customFormat="1" ht="15" customHeight="1">
      <c r="B135" s="373"/>
      <c r="C135" s="328" t="s">
        <v>1838</v>
      </c>
      <c r="D135" s="328"/>
      <c r="E135" s="328"/>
      <c r="F135" s="351" t="s">
        <v>1819</v>
      </c>
      <c r="G135" s="328"/>
      <c r="H135" s="328" t="s">
        <v>1853</v>
      </c>
      <c r="I135" s="328" t="s">
        <v>1815</v>
      </c>
      <c r="J135" s="328">
        <v>50</v>
      </c>
      <c r="K135" s="376"/>
    </row>
    <row r="136" spans="2:11" s="1" customFormat="1" ht="15" customHeight="1">
      <c r="B136" s="373"/>
      <c r="C136" s="328" t="s">
        <v>1840</v>
      </c>
      <c r="D136" s="328"/>
      <c r="E136" s="328"/>
      <c r="F136" s="351" t="s">
        <v>1819</v>
      </c>
      <c r="G136" s="328"/>
      <c r="H136" s="328" t="s">
        <v>1853</v>
      </c>
      <c r="I136" s="328" t="s">
        <v>1815</v>
      </c>
      <c r="J136" s="328">
        <v>50</v>
      </c>
      <c r="K136" s="376"/>
    </row>
    <row r="137" spans="2:11" s="1" customFormat="1" ht="15" customHeight="1">
      <c r="B137" s="373"/>
      <c r="C137" s="328" t="s">
        <v>1841</v>
      </c>
      <c r="D137" s="328"/>
      <c r="E137" s="328"/>
      <c r="F137" s="351" t="s">
        <v>1819</v>
      </c>
      <c r="G137" s="328"/>
      <c r="H137" s="328" t="s">
        <v>1866</v>
      </c>
      <c r="I137" s="328" t="s">
        <v>1815</v>
      </c>
      <c r="J137" s="328">
        <v>255</v>
      </c>
      <c r="K137" s="376"/>
    </row>
    <row r="138" spans="2:11" s="1" customFormat="1" ht="15" customHeight="1">
      <c r="B138" s="373"/>
      <c r="C138" s="328" t="s">
        <v>1843</v>
      </c>
      <c r="D138" s="328"/>
      <c r="E138" s="328"/>
      <c r="F138" s="351" t="s">
        <v>1813</v>
      </c>
      <c r="G138" s="328"/>
      <c r="H138" s="328" t="s">
        <v>1867</v>
      </c>
      <c r="I138" s="328" t="s">
        <v>1845</v>
      </c>
      <c r="J138" s="328"/>
      <c r="K138" s="376"/>
    </row>
    <row r="139" spans="2:11" s="1" customFormat="1" ht="15" customHeight="1">
      <c r="B139" s="373"/>
      <c r="C139" s="328" t="s">
        <v>1846</v>
      </c>
      <c r="D139" s="328"/>
      <c r="E139" s="328"/>
      <c r="F139" s="351" t="s">
        <v>1813</v>
      </c>
      <c r="G139" s="328"/>
      <c r="H139" s="328" t="s">
        <v>1868</v>
      </c>
      <c r="I139" s="328" t="s">
        <v>1848</v>
      </c>
      <c r="J139" s="328"/>
      <c r="K139" s="376"/>
    </row>
    <row r="140" spans="2:11" s="1" customFormat="1" ht="15" customHeight="1">
      <c r="B140" s="373"/>
      <c r="C140" s="328" t="s">
        <v>1849</v>
      </c>
      <c r="D140" s="328"/>
      <c r="E140" s="328"/>
      <c r="F140" s="351" t="s">
        <v>1813</v>
      </c>
      <c r="G140" s="328"/>
      <c r="H140" s="328" t="s">
        <v>1849</v>
      </c>
      <c r="I140" s="328" t="s">
        <v>1848</v>
      </c>
      <c r="J140" s="328"/>
      <c r="K140" s="376"/>
    </row>
    <row r="141" spans="2:11" s="1" customFormat="1" ht="15" customHeight="1">
      <c r="B141" s="373"/>
      <c r="C141" s="328" t="s">
        <v>39</v>
      </c>
      <c r="D141" s="328"/>
      <c r="E141" s="328"/>
      <c r="F141" s="351" t="s">
        <v>1813</v>
      </c>
      <c r="G141" s="328"/>
      <c r="H141" s="328" t="s">
        <v>1869</v>
      </c>
      <c r="I141" s="328" t="s">
        <v>1848</v>
      </c>
      <c r="J141" s="328"/>
      <c r="K141" s="376"/>
    </row>
    <row r="142" spans="2:11" s="1" customFormat="1" ht="15" customHeight="1">
      <c r="B142" s="373"/>
      <c r="C142" s="328" t="s">
        <v>1870</v>
      </c>
      <c r="D142" s="328"/>
      <c r="E142" s="328"/>
      <c r="F142" s="351" t="s">
        <v>1813</v>
      </c>
      <c r="G142" s="328"/>
      <c r="H142" s="328" t="s">
        <v>1871</v>
      </c>
      <c r="I142" s="328" t="s">
        <v>1848</v>
      </c>
      <c r="J142" s="328"/>
      <c r="K142" s="376"/>
    </row>
    <row r="143" spans="2:11" s="1" customFormat="1" ht="15" customHeight="1">
      <c r="B143" s="377"/>
      <c r="C143" s="378"/>
      <c r="D143" s="378"/>
      <c r="E143" s="378"/>
      <c r="F143" s="378"/>
      <c r="G143" s="378"/>
      <c r="H143" s="378"/>
      <c r="I143" s="378"/>
      <c r="J143" s="378"/>
      <c r="K143" s="379"/>
    </row>
    <row r="144" spans="2:11" s="1" customFormat="1" ht="18.75" customHeight="1">
      <c r="B144" s="364"/>
      <c r="C144" s="364"/>
      <c r="D144" s="364"/>
      <c r="E144" s="364"/>
      <c r="F144" s="365"/>
      <c r="G144" s="364"/>
      <c r="H144" s="364"/>
      <c r="I144" s="364"/>
      <c r="J144" s="364"/>
      <c r="K144" s="364"/>
    </row>
    <row r="145" spans="2:11" s="1" customFormat="1" ht="18.75" customHeight="1"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</row>
    <row r="146" spans="2:11" s="1" customFormat="1" ht="7.5" customHeight="1">
      <c r="B146" s="337"/>
      <c r="C146" s="338"/>
      <c r="D146" s="338"/>
      <c r="E146" s="338"/>
      <c r="F146" s="338"/>
      <c r="G146" s="338"/>
      <c r="H146" s="338"/>
      <c r="I146" s="338"/>
      <c r="J146" s="338"/>
      <c r="K146" s="339"/>
    </row>
    <row r="147" spans="2:11" s="1" customFormat="1" ht="45" customHeight="1">
      <c r="B147" s="340"/>
      <c r="C147" s="341" t="s">
        <v>1872</v>
      </c>
      <c r="D147" s="341"/>
      <c r="E147" s="341"/>
      <c r="F147" s="341"/>
      <c r="G147" s="341"/>
      <c r="H147" s="341"/>
      <c r="I147" s="341"/>
      <c r="J147" s="341"/>
      <c r="K147" s="342"/>
    </row>
    <row r="148" spans="2:11" s="1" customFormat="1" ht="17.25" customHeight="1">
      <c r="B148" s="340"/>
      <c r="C148" s="343" t="s">
        <v>1807</v>
      </c>
      <c r="D148" s="343"/>
      <c r="E148" s="343"/>
      <c r="F148" s="343" t="s">
        <v>1808</v>
      </c>
      <c r="G148" s="344"/>
      <c r="H148" s="343" t="s">
        <v>55</v>
      </c>
      <c r="I148" s="343" t="s">
        <v>58</v>
      </c>
      <c r="J148" s="343" t="s">
        <v>1809</v>
      </c>
      <c r="K148" s="342"/>
    </row>
    <row r="149" spans="2:11" s="1" customFormat="1" ht="17.25" customHeight="1">
      <c r="B149" s="340"/>
      <c r="C149" s="345" t="s">
        <v>1810</v>
      </c>
      <c r="D149" s="345"/>
      <c r="E149" s="345"/>
      <c r="F149" s="346" t="s">
        <v>1811</v>
      </c>
      <c r="G149" s="347"/>
      <c r="H149" s="345"/>
      <c r="I149" s="345"/>
      <c r="J149" s="345" t="s">
        <v>1812</v>
      </c>
      <c r="K149" s="342"/>
    </row>
    <row r="150" spans="2:11" s="1" customFormat="1" ht="5.25" customHeight="1">
      <c r="B150" s="353"/>
      <c r="C150" s="348"/>
      <c r="D150" s="348"/>
      <c r="E150" s="348"/>
      <c r="F150" s="348"/>
      <c r="G150" s="349"/>
      <c r="H150" s="348"/>
      <c r="I150" s="348"/>
      <c r="J150" s="348"/>
      <c r="K150" s="376"/>
    </row>
    <row r="151" spans="2:11" s="1" customFormat="1" ht="15" customHeight="1">
      <c r="B151" s="353"/>
      <c r="C151" s="380" t="s">
        <v>1816</v>
      </c>
      <c r="D151" s="328"/>
      <c r="E151" s="328"/>
      <c r="F151" s="381" t="s">
        <v>1813</v>
      </c>
      <c r="G151" s="328"/>
      <c r="H151" s="380" t="s">
        <v>1853</v>
      </c>
      <c r="I151" s="380" t="s">
        <v>1815</v>
      </c>
      <c r="J151" s="380">
        <v>120</v>
      </c>
      <c r="K151" s="376"/>
    </row>
    <row r="152" spans="2:11" s="1" customFormat="1" ht="15" customHeight="1">
      <c r="B152" s="353"/>
      <c r="C152" s="380" t="s">
        <v>1862</v>
      </c>
      <c r="D152" s="328"/>
      <c r="E152" s="328"/>
      <c r="F152" s="381" t="s">
        <v>1813</v>
      </c>
      <c r="G152" s="328"/>
      <c r="H152" s="380" t="s">
        <v>1873</v>
      </c>
      <c r="I152" s="380" t="s">
        <v>1815</v>
      </c>
      <c r="J152" s="380" t="s">
        <v>1864</v>
      </c>
      <c r="K152" s="376"/>
    </row>
    <row r="153" spans="2:11" s="1" customFormat="1" ht="15" customHeight="1">
      <c r="B153" s="353"/>
      <c r="C153" s="380" t="s">
        <v>86</v>
      </c>
      <c r="D153" s="328"/>
      <c r="E153" s="328"/>
      <c r="F153" s="381" t="s">
        <v>1813</v>
      </c>
      <c r="G153" s="328"/>
      <c r="H153" s="380" t="s">
        <v>1874</v>
      </c>
      <c r="I153" s="380" t="s">
        <v>1815</v>
      </c>
      <c r="J153" s="380" t="s">
        <v>1864</v>
      </c>
      <c r="K153" s="376"/>
    </row>
    <row r="154" spans="2:11" s="1" customFormat="1" ht="15" customHeight="1">
      <c r="B154" s="353"/>
      <c r="C154" s="380" t="s">
        <v>1818</v>
      </c>
      <c r="D154" s="328"/>
      <c r="E154" s="328"/>
      <c r="F154" s="381" t="s">
        <v>1819</v>
      </c>
      <c r="G154" s="328"/>
      <c r="H154" s="380" t="s">
        <v>1853</v>
      </c>
      <c r="I154" s="380" t="s">
        <v>1815</v>
      </c>
      <c r="J154" s="380">
        <v>50</v>
      </c>
      <c r="K154" s="376"/>
    </row>
    <row r="155" spans="2:11" s="1" customFormat="1" ht="15" customHeight="1">
      <c r="B155" s="353"/>
      <c r="C155" s="380" t="s">
        <v>1821</v>
      </c>
      <c r="D155" s="328"/>
      <c r="E155" s="328"/>
      <c r="F155" s="381" t="s">
        <v>1813</v>
      </c>
      <c r="G155" s="328"/>
      <c r="H155" s="380" t="s">
        <v>1853</v>
      </c>
      <c r="I155" s="380" t="s">
        <v>1823</v>
      </c>
      <c r="J155" s="380"/>
      <c r="K155" s="376"/>
    </row>
    <row r="156" spans="2:11" s="1" customFormat="1" ht="15" customHeight="1">
      <c r="B156" s="353"/>
      <c r="C156" s="380" t="s">
        <v>1832</v>
      </c>
      <c r="D156" s="328"/>
      <c r="E156" s="328"/>
      <c r="F156" s="381" t="s">
        <v>1819</v>
      </c>
      <c r="G156" s="328"/>
      <c r="H156" s="380" t="s">
        <v>1853</v>
      </c>
      <c r="I156" s="380" t="s">
        <v>1815</v>
      </c>
      <c r="J156" s="380">
        <v>50</v>
      </c>
      <c r="K156" s="376"/>
    </row>
    <row r="157" spans="2:11" s="1" customFormat="1" ht="15" customHeight="1">
      <c r="B157" s="353"/>
      <c r="C157" s="380" t="s">
        <v>1840</v>
      </c>
      <c r="D157" s="328"/>
      <c r="E157" s="328"/>
      <c r="F157" s="381" t="s">
        <v>1819</v>
      </c>
      <c r="G157" s="328"/>
      <c r="H157" s="380" t="s">
        <v>1853</v>
      </c>
      <c r="I157" s="380" t="s">
        <v>1815</v>
      </c>
      <c r="J157" s="380">
        <v>50</v>
      </c>
      <c r="K157" s="376"/>
    </row>
    <row r="158" spans="2:11" s="1" customFormat="1" ht="15" customHeight="1">
      <c r="B158" s="353"/>
      <c r="C158" s="380" t="s">
        <v>1838</v>
      </c>
      <c r="D158" s="328"/>
      <c r="E158" s="328"/>
      <c r="F158" s="381" t="s">
        <v>1819</v>
      </c>
      <c r="G158" s="328"/>
      <c r="H158" s="380" t="s">
        <v>1853</v>
      </c>
      <c r="I158" s="380" t="s">
        <v>1815</v>
      </c>
      <c r="J158" s="380">
        <v>50</v>
      </c>
      <c r="K158" s="376"/>
    </row>
    <row r="159" spans="2:11" s="1" customFormat="1" ht="15" customHeight="1">
      <c r="B159" s="353"/>
      <c r="C159" s="380" t="s">
        <v>132</v>
      </c>
      <c r="D159" s="328"/>
      <c r="E159" s="328"/>
      <c r="F159" s="381" t="s">
        <v>1813</v>
      </c>
      <c r="G159" s="328"/>
      <c r="H159" s="380" t="s">
        <v>1875</v>
      </c>
      <c r="I159" s="380" t="s">
        <v>1815</v>
      </c>
      <c r="J159" s="380" t="s">
        <v>1876</v>
      </c>
      <c r="K159" s="376"/>
    </row>
    <row r="160" spans="2:11" s="1" customFormat="1" ht="15" customHeight="1">
      <c r="B160" s="353"/>
      <c r="C160" s="380" t="s">
        <v>1877</v>
      </c>
      <c r="D160" s="328"/>
      <c r="E160" s="328"/>
      <c r="F160" s="381" t="s">
        <v>1813</v>
      </c>
      <c r="G160" s="328"/>
      <c r="H160" s="380" t="s">
        <v>1878</v>
      </c>
      <c r="I160" s="380" t="s">
        <v>1848</v>
      </c>
      <c r="J160" s="380"/>
      <c r="K160" s="376"/>
    </row>
    <row r="161" spans="2:11" s="1" customFormat="1" ht="15" customHeight="1">
      <c r="B161" s="382"/>
      <c r="C161" s="362"/>
      <c r="D161" s="362"/>
      <c r="E161" s="362"/>
      <c r="F161" s="362"/>
      <c r="G161" s="362"/>
      <c r="H161" s="362"/>
      <c r="I161" s="362"/>
      <c r="J161" s="362"/>
      <c r="K161" s="383"/>
    </row>
    <row r="162" spans="2:11" s="1" customFormat="1" ht="18.75" customHeight="1">
      <c r="B162" s="364"/>
      <c r="C162" s="374"/>
      <c r="D162" s="374"/>
      <c r="E162" s="374"/>
      <c r="F162" s="384"/>
      <c r="G162" s="374"/>
      <c r="H162" s="374"/>
      <c r="I162" s="374"/>
      <c r="J162" s="374"/>
      <c r="K162" s="364"/>
    </row>
    <row r="163" spans="2:11" s="1" customFormat="1" ht="18.75" customHeight="1"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</row>
    <row r="164" spans="2:11" s="1" customFormat="1" ht="7.5" customHeight="1">
      <c r="B164" s="315"/>
      <c r="C164" s="316"/>
      <c r="D164" s="316"/>
      <c r="E164" s="316"/>
      <c r="F164" s="316"/>
      <c r="G164" s="316"/>
      <c r="H164" s="316"/>
      <c r="I164" s="316"/>
      <c r="J164" s="316"/>
      <c r="K164" s="317"/>
    </row>
    <row r="165" spans="2:11" s="1" customFormat="1" ht="45" customHeight="1">
      <c r="B165" s="318"/>
      <c r="C165" s="319" t="s">
        <v>1879</v>
      </c>
      <c r="D165" s="319"/>
      <c r="E165" s="319"/>
      <c r="F165" s="319"/>
      <c r="G165" s="319"/>
      <c r="H165" s="319"/>
      <c r="I165" s="319"/>
      <c r="J165" s="319"/>
      <c r="K165" s="320"/>
    </row>
    <row r="166" spans="2:11" s="1" customFormat="1" ht="17.25" customHeight="1">
      <c r="B166" s="318"/>
      <c r="C166" s="343" t="s">
        <v>1807</v>
      </c>
      <c r="D166" s="343"/>
      <c r="E166" s="343"/>
      <c r="F166" s="343" t="s">
        <v>1808</v>
      </c>
      <c r="G166" s="385"/>
      <c r="H166" s="386" t="s">
        <v>55</v>
      </c>
      <c r="I166" s="386" t="s">
        <v>58</v>
      </c>
      <c r="J166" s="343" t="s">
        <v>1809</v>
      </c>
      <c r="K166" s="320"/>
    </row>
    <row r="167" spans="2:11" s="1" customFormat="1" ht="17.25" customHeight="1">
      <c r="B167" s="321"/>
      <c r="C167" s="345" t="s">
        <v>1810</v>
      </c>
      <c r="D167" s="345"/>
      <c r="E167" s="345"/>
      <c r="F167" s="346" t="s">
        <v>1811</v>
      </c>
      <c r="G167" s="387"/>
      <c r="H167" s="388"/>
      <c r="I167" s="388"/>
      <c r="J167" s="345" t="s">
        <v>1812</v>
      </c>
      <c r="K167" s="323"/>
    </row>
    <row r="168" spans="2:11" s="1" customFormat="1" ht="5.25" customHeight="1">
      <c r="B168" s="353"/>
      <c r="C168" s="348"/>
      <c r="D168" s="348"/>
      <c r="E168" s="348"/>
      <c r="F168" s="348"/>
      <c r="G168" s="349"/>
      <c r="H168" s="348"/>
      <c r="I168" s="348"/>
      <c r="J168" s="348"/>
      <c r="K168" s="376"/>
    </row>
    <row r="169" spans="2:11" s="1" customFormat="1" ht="15" customHeight="1">
      <c r="B169" s="353"/>
      <c r="C169" s="328" t="s">
        <v>1816</v>
      </c>
      <c r="D169" s="328"/>
      <c r="E169" s="328"/>
      <c r="F169" s="351" t="s">
        <v>1813</v>
      </c>
      <c r="G169" s="328"/>
      <c r="H169" s="328" t="s">
        <v>1853</v>
      </c>
      <c r="I169" s="328" t="s">
        <v>1815</v>
      </c>
      <c r="J169" s="328">
        <v>120</v>
      </c>
      <c r="K169" s="376"/>
    </row>
    <row r="170" spans="2:11" s="1" customFormat="1" ht="15" customHeight="1">
      <c r="B170" s="353"/>
      <c r="C170" s="328" t="s">
        <v>1862</v>
      </c>
      <c r="D170" s="328"/>
      <c r="E170" s="328"/>
      <c r="F170" s="351" t="s">
        <v>1813</v>
      </c>
      <c r="G170" s="328"/>
      <c r="H170" s="328" t="s">
        <v>1863</v>
      </c>
      <c r="I170" s="328" t="s">
        <v>1815</v>
      </c>
      <c r="J170" s="328" t="s">
        <v>1864</v>
      </c>
      <c r="K170" s="376"/>
    </row>
    <row r="171" spans="2:11" s="1" customFormat="1" ht="15" customHeight="1">
      <c r="B171" s="353"/>
      <c r="C171" s="328" t="s">
        <v>86</v>
      </c>
      <c r="D171" s="328"/>
      <c r="E171" s="328"/>
      <c r="F171" s="351" t="s">
        <v>1813</v>
      </c>
      <c r="G171" s="328"/>
      <c r="H171" s="328" t="s">
        <v>1880</v>
      </c>
      <c r="I171" s="328" t="s">
        <v>1815</v>
      </c>
      <c r="J171" s="328" t="s">
        <v>1864</v>
      </c>
      <c r="K171" s="376"/>
    </row>
    <row r="172" spans="2:11" s="1" customFormat="1" ht="15" customHeight="1">
      <c r="B172" s="353"/>
      <c r="C172" s="328" t="s">
        <v>1818</v>
      </c>
      <c r="D172" s="328"/>
      <c r="E172" s="328"/>
      <c r="F172" s="351" t="s">
        <v>1819</v>
      </c>
      <c r="G172" s="328"/>
      <c r="H172" s="328" t="s">
        <v>1880</v>
      </c>
      <c r="I172" s="328" t="s">
        <v>1815</v>
      </c>
      <c r="J172" s="328">
        <v>50</v>
      </c>
      <c r="K172" s="376"/>
    </row>
    <row r="173" spans="2:11" s="1" customFormat="1" ht="15" customHeight="1">
      <c r="B173" s="353"/>
      <c r="C173" s="328" t="s">
        <v>1821</v>
      </c>
      <c r="D173" s="328"/>
      <c r="E173" s="328"/>
      <c r="F173" s="351" t="s">
        <v>1813</v>
      </c>
      <c r="G173" s="328"/>
      <c r="H173" s="328" t="s">
        <v>1880</v>
      </c>
      <c r="I173" s="328" t="s">
        <v>1823</v>
      </c>
      <c r="J173" s="328"/>
      <c r="K173" s="376"/>
    </row>
    <row r="174" spans="2:11" s="1" customFormat="1" ht="15" customHeight="1">
      <c r="B174" s="353"/>
      <c r="C174" s="328" t="s">
        <v>1832</v>
      </c>
      <c r="D174" s="328"/>
      <c r="E174" s="328"/>
      <c r="F174" s="351" t="s">
        <v>1819</v>
      </c>
      <c r="G174" s="328"/>
      <c r="H174" s="328" t="s">
        <v>1880</v>
      </c>
      <c r="I174" s="328" t="s">
        <v>1815</v>
      </c>
      <c r="J174" s="328">
        <v>50</v>
      </c>
      <c r="K174" s="376"/>
    </row>
    <row r="175" spans="2:11" s="1" customFormat="1" ht="15" customHeight="1">
      <c r="B175" s="353"/>
      <c r="C175" s="328" t="s">
        <v>1840</v>
      </c>
      <c r="D175" s="328"/>
      <c r="E175" s="328"/>
      <c r="F175" s="351" t="s">
        <v>1819</v>
      </c>
      <c r="G175" s="328"/>
      <c r="H175" s="328" t="s">
        <v>1880</v>
      </c>
      <c r="I175" s="328" t="s">
        <v>1815</v>
      </c>
      <c r="J175" s="328">
        <v>50</v>
      </c>
      <c r="K175" s="376"/>
    </row>
    <row r="176" spans="2:11" s="1" customFormat="1" ht="15" customHeight="1">
      <c r="B176" s="353"/>
      <c r="C176" s="328" t="s">
        <v>1838</v>
      </c>
      <c r="D176" s="328"/>
      <c r="E176" s="328"/>
      <c r="F176" s="351" t="s">
        <v>1819</v>
      </c>
      <c r="G176" s="328"/>
      <c r="H176" s="328" t="s">
        <v>1880</v>
      </c>
      <c r="I176" s="328" t="s">
        <v>1815</v>
      </c>
      <c r="J176" s="328">
        <v>50</v>
      </c>
      <c r="K176" s="376"/>
    </row>
    <row r="177" spans="2:11" s="1" customFormat="1" ht="15" customHeight="1">
      <c r="B177" s="353"/>
      <c r="C177" s="328" t="s">
        <v>149</v>
      </c>
      <c r="D177" s="328"/>
      <c r="E177" s="328"/>
      <c r="F177" s="351" t="s">
        <v>1813</v>
      </c>
      <c r="G177" s="328"/>
      <c r="H177" s="328" t="s">
        <v>1881</v>
      </c>
      <c r="I177" s="328" t="s">
        <v>1882</v>
      </c>
      <c r="J177" s="328"/>
      <c r="K177" s="376"/>
    </row>
    <row r="178" spans="2:11" s="1" customFormat="1" ht="15" customHeight="1">
      <c r="B178" s="353"/>
      <c r="C178" s="328" t="s">
        <v>58</v>
      </c>
      <c r="D178" s="328"/>
      <c r="E178" s="328"/>
      <c r="F178" s="351" t="s">
        <v>1813</v>
      </c>
      <c r="G178" s="328"/>
      <c r="H178" s="328" t="s">
        <v>1883</v>
      </c>
      <c r="I178" s="328" t="s">
        <v>1884</v>
      </c>
      <c r="J178" s="328">
        <v>1</v>
      </c>
      <c r="K178" s="376"/>
    </row>
    <row r="179" spans="2:11" s="1" customFormat="1" ht="15" customHeight="1">
      <c r="B179" s="353"/>
      <c r="C179" s="328" t="s">
        <v>54</v>
      </c>
      <c r="D179" s="328"/>
      <c r="E179" s="328"/>
      <c r="F179" s="351" t="s">
        <v>1813</v>
      </c>
      <c r="G179" s="328"/>
      <c r="H179" s="328" t="s">
        <v>1885</v>
      </c>
      <c r="I179" s="328" t="s">
        <v>1815</v>
      </c>
      <c r="J179" s="328">
        <v>20</v>
      </c>
      <c r="K179" s="376"/>
    </row>
    <row r="180" spans="2:11" s="1" customFormat="1" ht="15" customHeight="1">
      <c r="B180" s="353"/>
      <c r="C180" s="328" t="s">
        <v>55</v>
      </c>
      <c r="D180" s="328"/>
      <c r="E180" s="328"/>
      <c r="F180" s="351" t="s">
        <v>1813</v>
      </c>
      <c r="G180" s="328"/>
      <c r="H180" s="328" t="s">
        <v>1886</v>
      </c>
      <c r="I180" s="328" t="s">
        <v>1815</v>
      </c>
      <c r="J180" s="328">
        <v>255</v>
      </c>
      <c r="K180" s="376"/>
    </row>
    <row r="181" spans="2:11" s="1" customFormat="1" ht="15" customHeight="1">
      <c r="B181" s="353"/>
      <c r="C181" s="328" t="s">
        <v>150</v>
      </c>
      <c r="D181" s="328"/>
      <c r="E181" s="328"/>
      <c r="F181" s="351" t="s">
        <v>1813</v>
      </c>
      <c r="G181" s="328"/>
      <c r="H181" s="328" t="s">
        <v>1777</v>
      </c>
      <c r="I181" s="328" t="s">
        <v>1815</v>
      </c>
      <c r="J181" s="328">
        <v>10</v>
      </c>
      <c r="K181" s="376"/>
    </row>
    <row r="182" spans="2:11" s="1" customFormat="1" ht="15" customHeight="1">
      <c r="B182" s="353"/>
      <c r="C182" s="328" t="s">
        <v>151</v>
      </c>
      <c r="D182" s="328"/>
      <c r="E182" s="328"/>
      <c r="F182" s="351" t="s">
        <v>1813</v>
      </c>
      <c r="G182" s="328"/>
      <c r="H182" s="328" t="s">
        <v>1887</v>
      </c>
      <c r="I182" s="328" t="s">
        <v>1848</v>
      </c>
      <c r="J182" s="328"/>
      <c r="K182" s="376"/>
    </row>
    <row r="183" spans="2:11" s="1" customFormat="1" ht="15" customHeight="1">
      <c r="B183" s="353"/>
      <c r="C183" s="328" t="s">
        <v>1888</v>
      </c>
      <c r="D183" s="328"/>
      <c r="E183" s="328"/>
      <c r="F183" s="351" t="s">
        <v>1813</v>
      </c>
      <c r="G183" s="328"/>
      <c r="H183" s="328" t="s">
        <v>1889</v>
      </c>
      <c r="I183" s="328" t="s">
        <v>1848</v>
      </c>
      <c r="J183" s="328"/>
      <c r="K183" s="376"/>
    </row>
    <row r="184" spans="2:11" s="1" customFormat="1" ht="15" customHeight="1">
      <c r="B184" s="353"/>
      <c r="C184" s="328" t="s">
        <v>1877</v>
      </c>
      <c r="D184" s="328"/>
      <c r="E184" s="328"/>
      <c r="F184" s="351" t="s">
        <v>1813</v>
      </c>
      <c r="G184" s="328"/>
      <c r="H184" s="328" t="s">
        <v>1890</v>
      </c>
      <c r="I184" s="328" t="s">
        <v>1848</v>
      </c>
      <c r="J184" s="328"/>
      <c r="K184" s="376"/>
    </row>
    <row r="185" spans="2:11" s="1" customFormat="1" ht="15" customHeight="1">
      <c r="B185" s="353"/>
      <c r="C185" s="328" t="s">
        <v>153</v>
      </c>
      <c r="D185" s="328"/>
      <c r="E185" s="328"/>
      <c r="F185" s="351" t="s">
        <v>1819</v>
      </c>
      <c r="G185" s="328"/>
      <c r="H185" s="328" t="s">
        <v>1891</v>
      </c>
      <c r="I185" s="328" t="s">
        <v>1815</v>
      </c>
      <c r="J185" s="328">
        <v>50</v>
      </c>
      <c r="K185" s="376"/>
    </row>
    <row r="186" spans="2:11" s="1" customFormat="1" ht="15" customHeight="1">
      <c r="B186" s="353"/>
      <c r="C186" s="328" t="s">
        <v>1892</v>
      </c>
      <c r="D186" s="328"/>
      <c r="E186" s="328"/>
      <c r="F186" s="351" t="s">
        <v>1819</v>
      </c>
      <c r="G186" s="328"/>
      <c r="H186" s="328" t="s">
        <v>1893</v>
      </c>
      <c r="I186" s="328" t="s">
        <v>1894</v>
      </c>
      <c r="J186" s="328"/>
      <c r="K186" s="376"/>
    </row>
    <row r="187" spans="2:11" s="1" customFormat="1" ht="15" customHeight="1">
      <c r="B187" s="353"/>
      <c r="C187" s="328" t="s">
        <v>1895</v>
      </c>
      <c r="D187" s="328"/>
      <c r="E187" s="328"/>
      <c r="F187" s="351" t="s">
        <v>1819</v>
      </c>
      <c r="G187" s="328"/>
      <c r="H187" s="328" t="s">
        <v>1896</v>
      </c>
      <c r="I187" s="328" t="s">
        <v>1894</v>
      </c>
      <c r="J187" s="328"/>
      <c r="K187" s="376"/>
    </row>
    <row r="188" spans="2:11" s="1" customFormat="1" ht="15" customHeight="1">
      <c r="B188" s="353"/>
      <c r="C188" s="328" t="s">
        <v>1897</v>
      </c>
      <c r="D188" s="328"/>
      <c r="E188" s="328"/>
      <c r="F188" s="351" t="s">
        <v>1819</v>
      </c>
      <c r="G188" s="328"/>
      <c r="H188" s="328" t="s">
        <v>1898</v>
      </c>
      <c r="I188" s="328" t="s">
        <v>1894</v>
      </c>
      <c r="J188" s="328"/>
      <c r="K188" s="376"/>
    </row>
    <row r="189" spans="2:11" s="1" customFormat="1" ht="15" customHeight="1">
      <c r="B189" s="353"/>
      <c r="C189" s="389" t="s">
        <v>1899</v>
      </c>
      <c r="D189" s="328"/>
      <c r="E189" s="328"/>
      <c r="F189" s="351" t="s">
        <v>1819</v>
      </c>
      <c r="G189" s="328"/>
      <c r="H189" s="328" t="s">
        <v>1900</v>
      </c>
      <c r="I189" s="328" t="s">
        <v>1901</v>
      </c>
      <c r="J189" s="390" t="s">
        <v>1902</v>
      </c>
      <c r="K189" s="376"/>
    </row>
    <row r="190" spans="2:11" s="1" customFormat="1" ht="15" customHeight="1">
      <c r="B190" s="353"/>
      <c r="C190" s="389" t="s">
        <v>43</v>
      </c>
      <c r="D190" s="328"/>
      <c r="E190" s="328"/>
      <c r="F190" s="351" t="s">
        <v>1813</v>
      </c>
      <c r="G190" s="328"/>
      <c r="H190" s="325" t="s">
        <v>1903</v>
      </c>
      <c r="I190" s="328" t="s">
        <v>1904</v>
      </c>
      <c r="J190" s="328"/>
      <c r="K190" s="376"/>
    </row>
    <row r="191" spans="2:11" s="1" customFormat="1" ht="15" customHeight="1">
      <c r="B191" s="353"/>
      <c r="C191" s="389" t="s">
        <v>1905</v>
      </c>
      <c r="D191" s="328"/>
      <c r="E191" s="328"/>
      <c r="F191" s="351" t="s">
        <v>1813</v>
      </c>
      <c r="G191" s="328"/>
      <c r="H191" s="328" t="s">
        <v>1906</v>
      </c>
      <c r="I191" s="328" t="s">
        <v>1848</v>
      </c>
      <c r="J191" s="328"/>
      <c r="K191" s="376"/>
    </row>
    <row r="192" spans="2:11" s="1" customFormat="1" ht="15" customHeight="1">
      <c r="B192" s="353"/>
      <c r="C192" s="389" t="s">
        <v>1907</v>
      </c>
      <c r="D192" s="328"/>
      <c r="E192" s="328"/>
      <c r="F192" s="351" t="s">
        <v>1813</v>
      </c>
      <c r="G192" s="328"/>
      <c r="H192" s="328" t="s">
        <v>1908</v>
      </c>
      <c r="I192" s="328" t="s">
        <v>1848</v>
      </c>
      <c r="J192" s="328"/>
      <c r="K192" s="376"/>
    </row>
    <row r="193" spans="2:11" s="1" customFormat="1" ht="15" customHeight="1">
      <c r="B193" s="353"/>
      <c r="C193" s="389" t="s">
        <v>1909</v>
      </c>
      <c r="D193" s="328"/>
      <c r="E193" s="328"/>
      <c r="F193" s="351" t="s">
        <v>1819</v>
      </c>
      <c r="G193" s="328"/>
      <c r="H193" s="328" t="s">
        <v>1910</v>
      </c>
      <c r="I193" s="328" t="s">
        <v>1848</v>
      </c>
      <c r="J193" s="328"/>
      <c r="K193" s="376"/>
    </row>
    <row r="194" spans="2:11" s="1" customFormat="1" ht="15" customHeight="1">
      <c r="B194" s="382"/>
      <c r="C194" s="391"/>
      <c r="D194" s="362"/>
      <c r="E194" s="362"/>
      <c r="F194" s="362"/>
      <c r="G194" s="362"/>
      <c r="H194" s="362"/>
      <c r="I194" s="362"/>
      <c r="J194" s="362"/>
      <c r="K194" s="383"/>
    </row>
    <row r="195" spans="2:11" s="1" customFormat="1" ht="18.75" customHeight="1">
      <c r="B195" s="364"/>
      <c r="C195" s="374"/>
      <c r="D195" s="374"/>
      <c r="E195" s="374"/>
      <c r="F195" s="384"/>
      <c r="G195" s="374"/>
      <c r="H195" s="374"/>
      <c r="I195" s="374"/>
      <c r="J195" s="374"/>
      <c r="K195" s="364"/>
    </row>
    <row r="196" spans="2:11" s="1" customFormat="1" ht="18.75" customHeight="1">
      <c r="B196" s="364"/>
      <c r="C196" s="374"/>
      <c r="D196" s="374"/>
      <c r="E196" s="374"/>
      <c r="F196" s="384"/>
      <c r="G196" s="374"/>
      <c r="H196" s="374"/>
      <c r="I196" s="374"/>
      <c r="J196" s="374"/>
      <c r="K196" s="364"/>
    </row>
    <row r="197" spans="2:11" s="1" customFormat="1" ht="18.75" customHeight="1"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</row>
    <row r="198" spans="2:11" s="1" customFormat="1" ht="13.5">
      <c r="B198" s="315"/>
      <c r="C198" s="316"/>
      <c r="D198" s="316"/>
      <c r="E198" s="316"/>
      <c r="F198" s="316"/>
      <c r="G198" s="316"/>
      <c r="H198" s="316"/>
      <c r="I198" s="316"/>
      <c r="J198" s="316"/>
      <c r="K198" s="317"/>
    </row>
    <row r="199" spans="2:11" s="1" customFormat="1" ht="21">
      <c r="B199" s="318"/>
      <c r="C199" s="319" t="s">
        <v>1911</v>
      </c>
      <c r="D199" s="319"/>
      <c r="E199" s="319"/>
      <c r="F199" s="319"/>
      <c r="G199" s="319"/>
      <c r="H199" s="319"/>
      <c r="I199" s="319"/>
      <c r="J199" s="319"/>
      <c r="K199" s="320"/>
    </row>
    <row r="200" spans="2:11" s="1" customFormat="1" ht="25.5" customHeight="1">
      <c r="B200" s="318"/>
      <c r="C200" s="392" t="s">
        <v>1912</v>
      </c>
      <c r="D200" s="392"/>
      <c r="E200" s="392"/>
      <c r="F200" s="392" t="s">
        <v>1913</v>
      </c>
      <c r="G200" s="393"/>
      <c r="H200" s="392" t="s">
        <v>1914</v>
      </c>
      <c r="I200" s="392"/>
      <c r="J200" s="392"/>
      <c r="K200" s="320"/>
    </row>
    <row r="201" spans="2:11" s="1" customFormat="1" ht="5.25" customHeight="1">
      <c r="B201" s="353"/>
      <c r="C201" s="348"/>
      <c r="D201" s="348"/>
      <c r="E201" s="348"/>
      <c r="F201" s="348"/>
      <c r="G201" s="374"/>
      <c r="H201" s="348"/>
      <c r="I201" s="348"/>
      <c r="J201" s="348"/>
      <c r="K201" s="376"/>
    </row>
    <row r="202" spans="2:11" s="1" customFormat="1" ht="15" customHeight="1">
      <c r="B202" s="353"/>
      <c r="C202" s="328" t="s">
        <v>1904</v>
      </c>
      <c r="D202" s="328"/>
      <c r="E202" s="328"/>
      <c r="F202" s="351" t="s">
        <v>44</v>
      </c>
      <c r="G202" s="328"/>
      <c r="H202" s="328" t="s">
        <v>1915</v>
      </c>
      <c r="I202" s="328"/>
      <c r="J202" s="328"/>
      <c r="K202" s="376"/>
    </row>
    <row r="203" spans="2:11" s="1" customFormat="1" ht="15" customHeight="1">
      <c r="B203" s="353"/>
      <c r="C203" s="328"/>
      <c r="D203" s="328"/>
      <c r="E203" s="328"/>
      <c r="F203" s="351" t="s">
        <v>45</v>
      </c>
      <c r="G203" s="328"/>
      <c r="H203" s="328" t="s">
        <v>1916</v>
      </c>
      <c r="I203" s="328"/>
      <c r="J203" s="328"/>
      <c r="K203" s="376"/>
    </row>
    <row r="204" spans="2:11" s="1" customFormat="1" ht="15" customHeight="1">
      <c r="B204" s="353"/>
      <c r="C204" s="328"/>
      <c r="D204" s="328"/>
      <c r="E204" s="328"/>
      <c r="F204" s="351" t="s">
        <v>48</v>
      </c>
      <c r="G204" s="328"/>
      <c r="H204" s="328" t="s">
        <v>1917</v>
      </c>
      <c r="I204" s="328"/>
      <c r="J204" s="328"/>
      <c r="K204" s="376"/>
    </row>
    <row r="205" spans="2:11" s="1" customFormat="1" ht="15" customHeight="1">
      <c r="B205" s="353"/>
      <c r="C205" s="328"/>
      <c r="D205" s="328"/>
      <c r="E205" s="328"/>
      <c r="F205" s="351" t="s">
        <v>46</v>
      </c>
      <c r="G205" s="328"/>
      <c r="H205" s="328" t="s">
        <v>1918</v>
      </c>
      <c r="I205" s="328"/>
      <c r="J205" s="328"/>
      <c r="K205" s="376"/>
    </row>
    <row r="206" spans="2:11" s="1" customFormat="1" ht="15" customHeight="1">
      <c r="B206" s="353"/>
      <c r="C206" s="328"/>
      <c r="D206" s="328"/>
      <c r="E206" s="328"/>
      <c r="F206" s="351" t="s">
        <v>47</v>
      </c>
      <c r="G206" s="328"/>
      <c r="H206" s="328" t="s">
        <v>1919</v>
      </c>
      <c r="I206" s="328"/>
      <c r="J206" s="328"/>
      <c r="K206" s="376"/>
    </row>
    <row r="207" spans="2:11" s="1" customFormat="1" ht="15" customHeight="1">
      <c r="B207" s="353"/>
      <c r="C207" s="328"/>
      <c r="D207" s="328"/>
      <c r="E207" s="328"/>
      <c r="F207" s="351"/>
      <c r="G207" s="328"/>
      <c r="H207" s="328"/>
      <c r="I207" s="328"/>
      <c r="J207" s="328"/>
      <c r="K207" s="376"/>
    </row>
    <row r="208" spans="2:11" s="1" customFormat="1" ht="15" customHeight="1">
      <c r="B208" s="353"/>
      <c r="C208" s="328" t="s">
        <v>1860</v>
      </c>
      <c r="D208" s="328"/>
      <c r="E208" s="328"/>
      <c r="F208" s="351" t="s">
        <v>79</v>
      </c>
      <c r="G208" s="328"/>
      <c r="H208" s="328" t="s">
        <v>1920</v>
      </c>
      <c r="I208" s="328"/>
      <c r="J208" s="328"/>
      <c r="K208" s="376"/>
    </row>
    <row r="209" spans="2:11" s="1" customFormat="1" ht="15" customHeight="1">
      <c r="B209" s="353"/>
      <c r="C209" s="328"/>
      <c r="D209" s="328"/>
      <c r="E209" s="328"/>
      <c r="F209" s="351" t="s">
        <v>1756</v>
      </c>
      <c r="G209" s="328"/>
      <c r="H209" s="328" t="s">
        <v>1757</v>
      </c>
      <c r="I209" s="328"/>
      <c r="J209" s="328"/>
      <c r="K209" s="376"/>
    </row>
    <row r="210" spans="2:11" s="1" customFormat="1" ht="15" customHeight="1">
      <c r="B210" s="353"/>
      <c r="C210" s="328"/>
      <c r="D210" s="328"/>
      <c r="E210" s="328"/>
      <c r="F210" s="351" t="s">
        <v>1754</v>
      </c>
      <c r="G210" s="328"/>
      <c r="H210" s="328" t="s">
        <v>1921</v>
      </c>
      <c r="I210" s="328"/>
      <c r="J210" s="328"/>
      <c r="K210" s="376"/>
    </row>
    <row r="211" spans="2:11" s="1" customFormat="1" ht="15" customHeight="1">
      <c r="B211" s="394"/>
      <c r="C211" s="328"/>
      <c r="D211" s="328"/>
      <c r="E211" s="328"/>
      <c r="F211" s="351" t="s">
        <v>1758</v>
      </c>
      <c r="G211" s="389"/>
      <c r="H211" s="380" t="s">
        <v>1759</v>
      </c>
      <c r="I211" s="380"/>
      <c r="J211" s="380"/>
      <c r="K211" s="395"/>
    </row>
    <row r="212" spans="2:11" s="1" customFormat="1" ht="15" customHeight="1">
      <c r="B212" s="394"/>
      <c r="C212" s="328"/>
      <c r="D212" s="328"/>
      <c r="E212" s="328"/>
      <c r="F212" s="351" t="s">
        <v>1760</v>
      </c>
      <c r="G212" s="389"/>
      <c r="H212" s="380" t="s">
        <v>1922</v>
      </c>
      <c r="I212" s="380"/>
      <c r="J212" s="380"/>
      <c r="K212" s="395"/>
    </row>
    <row r="213" spans="2:11" s="1" customFormat="1" ht="15" customHeight="1">
      <c r="B213" s="394"/>
      <c r="C213" s="328"/>
      <c r="D213" s="328"/>
      <c r="E213" s="328"/>
      <c r="F213" s="351"/>
      <c r="G213" s="389"/>
      <c r="H213" s="380"/>
      <c r="I213" s="380"/>
      <c r="J213" s="380"/>
      <c r="K213" s="395"/>
    </row>
    <row r="214" spans="2:11" s="1" customFormat="1" ht="15" customHeight="1">
      <c r="B214" s="394"/>
      <c r="C214" s="328" t="s">
        <v>1884</v>
      </c>
      <c r="D214" s="328"/>
      <c r="E214" s="328"/>
      <c r="F214" s="351">
        <v>1</v>
      </c>
      <c r="G214" s="389"/>
      <c r="H214" s="380" t="s">
        <v>1923</v>
      </c>
      <c r="I214" s="380"/>
      <c r="J214" s="380"/>
      <c r="K214" s="395"/>
    </row>
    <row r="215" spans="2:11" s="1" customFormat="1" ht="15" customHeight="1">
      <c r="B215" s="394"/>
      <c r="C215" s="328"/>
      <c r="D215" s="328"/>
      <c r="E215" s="328"/>
      <c r="F215" s="351">
        <v>2</v>
      </c>
      <c r="G215" s="389"/>
      <c r="H215" s="380" t="s">
        <v>1924</v>
      </c>
      <c r="I215" s="380"/>
      <c r="J215" s="380"/>
      <c r="K215" s="395"/>
    </row>
    <row r="216" spans="2:11" s="1" customFormat="1" ht="15" customHeight="1">
      <c r="B216" s="394"/>
      <c r="C216" s="328"/>
      <c r="D216" s="328"/>
      <c r="E216" s="328"/>
      <c r="F216" s="351">
        <v>3</v>
      </c>
      <c r="G216" s="389"/>
      <c r="H216" s="380" t="s">
        <v>1925</v>
      </c>
      <c r="I216" s="380"/>
      <c r="J216" s="380"/>
      <c r="K216" s="395"/>
    </row>
    <row r="217" spans="2:11" s="1" customFormat="1" ht="15" customHeight="1">
      <c r="B217" s="394"/>
      <c r="C217" s="328"/>
      <c r="D217" s="328"/>
      <c r="E217" s="328"/>
      <c r="F217" s="351">
        <v>4</v>
      </c>
      <c r="G217" s="389"/>
      <c r="H217" s="380" t="s">
        <v>1926</v>
      </c>
      <c r="I217" s="380"/>
      <c r="J217" s="380"/>
      <c r="K217" s="395"/>
    </row>
    <row r="218" spans="2:11" s="1" customFormat="1" ht="12.75" customHeight="1">
      <c r="B218" s="396"/>
      <c r="C218" s="397"/>
      <c r="D218" s="397"/>
      <c r="E218" s="397"/>
      <c r="F218" s="397"/>
      <c r="G218" s="397"/>
      <c r="H218" s="397"/>
      <c r="I218" s="397"/>
      <c r="J218" s="397"/>
      <c r="K218" s="39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  <c r="AZ2" s="140" t="s">
        <v>117</v>
      </c>
      <c r="BA2" s="140" t="s">
        <v>117</v>
      </c>
      <c r="BB2" s="140" t="s">
        <v>118</v>
      </c>
      <c r="BC2" s="140" t="s">
        <v>119</v>
      </c>
      <c r="BD2" s="140" t="s">
        <v>82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  <c r="AZ3" s="140" t="s">
        <v>120</v>
      </c>
      <c r="BA3" s="140" t="s">
        <v>120</v>
      </c>
      <c r="BB3" s="140" t="s">
        <v>118</v>
      </c>
      <c r="BC3" s="140" t="s">
        <v>121</v>
      </c>
      <c r="BD3" s="140" t="s">
        <v>82</v>
      </c>
    </row>
    <row r="4" spans="2:5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  <c r="AZ4" s="140" t="s">
        <v>123</v>
      </c>
      <c r="BA4" s="140" t="s">
        <v>123</v>
      </c>
      <c r="BB4" s="140" t="s">
        <v>118</v>
      </c>
      <c r="BC4" s="140" t="s">
        <v>124</v>
      </c>
      <c r="BD4" s="140" t="s">
        <v>82</v>
      </c>
    </row>
    <row r="5" spans="2:56" s="1" customFormat="1" ht="6.95" customHeight="1">
      <c r="B5" s="22"/>
      <c r="L5" s="22"/>
      <c r="AZ5" s="140" t="s">
        <v>125</v>
      </c>
      <c r="BA5" s="140" t="s">
        <v>125</v>
      </c>
      <c r="BB5" s="140" t="s">
        <v>118</v>
      </c>
      <c r="BC5" s="140" t="s">
        <v>126</v>
      </c>
      <c r="BD5" s="140" t="s">
        <v>82</v>
      </c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128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130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ROUND(J98,2)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ROUND((SUM(BE98:BE443)),2)</f>
        <v>0</v>
      </c>
      <c r="G35" s="40"/>
      <c r="H35" s="40"/>
      <c r="I35" s="160">
        <v>0.21</v>
      </c>
      <c r="J35" s="159">
        <f>ROUND(((SUM(BE98:BE443))*I35),2)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ROUND((SUM(BF98:BF443)),2)</f>
        <v>0</v>
      </c>
      <c r="G36" s="40"/>
      <c r="H36" s="40"/>
      <c r="I36" s="160">
        <v>0.15</v>
      </c>
      <c r="J36" s="159">
        <f>ROUND(((SUM(BF98:BF443))*I36),2)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ROUND((SUM(BG98:BG443)),2)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ROUND((SUM(BH98:BH443)),2)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ROUND((SUM(BI98:BI443)),2)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101-01 - KOMUNIKACE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J98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</v>
      </c>
      <c r="E64" s="180"/>
      <c r="F64" s="180"/>
      <c r="G64" s="180"/>
      <c r="H64" s="180"/>
      <c r="I64" s="180"/>
      <c r="J64" s="181">
        <f>J99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136</v>
      </c>
      <c r="E65" s="185"/>
      <c r="F65" s="185"/>
      <c r="G65" s="185"/>
      <c r="H65" s="185"/>
      <c r="I65" s="185"/>
      <c r="J65" s="186">
        <f>J100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137</v>
      </c>
      <c r="E66" s="185"/>
      <c r="F66" s="185"/>
      <c r="G66" s="185"/>
      <c r="H66" s="185"/>
      <c r="I66" s="185"/>
      <c r="J66" s="186">
        <f>J194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138</v>
      </c>
      <c r="E67" s="185"/>
      <c r="F67" s="185"/>
      <c r="G67" s="185"/>
      <c r="H67" s="185"/>
      <c r="I67" s="185"/>
      <c r="J67" s="186">
        <f>J200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139</v>
      </c>
      <c r="E68" s="185"/>
      <c r="F68" s="185"/>
      <c r="G68" s="185"/>
      <c r="H68" s="185"/>
      <c r="I68" s="185"/>
      <c r="J68" s="186">
        <f>J292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140</v>
      </c>
      <c r="E69" s="185"/>
      <c r="F69" s="185"/>
      <c r="G69" s="185"/>
      <c r="H69" s="185"/>
      <c r="I69" s="185"/>
      <c r="J69" s="186">
        <f>J331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141</v>
      </c>
      <c r="E70" s="185"/>
      <c r="F70" s="185"/>
      <c r="G70" s="185"/>
      <c r="H70" s="185"/>
      <c r="I70" s="185"/>
      <c r="J70" s="186">
        <f>J410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142</v>
      </c>
      <c r="E71" s="185"/>
      <c r="F71" s="185"/>
      <c r="G71" s="185"/>
      <c r="H71" s="185"/>
      <c r="I71" s="185"/>
      <c r="J71" s="186">
        <f>J421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143</v>
      </c>
      <c r="E72" s="180"/>
      <c r="F72" s="180"/>
      <c r="G72" s="180"/>
      <c r="H72" s="180"/>
      <c r="I72" s="180"/>
      <c r="J72" s="181">
        <f>J423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144</v>
      </c>
      <c r="E73" s="185"/>
      <c r="F73" s="185"/>
      <c r="G73" s="185"/>
      <c r="H73" s="185"/>
      <c r="I73" s="185"/>
      <c r="J73" s="186">
        <f>J424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7"/>
      <c r="C74" s="178"/>
      <c r="D74" s="179" t="s">
        <v>145</v>
      </c>
      <c r="E74" s="180"/>
      <c r="F74" s="180"/>
      <c r="G74" s="180"/>
      <c r="H74" s="180"/>
      <c r="I74" s="180"/>
      <c r="J74" s="181">
        <f>J432</f>
        <v>0</v>
      </c>
      <c r="K74" s="178"/>
      <c r="L74" s="18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3"/>
      <c r="C75" s="127"/>
      <c r="D75" s="184" t="s">
        <v>146</v>
      </c>
      <c r="E75" s="185"/>
      <c r="F75" s="185"/>
      <c r="G75" s="185"/>
      <c r="H75" s="185"/>
      <c r="I75" s="185"/>
      <c r="J75" s="186">
        <f>J433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7"/>
      <c r="D76" s="184" t="s">
        <v>147</v>
      </c>
      <c r="E76" s="185"/>
      <c r="F76" s="185"/>
      <c r="G76" s="185"/>
      <c r="H76" s="185"/>
      <c r="I76" s="185"/>
      <c r="J76" s="186">
        <f>J440</f>
        <v>0</v>
      </c>
      <c r="K76" s="127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148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72" t="str">
        <f>E7</f>
        <v>Oprava povrchu komunikací v Klatovech 2024, 2. část</v>
      </c>
      <c r="F86" s="34"/>
      <c r="G86" s="34"/>
      <c r="H86" s="34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2:12" s="1" customFormat="1" ht="12" customHeight="1">
      <c r="B87" s="23"/>
      <c r="C87" s="34" t="s">
        <v>127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40"/>
      <c r="B88" s="41"/>
      <c r="C88" s="42"/>
      <c r="D88" s="42"/>
      <c r="E88" s="172" t="s">
        <v>128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129</v>
      </c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E11</f>
        <v>SO 101-01 - KOMUNIKACE</v>
      </c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F14</f>
        <v xml:space="preserve">Klatovy </v>
      </c>
      <c r="G92" s="42"/>
      <c r="H92" s="42"/>
      <c r="I92" s="34" t="s">
        <v>23</v>
      </c>
      <c r="J92" s="74" t="str">
        <f>IF(J14="","",J14)</f>
        <v>5. 2. 2024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E17</f>
        <v xml:space="preserve">město Klatovy </v>
      </c>
      <c r="G94" s="42"/>
      <c r="H94" s="42"/>
      <c r="I94" s="34" t="s">
        <v>33</v>
      </c>
      <c r="J94" s="38" t="str">
        <f>E23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31</v>
      </c>
      <c r="D95" s="42"/>
      <c r="E95" s="42"/>
      <c r="F95" s="29" t="str">
        <f>IF(E20="","",E20)</f>
        <v>Vyplň údaj</v>
      </c>
      <c r="G95" s="42"/>
      <c r="H95" s="42"/>
      <c r="I95" s="34" t="s">
        <v>36</v>
      </c>
      <c r="J95" s="38" t="str">
        <f>E26</f>
        <v xml:space="preserve"> </v>
      </c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88"/>
      <c r="B97" s="189"/>
      <c r="C97" s="190" t="s">
        <v>149</v>
      </c>
      <c r="D97" s="191" t="s">
        <v>58</v>
      </c>
      <c r="E97" s="191" t="s">
        <v>54</v>
      </c>
      <c r="F97" s="191" t="s">
        <v>55</v>
      </c>
      <c r="G97" s="191" t="s">
        <v>150</v>
      </c>
      <c r="H97" s="191" t="s">
        <v>151</v>
      </c>
      <c r="I97" s="191" t="s">
        <v>152</v>
      </c>
      <c r="J97" s="191" t="s">
        <v>133</v>
      </c>
      <c r="K97" s="192" t="s">
        <v>153</v>
      </c>
      <c r="L97" s="193"/>
      <c r="M97" s="94" t="s">
        <v>19</v>
      </c>
      <c r="N97" s="95" t="s">
        <v>43</v>
      </c>
      <c r="O97" s="95" t="s">
        <v>154</v>
      </c>
      <c r="P97" s="95" t="s">
        <v>155</v>
      </c>
      <c r="Q97" s="95" t="s">
        <v>156</v>
      </c>
      <c r="R97" s="95" t="s">
        <v>157</v>
      </c>
      <c r="S97" s="95" t="s">
        <v>158</v>
      </c>
      <c r="T97" s="96" t="s">
        <v>159</v>
      </c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</row>
    <row r="98" spans="1:63" s="2" customFormat="1" ht="22.8" customHeight="1">
      <c r="A98" s="40"/>
      <c r="B98" s="41"/>
      <c r="C98" s="101" t="s">
        <v>160</v>
      </c>
      <c r="D98" s="42"/>
      <c r="E98" s="42"/>
      <c r="F98" s="42"/>
      <c r="G98" s="42"/>
      <c r="H98" s="42"/>
      <c r="I98" s="42"/>
      <c r="J98" s="194">
        <f>BK98</f>
        <v>0</v>
      </c>
      <c r="K98" s="42"/>
      <c r="L98" s="46"/>
      <c r="M98" s="97"/>
      <c r="N98" s="195"/>
      <c r="O98" s="98"/>
      <c r="P98" s="196">
        <f>P99+P423+P432</f>
        <v>0</v>
      </c>
      <c r="Q98" s="98"/>
      <c r="R98" s="196">
        <f>R99+R423+R432</f>
        <v>559.367645</v>
      </c>
      <c r="S98" s="98"/>
      <c r="T98" s="197">
        <f>T99+T423+T432</f>
        <v>602.1750000000001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72</v>
      </c>
      <c r="AU98" s="19" t="s">
        <v>134</v>
      </c>
      <c r="BK98" s="198">
        <f>BK99+BK423+BK432</f>
        <v>0</v>
      </c>
    </row>
    <row r="99" spans="1:63" s="12" customFormat="1" ht="25.9" customHeight="1">
      <c r="A99" s="12"/>
      <c r="B99" s="199"/>
      <c r="C99" s="200"/>
      <c r="D99" s="201" t="s">
        <v>72</v>
      </c>
      <c r="E99" s="202" t="s">
        <v>161</v>
      </c>
      <c r="F99" s="202" t="s">
        <v>162</v>
      </c>
      <c r="G99" s="200"/>
      <c r="H99" s="200"/>
      <c r="I99" s="203"/>
      <c r="J99" s="204">
        <f>BK99</f>
        <v>0</v>
      </c>
      <c r="K99" s="200"/>
      <c r="L99" s="205"/>
      <c r="M99" s="206"/>
      <c r="N99" s="207"/>
      <c r="O99" s="207"/>
      <c r="P99" s="208">
        <f>P100+P194+P200+P292+P331+P410+P421</f>
        <v>0</v>
      </c>
      <c r="Q99" s="207"/>
      <c r="R99" s="208">
        <f>R100+R194+R200+R292+R331+R410+R421</f>
        <v>559.343645</v>
      </c>
      <c r="S99" s="207"/>
      <c r="T99" s="209">
        <f>T100+T194+T200+T292+T331+T410+T421</f>
        <v>602.1750000000001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80</v>
      </c>
      <c r="AT99" s="211" t="s">
        <v>72</v>
      </c>
      <c r="AU99" s="211" t="s">
        <v>73</v>
      </c>
      <c r="AY99" s="210" t="s">
        <v>163</v>
      </c>
      <c r="BK99" s="212">
        <f>BK100+BK194+BK200+BK292+BK331+BK410+BK421</f>
        <v>0</v>
      </c>
    </row>
    <row r="100" spans="1:63" s="12" customFormat="1" ht="22.8" customHeight="1">
      <c r="A100" s="12"/>
      <c r="B100" s="199"/>
      <c r="C100" s="200"/>
      <c r="D100" s="201" t="s">
        <v>72</v>
      </c>
      <c r="E100" s="213" t="s">
        <v>80</v>
      </c>
      <c r="F100" s="213" t="s">
        <v>164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SUM(P101:P193)</f>
        <v>0</v>
      </c>
      <c r="Q100" s="207"/>
      <c r="R100" s="208">
        <f>SUM(R101:R193)</f>
        <v>217.60418</v>
      </c>
      <c r="S100" s="207"/>
      <c r="T100" s="209">
        <f>SUM(T101:T193)</f>
        <v>601.355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80</v>
      </c>
      <c r="AT100" s="211" t="s">
        <v>72</v>
      </c>
      <c r="AU100" s="211" t="s">
        <v>80</v>
      </c>
      <c r="AY100" s="210" t="s">
        <v>163</v>
      </c>
      <c r="BK100" s="212">
        <f>SUM(BK101:BK193)</f>
        <v>0</v>
      </c>
    </row>
    <row r="101" spans="1:65" s="2" customFormat="1" ht="37.8" customHeight="1">
      <c r="A101" s="40"/>
      <c r="B101" s="41"/>
      <c r="C101" s="215" t="s">
        <v>80</v>
      </c>
      <c r="D101" s="215" t="s">
        <v>165</v>
      </c>
      <c r="E101" s="216" t="s">
        <v>166</v>
      </c>
      <c r="F101" s="217" t="s">
        <v>167</v>
      </c>
      <c r="G101" s="218" t="s">
        <v>168</v>
      </c>
      <c r="H101" s="219">
        <v>60</v>
      </c>
      <c r="I101" s="220"/>
      <c r="J101" s="221">
        <f>ROUND(I101*H101,2)</f>
        <v>0</v>
      </c>
      <c r="K101" s="217" t="s">
        <v>169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0.26</v>
      </c>
      <c r="T101" s="225">
        <f>S101*H101</f>
        <v>15.600000000000001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170</v>
      </c>
      <c r="AT101" s="226" t="s">
        <v>165</v>
      </c>
      <c r="AU101" s="226" t="s">
        <v>82</v>
      </c>
      <c r="AY101" s="19" t="s">
        <v>163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170</v>
      </c>
      <c r="BM101" s="226" t="s">
        <v>171</v>
      </c>
    </row>
    <row r="102" spans="1:47" s="2" customFormat="1" ht="12">
      <c r="A102" s="40"/>
      <c r="B102" s="41"/>
      <c r="C102" s="42"/>
      <c r="D102" s="228" t="s">
        <v>172</v>
      </c>
      <c r="E102" s="42"/>
      <c r="F102" s="229" t="s">
        <v>173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47" s="2" customFormat="1" ht="12">
      <c r="A103" s="40"/>
      <c r="B103" s="41"/>
      <c r="C103" s="42"/>
      <c r="D103" s="233" t="s">
        <v>174</v>
      </c>
      <c r="E103" s="42"/>
      <c r="F103" s="234" t="s">
        <v>175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174</v>
      </c>
      <c r="AU103" s="19" t="s">
        <v>82</v>
      </c>
    </row>
    <row r="104" spans="1:51" s="13" customFormat="1" ht="12">
      <c r="A104" s="13"/>
      <c r="B104" s="235"/>
      <c r="C104" s="236"/>
      <c r="D104" s="233" t="s">
        <v>176</v>
      </c>
      <c r="E104" s="237" t="s">
        <v>19</v>
      </c>
      <c r="F104" s="238" t="s">
        <v>177</v>
      </c>
      <c r="G104" s="236"/>
      <c r="H104" s="239">
        <v>60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176</v>
      </c>
      <c r="AU104" s="245" t="s">
        <v>82</v>
      </c>
      <c r="AV104" s="13" t="s">
        <v>82</v>
      </c>
      <c r="AW104" s="13" t="s">
        <v>35</v>
      </c>
      <c r="AX104" s="13" t="s">
        <v>73</v>
      </c>
      <c r="AY104" s="245" t="s">
        <v>163</v>
      </c>
    </row>
    <row r="105" spans="1:51" s="14" customFormat="1" ht="12">
      <c r="A105" s="14"/>
      <c r="B105" s="246"/>
      <c r="C105" s="247"/>
      <c r="D105" s="233" t="s">
        <v>176</v>
      </c>
      <c r="E105" s="248" t="s">
        <v>19</v>
      </c>
      <c r="F105" s="249" t="s">
        <v>178</v>
      </c>
      <c r="G105" s="247"/>
      <c r="H105" s="250">
        <v>60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176</v>
      </c>
      <c r="AU105" s="256" t="s">
        <v>82</v>
      </c>
      <c r="AV105" s="14" t="s">
        <v>170</v>
      </c>
      <c r="AW105" s="14" t="s">
        <v>35</v>
      </c>
      <c r="AX105" s="14" t="s">
        <v>80</v>
      </c>
      <c r="AY105" s="256" t="s">
        <v>163</v>
      </c>
    </row>
    <row r="106" spans="1:65" s="2" customFormat="1" ht="37.8" customHeight="1">
      <c r="A106" s="40"/>
      <c r="B106" s="41"/>
      <c r="C106" s="215" t="s">
        <v>82</v>
      </c>
      <c r="D106" s="215" t="s">
        <v>165</v>
      </c>
      <c r="E106" s="216" t="s">
        <v>179</v>
      </c>
      <c r="F106" s="217" t="s">
        <v>180</v>
      </c>
      <c r="G106" s="218" t="s">
        <v>168</v>
      </c>
      <c r="H106" s="219">
        <v>109</v>
      </c>
      <c r="I106" s="220"/>
      <c r="J106" s="221">
        <f>ROUND(I106*H106,2)</f>
        <v>0</v>
      </c>
      <c r="K106" s="217" t="s">
        <v>169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0.44</v>
      </c>
      <c r="T106" s="225">
        <f>S106*H106</f>
        <v>47.96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170</v>
      </c>
      <c r="AT106" s="226" t="s">
        <v>165</v>
      </c>
      <c r="AU106" s="226" t="s">
        <v>82</v>
      </c>
      <c r="AY106" s="19" t="s">
        <v>163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170</v>
      </c>
      <c r="BM106" s="226" t="s">
        <v>181</v>
      </c>
    </row>
    <row r="107" spans="1:47" s="2" customFormat="1" ht="12">
      <c r="A107" s="40"/>
      <c r="B107" s="41"/>
      <c r="C107" s="42"/>
      <c r="D107" s="228" t="s">
        <v>172</v>
      </c>
      <c r="E107" s="42"/>
      <c r="F107" s="229" t="s">
        <v>182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82</v>
      </c>
    </row>
    <row r="108" spans="1:51" s="15" customFormat="1" ht="12">
      <c r="A108" s="15"/>
      <c r="B108" s="257"/>
      <c r="C108" s="258"/>
      <c r="D108" s="233" t="s">
        <v>176</v>
      </c>
      <c r="E108" s="259" t="s">
        <v>19</v>
      </c>
      <c r="F108" s="260" t="s">
        <v>183</v>
      </c>
      <c r="G108" s="258"/>
      <c r="H108" s="259" t="s">
        <v>19</v>
      </c>
      <c r="I108" s="261"/>
      <c r="J108" s="258"/>
      <c r="K108" s="258"/>
      <c r="L108" s="262"/>
      <c r="M108" s="263"/>
      <c r="N108" s="264"/>
      <c r="O108" s="264"/>
      <c r="P108" s="264"/>
      <c r="Q108" s="264"/>
      <c r="R108" s="264"/>
      <c r="S108" s="264"/>
      <c r="T108" s="26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6" t="s">
        <v>176</v>
      </c>
      <c r="AU108" s="266" t="s">
        <v>82</v>
      </c>
      <c r="AV108" s="15" t="s">
        <v>80</v>
      </c>
      <c r="AW108" s="15" t="s">
        <v>35</v>
      </c>
      <c r="AX108" s="15" t="s">
        <v>73</v>
      </c>
      <c r="AY108" s="266" t="s">
        <v>163</v>
      </c>
    </row>
    <row r="109" spans="1:51" s="13" customFormat="1" ht="12">
      <c r="A109" s="13"/>
      <c r="B109" s="235"/>
      <c r="C109" s="236"/>
      <c r="D109" s="233" t="s">
        <v>176</v>
      </c>
      <c r="E109" s="237" t="s">
        <v>19</v>
      </c>
      <c r="F109" s="238" t="s">
        <v>184</v>
      </c>
      <c r="G109" s="236"/>
      <c r="H109" s="239">
        <v>109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176</v>
      </c>
      <c r="AU109" s="245" t="s">
        <v>82</v>
      </c>
      <c r="AV109" s="13" t="s">
        <v>82</v>
      </c>
      <c r="AW109" s="13" t="s">
        <v>35</v>
      </c>
      <c r="AX109" s="13" t="s">
        <v>73</v>
      </c>
      <c r="AY109" s="245" t="s">
        <v>163</v>
      </c>
    </row>
    <row r="110" spans="1:51" s="14" customFormat="1" ht="12">
      <c r="A110" s="14"/>
      <c r="B110" s="246"/>
      <c r="C110" s="247"/>
      <c r="D110" s="233" t="s">
        <v>176</v>
      </c>
      <c r="E110" s="248" t="s">
        <v>19</v>
      </c>
      <c r="F110" s="249" t="s">
        <v>178</v>
      </c>
      <c r="G110" s="247"/>
      <c r="H110" s="250">
        <v>109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176</v>
      </c>
      <c r="AU110" s="256" t="s">
        <v>82</v>
      </c>
      <c r="AV110" s="14" t="s">
        <v>170</v>
      </c>
      <c r="AW110" s="14" t="s">
        <v>35</v>
      </c>
      <c r="AX110" s="14" t="s">
        <v>80</v>
      </c>
      <c r="AY110" s="256" t="s">
        <v>163</v>
      </c>
    </row>
    <row r="111" spans="1:65" s="2" customFormat="1" ht="33" customHeight="1">
      <c r="A111" s="40"/>
      <c r="B111" s="41"/>
      <c r="C111" s="215" t="s">
        <v>185</v>
      </c>
      <c r="D111" s="215" t="s">
        <v>165</v>
      </c>
      <c r="E111" s="216" t="s">
        <v>186</v>
      </c>
      <c r="F111" s="217" t="s">
        <v>187</v>
      </c>
      <c r="G111" s="218" t="s">
        <v>168</v>
      </c>
      <c r="H111" s="219">
        <v>460</v>
      </c>
      <c r="I111" s="220"/>
      <c r="J111" s="221">
        <f>ROUND(I111*H111,2)</f>
        <v>0</v>
      </c>
      <c r="K111" s="217" t="s">
        <v>169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0.098</v>
      </c>
      <c r="T111" s="225">
        <f>S111*H111</f>
        <v>45.08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170</v>
      </c>
      <c r="AT111" s="226" t="s">
        <v>165</v>
      </c>
      <c r="AU111" s="226" t="s">
        <v>82</v>
      </c>
      <c r="AY111" s="19" t="s">
        <v>163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170</v>
      </c>
      <c r="BM111" s="226" t="s">
        <v>188</v>
      </c>
    </row>
    <row r="112" spans="1:47" s="2" customFormat="1" ht="12">
      <c r="A112" s="40"/>
      <c r="B112" s="41"/>
      <c r="C112" s="42"/>
      <c r="D112" s="228" t="s">
        <v>172</v>
      </c>
      <c r="E112" s="42"/>
      <c r="F112" s="229" t="s">
        <v>189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82</v>
      </c>
    </row>
    <row r="113" spans="1:47" s="2" customFormat="1" ht="12">
      <c r="A113" s="40"/>
      <c r="B113" s="41"/>
      <c r="C113" s="42"/>
      <c r="D113" s="233" t="s">
        <v>174</v>
      </c>
      <c r="E113" s="42"/>
      <c r="F113" s="234" t="s">
        <v>190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174</v>
      </c>
      <c r="AU113" s="19" t="s">
        <v>82</v>
      </c>
    </row>
    <row r="114" spans="1:51" s="13" customFormat="1" ht="12">
      <c r="A114" s="13"/>
      <c r="B114" s="235"/>
      <c r="C114" s="236"/>
      <c r="D114" s="233" t="s">
        <v>176</v>
      </c>
      <c r="E114" s="237" t="s">
        <v>19</v>
      </c>
      <c r="F114" s="238" t="s">
        <v>191</v>
      </c>
      <c r="G114" s="236"/>
      <c r="H114" s="239">
        <v>460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176</v>
      </c>
      <c r="AU114" s="245" t="s">
        <v>82</v>
      </c>
      <c r="AV114" s="13" t="s">
        <v>82</v>
      </c>
      <c r="AW114" s="13" t="s">
        <v>35</v>
      </c>
      <c r="AX114" s="13" t="s">
        <v>73</v>
      </c>
      <c r="AY114" s="245" t="s">
        <v>163</v>
      </c>
    </row>
    <row r="115" spans="1:51" s="14" customFormat="1" ht="12">
      <c r="A115" s="14"/>
      <c r="B115" s="246"/>
      <c r="C115" s="247"/>
      <c r="D115" s="233" t="s">
        <v>176</v>
      </c>
      <c r="E115" s="248" t="s">
        <v>19</v>
      </c>
      <c r="F115" s="249" t="s">
        <v>178</v>
      </c>
      <c r="G115" s="247"/>
      <c r="H115" s="250">
        <v>460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176</v>
      </c>
      <c r="AU115" s="256" t="s">
        <v>82</v>
      </c>
      <c r="AV115" s="14" t="s">
        <v>170</v>
      </c>
      <c r="AW115" s="14" t="s">
        <v>35</v>
      </c>
      <c r="AX115" s="14" t="s">
        <v>80</v>
      </c>
      <c r="AY115" s="256" t="s">
        <v>163</v>
      </c>
    </row>
    <row r="116" spans="1:65" s="2" customFormat="1" ht="24.15" customHeight="1">
      <c r="A116" s="40"/>
      <c r="B116" s="41"/>
      <c r="C116" s="215" t="s">
        <v>170</v>
      </c>
      <c r="D116" s="215" t="s">
        <v>165</v>
      </c>
      <c r="E116" s="216" t="s">
        <v>192</v>
      </c>
      <c r="F116" s="217" t="s">
        <v>193</v>
      </c>
      <c r="G116" s="218" t="s">
        <v>168</v>
      </c>
      <c r="H116" s="219">
        <v>1260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0.0003</v>
      </c>
      <c r="R116" s="224">
        <f>Q116*H116</f>
        <v>0.37799999999999995</v>
      </c>
      <c r="S116" s="224">
        <v>0.345</v>
      </c>
      <c r="T116" s="225">
        <f>S116*H116</f>
        <v>434.7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170</v>
      </c>
      <c r="AT116" s="226" t="s">
        <v>165</v>
      </c>
      <c r="AU116" s="226" t="s">
        <v>82</v>
      </c>
      <c r="AY116" s="19" t="s">
        <v>163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80</v>
      </c>
      <c r="BK116" s="227">
        <f>ROUND(I116*H116,2)</f>
        <v>0</v>
      </c>
      <c r="BL116" s="19" t="s">
        <v>170</v>
      </c>
      <c r="BM116" s="226" t="s">
        <v>194</v>
      </c>
    </row>
    <row r="117" spans="1:47" s="2" customFormat="1" ht="12">
      <c r="A117" s="40"/>
      <c r="B117" s="41"/>
      <c r="C117" s="42"/>
      <c r="D117" s="233" t="s">
        <v>174</v>
      </c>
      <c r="E117" s="42"/>
      <c r="F117" s="234" t="s">
        <v>195</v>
      </c>
      <c r="G117" s="42"/>
      <c r="H117" s="42"/>
      <c r="I117" s="230"/>
      <c r="J117" s="42"/>
      <c r="K117" s="42"/>
      <c r="L117" s="46"/>
      <c r="M117" s="231"/>
      <c r="N117" s="23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174</v>
      </c>
      <c r="AU117" s="19" t="s">
        <v>82</v>
      </c>
    </row>
    <row r="118" spans="1:51" s="13" customFormat="1" ht="12">
      <c r="A118" s="13"/>
      <c r="B118" s="235"/>
      <c r="C118" s="236"/>
      <c r="D118" s="233" t="s">
        <v>176</v>
      </c>
      <c r="E118" s="237" t="s">
        <v>19</v>
      </c>
      <c r="F118" s="238" t="s">
        <v>196</v>
      </c>
      <c r="G118" s="236"/>
      <c r="H118" s="239">
        <v>1260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176</v>
      </c>
      <c r="AU118" s="245" t="s">
        <v>82</v>
      </c>
      <c r="AV118" s="13" t="s">
        <v>82</v>
      </c>
      <c r="AW118" s="13" t="s">
        <v>35</v>
      </c>
      <c r="AX118" s="13" t="s">
        <v>73</v>
      </c>
      <c r="AY118" s="245" t="s">
        <v>163</v>
      </c>
    </row>
    <row r="119" spans="1:51" s="14" customFormat="1" ht="12">
      <c r="A119" s="14"/>
      <c r="B119" s="246"/>
      <c r="C119" s="247"/>
      <c r="D119" s="233" t="s">
        <v>176</v>
      </c>
      <c r="E119" s="248" t="s">
        <v>19</v>
      </c>
      <c r="F119" s="249" t="s">
        <v>178</v>
      </c>
      <c r="G119" s="247"/>
      <c r="H119" s="250">
        <v>1260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176</v>
      </c>
      <c r="AU119" s="256" t="s">
        <v>82</v>
      </c>
      <c r="AV119" s="14" t="s">
        <v>170</v>
      </c>
      <c r="AW119" s="14" t="s">
        <v>35</v>
      </c>
      <c r="AX119" s="14" t="s">
        <v>80</v>
      </c>
      <c r="AY119" s="256" t="s">
        <v>163</v>
      </c>
    </row>
    <row r="120" spans="1:65" s="2" customFormat="1" ht="24.15" customHeight="1">
      <c r="A120" s="40"/>
      <c r="B120" s="41"/>
      <c r="C120" s="215" t="s">
        <v>197</v>
      </c>
      <c r="D120" s="215" t="s">
        <v>165</v>
      </c>
      <c r="E120" s="216" t="s">
        <v>198</v>
      </c>
      <c r="F120" s="217" t="s">
        <v>199</v>
      </c>
      <c r="G120" s="218" t="s">
        <v>200</v>
      </c>
      <c r="H120" s="219">
        <v>283</v>
      </c>
      <c r="I120" s="220"/>
      <c r="J120" s="221">
        <f>ROUND(I120*H120,2)</f>
        <v>0</v>
      </c>
      <c r="K120" s="217" t="s">
        <v>169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0.205</v>
      </c>
      <c r="T120" s="225">
        <f>S120*H120</f>
        <v>58.01499999999999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170</v>
      </c>
      <c r="AT120" s="226" t="s">
        <v>165</v>
      </c>
      <c r="AU120" s="226" t="s">
        <v>82</v>
      </c>
      <c r="AY120" s="19" t="s">
        <v>163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80</v>
      </c>
      <c r="BK120" s="227">
        <f>ROUND(I120*H120,2)</f>
        <v>0</v>
      </c>
      <c r="BL120" s="19" t="s">
        <v>170</v>
      </c>
      <c r="BM120" s="226" t="s">
        <v>201</v>
      </c>
    </row>
    <row r="121" spans="1:47" s="2" customFormat="1" ht="12">
      <c r="A121" s="40"/>
      <c r="B121" s="41"/>
      <c r="C121" s="42"/>
      <c r="D121" s="228" t="s">
        <v>172</v>
      </c>
      <c r="E121" s="42"/>
      <c r="F121" s="229" t="s">
        <v>202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172</v>
      </c>
      <c r="AU121" s="19" t="s">
        <v>82</v>
      </c>
    </row>
    <row r="122" spans="1:51" s="13" customFormat="1" ht="12">
      <c r="A122" s="13"/>
      <c r="B122" s="235"/>
      <c r="C122" s="236"/>
      <c r="D122" s="233" t="s">
        <v>176</v>
      </c>
      <c r="E122" s="237" t="s">
        <v>19</v>
      </c>
      <c r="F122" s="238" t="s">
        <v>203</v>
      </c>
      <c r="G122" s="236"/>
      <c r="H122" s="239">
        <v>283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176</v>
      </c>
      <c r="AU122" s="245" t="s">
        <v>82</v>
      </c>
      <c r="AV122" s="13" t="s">
        <v>82</v>
      </c>
      <c r="AW122" s="13" t="s">
        <v>35</v>
      </c>
      <c r="AX122" s="13" t="s">
        <v>73</v>
      </c>
      <c r="AY122" s="245" t="s">
        <v>163</v>
      </c>
    </row>
    <row r="123" spans="1:51" s="14" customFormat="1" ht="12">
      <c r="A123" s="14"/>
      <c r="B123" s="246"/>
      <c r="C123" s="247"/>
      <c r="D123" s="233" t="s">
        <v>176</v>
      </c>
      <c r="E123" s="248" t="s">
        <v>19</v>
      </c>
      <c r="F123" s="249" t="s">
        <v>178</v>
      </c>
      <c r="G123" s="247"/>
      <c r="H123" s="250">
        <v>283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176</v>
      </c>
      <c r="AU123" s="256" t="s">
        <v>82</v>
      </c>
      <c r="AV123" s="14" t="s">
        <v>170</v>
      </c>
      <c r="AW123" s="14" t="s">
        <v>35</v>
      </c>
      <c r="AX123" s="14" t="s">
        <v>80</v>
      </c>
      <c r="AY123" s="256" t="s">
        <v>163</v>
      </c>
    </row>
    <row r="124" spans="1:65" s="2" customFormat="1" ht="21.75" customHeight="1">
      <c r="A124" s="40"/>
      <c r="B124" s="41"/>
      <c r="C124" s="215" t="s">
        <v>204</v>
      </c>
      <c r="D124" s="215" t="s">
        <v>165</v>
      </c>
      <c r="E124" s="216" t="s">
        <v>205</v>
      </c>
      <c r="F124" s="217" t="s">
        <v>206</v>
      </c>
      <c r="G124" s="218" t="s">
        <v>118</v>
      </c>
      <c r="H124" s="219">
        <v>407.352</v>
      </c>
      <c r="I124" s="220"/>
      <c r="J124" s="221">
        <f>ROUND(I124*H124,2)</f>
        <v>0</v>
      </c>
      <c r="K124" s="217" t="s">
        <v>169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170</v>
      </c>
      <c r="AT124" s="226" t="s">
        <v>165</v>
      </c>
      <c r="AU124" s="226" t="s">
        <v>82</v>
      </c>
      <c r="AY124" s="19" t="s">
        <v>163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170</v>
      </c>
      <c r="BM124" s="226" t="s">
        <v>207</v>
      </c>
    </row>
    <row r="125" spans="1:47" s="2" customFormat="1" ht="12">
      <c r="A125" s="40"/>
      <c r="B125" s="41"/>
      <c r="C125" s="42"/>
      <c r="D125" s="228" t="s">
        <v>172</v>
      </c>
      <c r="E125" s="42"/>
      <c r="F125" s="229" t="s">
        <v>208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82</v>
      </c>
    </row>
    <row r="126" spans="1:51" s="15" customFormat="1" ht="12">
      <c r="A126" s="15"/>
      <c r="B126" s="257"/>
      <c r="C126" s="258"/>
      <c r="D126" s="233" t="s">
        <v>176</v>
      </c>
      <c r="E126" s="259" t="s">
        <v>19</v>
      </c>
      <c r="F126" s="260" t="s">
        <v>209</v>
      </c>
      <c r="G126" s="258"/>
      <c r="H126" s="259" t="s">
        <v>19</v>
      </c>
      <c r="I126" s="261"/>
      <c r="J126" s="258"/>
      <c r="K126" s="258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176</v>
      </c>
      <c r="AU126" s="266" t="s">
        <v>82</v>
      </c>
      <c r="AV126" s="15" t="s">
        <v>80</v>
      </c>
      <c r="AW126" s="15" t="s">
        <v>35</v>
      </c>
      <c r="AX126" s="15" t="s">
        <v>73</v>
      </c>
      <c r="AY126" s="266" t="s">
        <v>163</v>
      </c>
    </row>
    <row r="127" spans="1:51" s="13" customFormat="1" ht="12">
      <c r="A127" s="13"/>
      <c r="B127" s="235"/>
      <c r="C127" s="236"/>
      <c r="D127" s="233" t="s">
        <v>176</v>
      </c>
      <c r="E127" s="237" t="s">
        <v>19</v>
      </c>
      <c r="F127" s="238" t="s">
        <v>210</v>
      </c>
      <c r="G127" s="236"/>
      <c r="H127" s="239">
        <v>176.64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176</v>
      </c>
      <c r="AU127" s="245" t="s">
        <v>82</v>
      </c>
      <c r="AV127" s="13" t="s">
        <v>82</v>
      </c>
      <c r="AW127" s="13" t="s">
        <v>35</v>
      </c>
      <c r="AX127" s="13" t="s">
        <v>73</v>
      </c>
      <c r="AY127" s="245" t="s">
        <v>163</v>
      </c>
    </row>
    <row r="128" spans="1:51" s="15" customFormat="1" ht="12">
      <c r="A128" s="15"/>
      <c r="B128" s="257"/>
      <c r="C128" s="258"/>
      <c r="D128" s="233" t="s">
        <v>176</v>
      </c>
      <c r="E128" s="259" t="s">
        <v>19</v>
      </c>
      <c r="F128" s="260" t="s">
        <v>211</v>
      </c>
      <c r="G128" s="258"/>
      <c r="H128" s="259" t="s">
        <v>19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176</v>
      </c>
      <c r="AU128" s="266" t="s">
        <v>82</v>
      </c>
      <c r="AV128" s="15" t="s">
        <v>80</v>
      </c>
      <c r="AW128" s="15" t="s">
        <v>35</v>
      </c>
      <c r="AX128" s="15" t="s">
        <v>73</v>
      </c>
      <c r="AY128" s="266" t="s">
        <v>163</v>
      </c>
    </row>
    <row r="129" spans="1:51" s="13" customFormat="1" ht="12">
      <c r="A129" s="13"/>
      <c r="B129" s="235"/>
      <c r="C129" s="236"/>
      <c r="D129" s="233" t="s">
        <v>176</v>
      </c>
      <c r="E129" s="237" t="s">
        <v>19</v>
      </c>
      <c r="F129" s="238" t="s">
        <v>212</v>
      </c>
      <c r="G129" s="236"/>
      <c r="H129" s="239">
        <v>49.68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176</v>
      </c>
      <c r="AU129" s="245" t="s">
        <v>82</v>
      </c>
      <c r="AV129" s="13" t="s">
        <v>82</v>
      </c>
      <c r="AW129" s="13" t="s">
        <v>35</v>
      </c>
      <c r="AX129" s="13" t="s">
        <v>73</v>
      </c>
      <c r="AY129" s="245" t="s">
        <v>163</v>
      </c>
    </row>
    <row r="130" spans="1:51" s="15" customFormat="1" ht="12">
      <c r="A130" s="15"/>
      <c r="B130" s="257"/>
      <c r="C130" s="258"/>
      <c r="D130" s="233" t="s">
        <v>176</v>
      </c>
      <c r="E130" s="259" t="s">
        <v>19</v>
      </c>
      <c r="F130" s="260" t="s">
        <v>213</v>
      </c>
      <c r="G130" s="258"/>
      <c r="H130" s="259" t="s">
        <v>19</v>
      </c>
      <c r="I130" s="261"/>
      <c r="J130" s="258"/>
      <c r="K130" s="258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176</v>
      </c>
      <c r="AU130" s="266" t="s">
        <v>82</v>
      </c>
      <c r="AV130" s="15" t="s">
        <v>80</v>
      </c>
      <c r="AW130" s="15" t="s">
        <v>35</v>
      </c>
      <c r="AX130" s="15" t="s">
        <v>73</v>
      </c>
      <c r="AY130" s="266" t="s">
        <v>163</v>
      </c>
    </row>
    <row r="131" spans="1:51" s="13" customFormat="1" ht="12">
      <c r="A131" s="13"/>
      <c r="B131" s="235"/>
      <c r="C131" s="236"/>
      <c r="D131" s="233" t="s">
        <v>176</v>
      </c>
      <c r="E131" s="237" t="s">
        <v>19</v>
      </c>
      <c r="F131" s="238" t="s">
        <v>214</v>
      </c>
      <c r="G131" s="236"/>
      <c r="H131" s="239">
        <v>99.6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176</v>
      </c>
      <c r="AU131" s="245" t="s">
        <v>82</v>
      </c>
      <c r="AV131" s="13" t="s">
        <v>82</v>
      </c>
      <c r="AW131" s="13" t="s">
        <v>35</v>
      </c>
      <c r="AX131" s="13" t="s">
        <v>73</v>
      </c>
      <c r="AY131" s="245" t="s">
        <v>163</v>
      </c>
    </row>
    <row r="132" spans="1:51" s="15" customFormat="1" ht="12">
      <c r="A132" s="15"/>
      <c r="B132" s="257"/>
      <c r="C132" s="258"/>
      <c r="D132" s="233" t="s">
        <v>176</v>
      </c>
      <c r="E132" s="259" t="s">
        <v>19</v>
      </c>
      <c r="F132" s="260" t="s">
        <v>215</v>
      </c>
      <c r="G132" s="258"/>
      <c r="H132" s="259" t="s">
        <v>19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176</v>
      </c>
      <c r="AU132" s="266" t="s">
        <v>82</v>
      </c>
      <c r="AV132" s="15" t="s">
        <v>80</v>
      </c>
      <c r="AW132" s="15" t="s">
        <v>35</v>
      </c>
      <c r="AX132" s="15" t="s">
        <v>73</v>
      </c>
      <c r="AY132" s="266" t="s">
        <v>163</v>
      </c>
    </row>
    <row r="133" spans="1:51" s="13" customFormat="1" ht="12">
      <c r="A133" s="13"/>
      <c r="B133" s="235"/>
      <c r="C133" s="236"/>
      <c r="D133" s="233" t="s">
        <v>176</v>
      </c>
      <c r="E133" s="237" t="s">
        <v>19</v>
      </c>
      <c r="F133" s="238" t="s">
        <v>216</v>
      </c>
      <c r="G133" s="236"/>
      <c r="H133" s="239">
        <v>52.92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176</v>
      </c>
      <c r="AU133" s="245" t="s">
        <v>82</v>
      </c>
      <c r="AV133" s="13" t="s">
        <v>82</v>
      </c>
      <c r="AW133" s="13" t="s">
        <v>35</v>
      </c>
      <c r="AX133" s="13" t="s">
        <v>73</v>
      </c>
      <c r="AY133" s="245" t="s">
        <v>163</v>
      </c>
    </row>
    <row r="134" spans="1:51" s="15" customFormat="1" ht="12">
      <c r="A134" s="15"/>
      <c r="B134" s="257"/>
      <c r="C134" s="258"/>
      <c r="D134" s="233" t="s">
        <v>176</v>
      </c>
      <c r="E134" s="259" t="s">
        <v>19</v>
      </c>
      <c r="F134" s="260" t="s">
        <v>217</v>
      </c>
      <c r="G134" s="258"/>
      <c r="H134" s="259" t="s">
        <v>19</v>
      </c>
      <c r="I134" s="261"/>
      <c r="J134" s="258"/>
      <c r="K134" s="258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176</v>
      </c>
      <c r="AU134" s="266" t="s">
        <v>82</v>
      </c>
      <c r="AV134" s="15" t="s">
        <v>80</v>
      </c>
      <c r="AW134" s="15" t="s">
        <v>35</v>
      </c>
      <c r="AX134" s="15" t="s">
        <v>73</v>
      </c>
      <c r="AY134" s="266" t="s">
        <v>163</v>
      </c>
    </row>
    <row r="135" spans="1:51" s="13" customFormat="1" ht="12">
      <c r="A135" s="13"/>
      <c r="B135" s="235"/>
      <c r="C135" s="236"/>
      <c r="D135" s="233" t="s">
        <v>176</v>
      </c>
      <c r="E135" s="237" t="s">
        <v>19</v>
      </c>
      <c r="F135" s="238" t="s">
        <v>218</v>
      </c>
      <c r="G135" s="236"/>
      <c r="H135" s="239">
        <v>28.512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176</v>
      </c>
      <c r="AU135" s="245" t="s">
        <v>82</v>
      </c>
      <c r="AV135" s="13" t="s">
        <v>82</v>
      </c>
      <c r="AW135" s="13" t="s">
        <v>35</v>
      </c>
      <c r="AX135" s="13" t="s">
        <v>73</v>
      </c>
      <c r="AY135" s="245" t="s">
        <v>163</v>
      </c>
    </row>
    <row r="136" spans="1:51" s="14" customFormat="1" ht="12">
      <c r="A136" s="14"/>
      <c r="B136" s="246"/>
      <c r="C136" s="247"/>
      <c r="D136" s="233" t="s">
        <v>176</v>
      </c>
      <c r="E136" s="248" t="s">
        <v>117</v>
      </c>
      <c r="F136" s="249" t="s">
        <v>178</v>
      </c>
      <c r="G136" s="247"/>
      <c r="H136" s="250">
        <v>407.352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176</v>
      </c>
      <c r="AU136" s="256" t="s">
        <v>82</v>
      </c>
      <c r="AV136" s="14" t="s">
        <v>170</v>
      </c>
      <c r="AW136" s="14" t="s">
        <v>35</v>
      </c>
      <c r="AX136" s="14" t="s">
        <v>80</v>
      </c>
      <c r="AY136" s="256" t="s">
        <v>163</v>
      </c>
    </row>
    <row r="137" spans="1:65" s="2" customFormat="1" ht="24.15" customHeight="1">
      <c r="A137" s="40"/>
      <c r="B137" s="41"/>
      <c r="C137" s="215" t="s">
        <v>219</v>
      </c>
      <c r="D137" s="215" t="s">
        <v>165</v>
      </c>
      <c r="E137" s="216" t="s">
        <v>220</v>
      </c>
      <c r="F137" s="217" t="s">
        <v>221</v>
      </c>
      <c r="G137" s="218" t="s">
        <v>118</v>
      </c>
      <c r="H137" s="219">
        <v>59.175</v>
      </c>
      <c r="I137" s="220"/>
      <c r="J137" s="221">
        <f>ROUND(I137*H137,2)</f>
        <v>0</v>
      </c>
      <c r="K137" s="217" t="s">
        <v>169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170</v>
      </c>
      <c r="AT137" s="226" t="s">
        <v>165</v>
      </c>
      <c r="AU137" s="226" t="s">
        <v>82</v>
      </c>
      <c r="AY137" s="19" t="s">
        <v>163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80</v>
      </c>
      <c r="BK137" s="227">
        <f>ROUND(I137*H137,2)</f>
        <v>0</v>
      </c>
      <c r="BL137" s="19" t="s">
        <v>170</v>
      </c>
      <c r="BM137" s="226" t="s">
        <v>222</v>
      </c>
    </row>
    <row r="138" spans="1:47" s="2" customFormat="1" ht="12">
      <c r="A138" s="40"/>
      <c r="B138" s="41"/>
      <c r="C138" s="42"/>
      <c r="D138" s="228" t="s">
        <v>172</v>
      </c>
      <c r="E138" s="42"/>
      <c r="F138" s="229" t="s">
        <v>223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82</v>
      </c>
    </row>
    <row r="139" spans="1:51" s="15" customFormat="1" ht="12">
      <c r="A139" s="15"/>
      <c r="B139" s="257"/>
      <c r="C139" s="258"/>
      <c r="D139" s="233" t="s">
        <v>176</v>
      </c>
      <c r="E139" s="259" t="s">
        <v>19</v>
      </c>
      <c r="F139" s="260" t="s">
        <v>224</v>
      </c>
      <c r="G139" s="258"/>
      <c r="H139" s="259" t="s">
        <v>19</v>
      </c>
      <c r="I139" s="261"/>
      <c r="J139" s="258"/>
      <c r="K139" s="258"/>
      <c r="L139" s="262"/>
      <c r="M139" s="263"/>
      <c r="N139" s="264"/>
      <c r="O139" s="264"/>
      <c r="P139" s="264"/>
      <c r="Q139" s="264"/>
      <c r="R139" s="264"/>
      <c r="S139" s="264"/>
      <c r="T139" s="26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6" t="s">
        <v>176</v>
      </c>
      <c r="AU139" s="266" t="s">
        <v>82</v>
      </c>
      <c r="AV139" s="15" t="s">
        <v>80</v>
      </c>
      <c r="AW139" s="15" t="s">
        <v>35</v>
      </c>
      <c r="AX139" s="15" t="s">
        <v>73</v>
      </c>
      <c r="AY139" s="266" t="s">
        <v>163</v>
      </c>
    </row>
    <row r="140" spans="1:51" s="13" customFormat="1" ht="12">
      <c r="A140" s="13"/>
      <c r="B140" s="235"/>
      <c r="C140" s="236"/>
      <c r="D140" s="233" t="s">
        <v>176</v>
      </c>
      <c r="E140" s="237" t="s">
        <v>19</v>
      </c>
      <c r="F140" s="238" t="s">
        <v>225</v>
      </c>
      <c r="G140" s="236"/>
      <c r="H140" s="239">
        <v>41.175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176</v>
      </c>
      <c r="AU140" s="245" t="s">
        <v>82</v>
      </c>
      <c r="AV140" s="13" t="s">
        <v>82</v>
      </c>
      <c r="AW140" s="13" t="s">
        <v>35</v>
      </c>
      <c r="AX140" s="13" t="s">
        <v>73</v>
      </c>
      <c r="AY140" s="245" t="s">
        <v>163</v>
      </c>
    </row>
    <row r="141" spans="1:51" s="15" customFormat="1" ht="12">
      <c r="A141" s="15"/>
      <c r="B141" s="257"/>
      <c r="C141" s="258"/>
      <c r="D141" s="233" t="s">
        <v>176</v>
      </c>
      <c r="E141" s="259" t="s">
        <v>19</v>
      </c>
      <c r="F141" s="260" t="s">
        <v>226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176</v>
      </c>
      <c r="AU141" s="266" t="s">
        <v>82</v>
      </c>
      <c r="AV141" s="15" t="s">
        <v>80</v>
      </c>
      <c r="AW141" s="15" t="s">
        <v>35</v>
      </c>
      <c r="AX141" s="15" t="s">
        <v>73</v>
      </c>
      <c r="AY141" s="266" t="s">
        <v>163</v>
      </c>
    </row>
    <row r="142" spans="1:51" s="13" customFormat="1" ht="12">
      <c r="A142" s="13"/>
      <c r="B142" s="235"/>
      <c r="C142" s="236"/>
      <c r="D142" s="233" t="s">
        <v>176</v>
      </c>
      <c r="E142" s="237" t="s">
        <v>19</v>
      </c>
      <c r="F142" s="238" t="s">
        <v>227</v>
      </c>
      <c r="G142" s="236"/>
      <c r="H142" s="239">
        <v>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176</v>
      </c>
      <c r="AU142" s="245" t="s">
        <v>82</v>
      </c>
      <c r="AV142" s="13" t="s">
        <v>82</v>
      </c>
      <c r="AW142" s="13" t="s">
        <v>35</v>
      </c>
      <c r="AX142" s="13" t="s">
        <v>73</v>
      </c>
      <c r="AY142" s="245" t="s">
        <v>163</v>
      </c>
    </row>
    <row r="143" spans="1:51" s="15" customFormat="1" ht="12">
      <c r="A143" s="15"/>
      <c r="B143" s="257"/>
      <c r="C143" s="258"/>
      <c r="D143" s="233" t="s">
        <v>176</v>
      </c>
      <c r="E143" s="259" t="s">
        <v>19</v>
      </c>
      <c r="F143" s="260" t="s">
        <v>228</v>
      </c>
      <c r="G143" s="258"/>
      <c r="H143" s="259" t="s">
        <v>19</v>
      </c>
      <c r="I143" s="261"/>
      <c r="J143" s="258"/>
      <c r="K143" s="258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176</v>
      </c>
      <c r="AU143" s="266" t="s">
        <v>82</v>
      </c>
      <c r="AV143" s="15" t="s">
        <v>80</v>
      </c>
      <c r="AW143" s="15" t="s">
        <v>35</v>
      </c>
      <c r="AX143" s="15" t="s">
        <v>73</v>
      </c>
      <c r="AY143" s="266" t="s">
        <v>163</v>
      </c>
    </row>
    <row r="144" spans="1:51" s="13" customFormat="1" ht="12">
      <c r="A144" s="13"/>
      <c r="B144" s="235"/>
      <c r="C144" s="236"/>
      <c r="D144" s="233" t="s">
        <v>176</v>
      </c>
      <c r="E144" s="237" t="s">
        <v>19</v>
      </c>
      <c r="F144" s="238" t="s">
        <v>229</v>
      </c>
      <c r="G144" s="236"/>
      <c r="H144" s="239">
        <v>15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176</v>
      </c>
      <c r="AU144" s="245" t="s">
        <v>82</v>
      </c>
      <c r="AV144" s="13" t="s">
        <v>82</v>
      </c>
      <c r="AW144" s="13" t="s">
        <v>35</v>
      </c>
      <c r="AX144" s="13" t="s">
        <v>73</v>
      </c>
      <c r="AY144" s="245" t="s">
        <v>163</v>
      </c>
    </row>
    <row r="145" spans="1:51" s="14" customFormat="1" ht="12">
      <c r="A145" s="14"/>
      <c r="B145" s="246"/>
      <c r="C145" s="247"/>
      <c r="D145" s="233" t="s">
        <v>176</v>
      </c>
      <c r="E145" s="248" t="s">
        <v>120</v>
      </c>
      <c r="F145" s="249" t="s">
        <v>178</v>
      </c>
      <c r="G145" s="247"/>
      <c r="H145" s="250">
        <v>59.175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176</v>
      </c>
      <c r="AU145" s="256" t="s">
        <v>82</v>
      </c>
      <c r="AV145" s="14" t="s">
        <v>170</v>
      </c>
      <c r="AW145" s="14" t="s">
        <v>35</v>
      </c>
      <c r="AX145" s="14" t="s">
        <v>80</v>
      </c>
      <c r="AY145" s="256" t="s">
        <v>163</v>
      </c>
    </row>
    <row r="146" spans="1:65" s="2" customFormat="1" ht="37.8" customHeight="1">
      <c r="A146" s="40"/>
      <c r="B146" s="41"/>
      <c r="C146" s="215" t="s">
        <v>230</v>
      </c>
      <c r="D146" s="215" t="s">
        <v>165</v>
      </c>
      <c r="E146" s="216" t="s">
        <v>231</v>
      </c>
      <c r="F146" s="217" t="s">
        <v>232</v>
      </c>
      <c r="G146" s="218" t="s">
        <v>118</v>
      </c>
      <c r="H146" s="219">
        <v>466.527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170</v>
      </c>
      <c r="AT146" s="226" t="s">
        <v>165</v>
      </c>
      <c r="AU146" s="226" t="s">
        <v>82</v>
      </c>
      <c r="AY146" s="19" t="s">
        <v>163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80</v>
      </c>
      <c r="BK146" s="227">
        <f>ROUND(I146*H146,2)</f>
        <v>0</v>
      </c>
      <c r="BL146" s="19" t="s">
        <v>170</v>
      </c>
      <c r="BM146" s="226" t="s">
        <v>233</v>
      </c>
    </row>
    <row r="147" spans="1:51" s="13" customFormat="1" ht="12">
      <c r="A147" s="13"/>
      <c r="B147" s="235"/>
      <c r="C147" s="236"/>
      <c r="D147" s="233" t="s">
        <v>176</v>
      </c>
      <c r="E147" s="237" t="s">
        <v>19</v>
      </c>
      <c r="F147" s="238" t="s">
        <v>234</v>
      </c>
      <c r="G147" s="236"/>
      <c r="H147" s="239">
        <v>466.527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176</v>
      </c>
      <c r="AU147" s="245" t="s">
        <v>82</v>
      </c>
      <c r="AV147" s="13" t="s">
        <v>82</v>
      </c>
      <c r="AW147" s="13" t="s">
        <v>35</v>
      </c>
      <c r="AX147" s="13" t="s">
        <v>73</v>
      </c>
      <c r="AY147" s="245" t="s">
        <v>163</v>
      </c>
    </row>
    <row r="148" spans="1:51" s="14" customFormat="1" ht="12">
      <c r="A148" s="14"/>
      <c r="B148" s="246"/>
      <c r="C148" s="247"/>
      <c r="D148" s="233" t="s">
        <v>176</v>
      </c>
      <c r="E148" s="248" t="s">
        <v>19</v>
      </c>
      <c r="F148" s="249" t="s">
        <v>178</v>
      </c>
      <c r="G148" s="247"/>
      <c r="H148" s="250">
        <v>466.527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176</v>
      </c>
      <c r="AU148" s="256" t="s">
        <v>82</v>
      </c>
      <c r="AV148" s="14" t="s">
        <v>170</v>
      </c>
      <c r="AW148" s="14" t="s">
        <v>35</v>
      </c>
      <c r="AX148" s="14" t="s">
        <v>80</v>
      </c>
      <c r="AY148" s="256" t="s">
        <v>163</v>
      </c>
    </row>
    <row r="149" spans="1:65" s="2" customFormat="1" ht="24.15" customHeight="1">
      <c r="A149" s="40"/>
      <c r="B149" s="41"/>
      <c r="C149" s="215" t="s">
        <v>235</v>
      </c>
      <c r="D149" s="215" t="s">
        <v>165</v>
      </c>
      <c r="E149" s="216" t="s">
        <v>236</v>
      </c>
      <c r="F149" s="217" t="s">
        <v>237</v>
      </c>
      <c r="G149" s="218" t="s">
        <v>118</v>
      </c>
      <c r="H149" s="219">
        <v>49.68</v>
      </c>
      <c r="I149" s="220"/>
      <c r="J149" s="221">
        <f>ROUND(I149*H149,2)</f>
        <v>0</v>
      </c>
      <c r="K149" s="217" t="s">
        <v>238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170</v>
      </c>
      <c r="AT149" s="226" t="s">
        <v>165</v>
      </c>
      <c r="AU149" s="226" t="s">
        <v>82</v>
      </c>
      <c r="AY149" s="19" t="s">
        <v>163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80</v>
      </c>
      <c r="BK149" s="227">
        <f>ROUND(I149*H149,2)</f>
        <v>0</v>
      </c>
      <c r="BL149" s="19" t="s">
        <v>170</v>
      </c>
      <c r="BM149" s="226" t="s">
        <v>239</v>
      </c>
    </row>
    <row r="150" spans="1:47" s="2" customFormat="1" ht="12">
      <c r="A150" s="40"/>
      <c r="B150" s="41"/>
      <c r="C150" s="42"/>
      <c r="D150" s="228" t="s">
        <v>172</v>
      </c>
      <c r="E150" s="42"/>
      <c r="F150" s="229" t="s">
        <v>240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82</v>
      </c>
    </row>
    <row r="151" spans="1:47" s="2" customFormat="1" ht="12">
      <c r="A151" s="40"/>
      <c r="B151" s="41"/>
      <c r="C151" s="42"/>
      <c r="D151" s="233" t="s">
        <v>174</v>
      </c>
      <c r="E151" s="42"/>
      <c r="F151" s="234" t="s">
        <v>241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174</v>
      </c>
      <c r="AU151" s="19" t="s">
        <v>82</v>
      </c>
    </row>
    <row r="152" spans="1:51" s="15" customFormat="1" ht="12">
      <c r="A152" s="15"/>
      <c r="B152" s="257"/>
      <c r="C152" s="258"/>
      <c r="D152" s="233" t="s">
        <v>176</v>
      </c>
      <c r="E152" s="259" t="s">
        <v>19</v>
      </c>
      <c r="F152" s="260" t="s">
        <v>211</v>
      </c>
      <c r="G152" s="258"/>
      <c r="H152" s="259" t="s">
        <v>19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176</v>
      </c>
      <c r="AU152" s="266" t="s">
        <v>82</v>
      </c>
      <c r="AV152" s="15" t="s">
        <v>80</v>
      </c>
      <c r="AW152" s="15" t="s">
        <v>35</v>
      </c>
      <c r="AX152" s="15" t="s">
        <v>73</v>
      </c>
      <c r="AY152" s="266" t="s">
        <v>163</v>
      </c>
    </row>
    <row r="153" spans="1:51" s="13" customFormat="1" ht="12">
      <c r="A153" s="13"/>
      <c r="B153" s="235"/>
      <c r="C153" s="236"/>
      <c r="D153" s="233" t="s">
        <v>176</v>
      </c>
      <c r="E153" s="237" t="s">
        <v>19</v>
      </c>
      <c r="F153" s="238" t="s">
        <v>212</v>
      </c>
      <c r="G153" s="236"/>
      <c r="H153" s="239">
        <v>49.68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176</v>
      </c>
      <c r="AU153" s="245" t="s">
        <v>82</v>
      </c>
      <c r="AV153" s="13" t="s">
        <v>82</v>
      </c>
      <c r="AW153" s="13" t="s">
        <v>35</v>
      </c>
      <c r="AX153" s="13" t="s">
        <v>73</v>
      </c>
      <c r="AY153" s="245" t="s">
        <v>163</v>
      </c>
    </row>
    <row r="154" spans="1:51" s="14" customFormat="1" ht="12">
      <c r="A154" s="14"/>
      <c r="B154" s="246"/>
      <c r="C154" s="247"/>
      <c r="D154" s="233" t="s">
        <v>176</v>
      </c>
      <c r="E154" s="248" t="s">
        <v>125</v>
      </c>
      <c r="F154" s="249" t="s">
        <v>178</v>
      </c>
      <c r="G154" s="247"/>
      <c r="H154" s="250">
        <v>49.68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176</v>
      </c>
      <c r="AU154" s="256" t="s">
        <v>82</v>
      </c>
      <c r="AV154" s="14" t="s">
        <v>170</v>
      </c>
      <c r="AW154" s="14" t="s">
        <v>35</v>
      </c>
      <c r="AX154" s="14" t="s">
        <v>80</v>
      </c>
      <c r="AY154" s="256" t="s">
        <v>163</v>
      </c>
    </row>
    <row r="155" spans="1:65" s="2" customFormat="1" ht="16.5" customHeight="1">
      <c r="A155" s="40"/>
      <c r="B155" s="41"/>
      <c r="C155" s="267" t="s">
        <v>242</v>
      </c>
      <c r="D155" s="267" t="s">
        <v>243</v>
      </c>
      <c r="E155" s="268" t="s">
        <v>244</v>
      </c>
      <c r="F155" s="269" t="s">
        <v>245</v>
      </c>
      <c r="G155" s="270" t="s">
        <v>246</v>
      </c>
      <c r="H155" s="271">
        <v>89.424</v>
      </c>
      <c r="I155" s="272"/>
      <c r="J155" s="273">
        <f>ROUND(I155*H155,2)</f>
        <v>0</v>
      </c>
      <c r="K155" s="269" t="s">
        <v>238</v>
      </c>
      <c r="L155" s="274"/>
      <c r="M155" s="275" t="s">
        <v>19</v>
      </c>
      <c r="N155" s="276" t="s">
        <v>44</v>
      </c>
      <c r="O155" s="86"/>
      <c r="P155" s="224">
        <f>O155*H155</f>
        <v>0</v>
      </c>
      <c r="Q155" s="224">
        <v>1</v>
      </c>
      <c r="R155" s="224">
        <f>Q155*H155</f>
        <v>89.424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230</v>
      </c>
      <c r="AT155" s="226" t="s">
        <v>243</v>
      </c>
      <c r="AU155" s="226" t="s">
        <v>82</v>
      </c>
      <c r="AY155" s="19" t="s">
        <v>163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170</v>
      </c>
      <c r="BM155" s="226" t="s">
        <v>247</v>
      </c>
    </row>
    <row r="156" spans="1:47" s="2" customFormat="1" ht="12">
      <c r="A156" s="40"/>
      <c r="B156" s="41"/>
      <c r="C156" s="42"/>
      <c r="D156" s="233" t="s">
        <v>174</v>
      </c>
      <c r="E156" s="42"/>
      <c r="F156" s="234" t="s">
        <v>248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174</v>
      </c>
      <c r="AU156" s="19" t="s">
        <v>82</v>
      </c>
    </row>
    <row r="157" spans="1:51" s="13" customFormat="1" ht="12">
      <c r="A157" s="13"/>
      <c r="B157" s="235"/>
      <c r="C157" s="236"/>
      <c r="D157" s="233" t="s">
        <v>176</v>
      </c>
      <c r="E157" s="237" t="s">
        <v>19</v>
      </c>
      <c r="F157" s="238" t="s">
        <v>249</v>
      </c>
      <c r="G157" s="236"/>
      <c r="H157" s="239">
        <v>89.424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176</v>
      </c>
      <c r="AU157" s="245" t="s">
        <v>82</v>
      </c>
      <c r="AV157" s="13" t="s">
        <v>82</v>
      </c>
      <c r="AW157" s="13" t="s">
        <v>35</v>
      </c>
      <c r="AX157" s="13" t="s">
        <v>73</v>
      </c>
      <c r="AY157" s="245" t="s">
        <v>163</v>
      </c>
    </row>
    <row r="158" spans="1:51" s="14" customFormat="1" ht="12">
      <c r="A158" s="14"/>
      <c r="B158" s="246"/>
      <c r="C158" s="247"/>
      <c r="D158" s="233" t="s">
        <v>176</v>
      </c>
      <c r="E158" s="248" t="s">
        <v>19</v>
      </c>
      <c r="F158" s="249" t="s">
        <v>178</v>
      </c>
      <c r="G158" s="247"/>
      <c r="H158" s="250">
        <v>89.424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176</v>
      </c>
      <c r="AU158" s="256" t="s">
        <v>82</v>
      </c>
      <c r="AV158" s="14" t="s">
        <v>170</v>
      </c>
      <c r="AW158" s="14" t="s">
        <v>35</v>
      </c>
      <c r="AX158" s="14" t="s">
        <v>80</v>
      </c>
      <c r="AY158" s="256" t="s">
        <v>163</v>
      </c>
    </row>
    <row r="159" spans="1:65" s="2" customFormat="1" ht="24.15" customHeight="1">
      <c r="A159" s="40"/>
      <c r="B159" s="41"/>
      <c r="C159" s="215" t="s">
        <v>250</v>
      </c>
      <c r="D159" s="215" t="s">
        <v>165</v>
      </c>
      <c r="E159" s="216" t="s">
        <v>251</v>
      </c>
      <c r="F159" s="217" t="s">
        <v>252</v>
      </c>
      <c r="G159" s="218" t="s">
        <v>118</v>
      </c>
      <c r="H159" s="219">
        <v>16.5</v>
      </c>
      <c r="I159" s="220"/>
      <c r="J159" s="221">
        <f>ROUND(I159*H159,2)</f>
        <v>0</v>
      </c>
      <c r="K159" s="217" t="s">
        <v>169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170</v>
      </c>
      <c r="AT159" s="226" t="s">
        <v>165</v>
      </c>
      <c r="AU159" s="226" t="s">
        <v>82</v>
      </c>
      <c r="AY159" s="19" t="s">
        <v>163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80</v>
      </c>
      <c r="BK159" s="227">
        <f>ROUND(I159*H159,2)</f>
        <v>0</v>
      </c>
      <c r="BL159" s="19" t="s">
        <v>170</v>
      </c>
      <c r="BM159" s="226" t="s">
        <v>253</v>
      </c>
    </row>
    <row r="160" spans="1:47" s="2" customFormat="1" ht="12">
      <c r="A160" s="40"/>
      <c r="B160" s="41"/>
      <c r="C160" s="42"/>
      <c r="D160" s="228" t="s">
        <v>172</v>
      </c>
      <c r="E160" s="42"/>
      <c r="F160" s="229" t="s">
        <v>254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82</v>
      </c>
    </row>
    <row r="161" spans="1:51" s="15" customFormat="1" ht="12">
      <c r="A161" s="15"/>
      <c r="B161" s="257"/>
      <c r="C161" s="258"/>
      <c r="D161" s="233" t="s">
        <v>176</v>
      </c>
      <c r="E161" s="259" t="s">
        <v>19</v>
      </c>
      <c r="F161" s="260" t="s">
        <v>226</v>
      </c>
      <c r="G161" s="258"/>
      <c r="H161" s="259" t="s">
        <v>19</v>
      </c>
      <c r="I161" s="261"/>
      <c r="J161" s="258"/>
      <c r="K161" s="258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176</v>
      </c>
      <c r="AU161" s="266" t="s">
        <v>82</v>
      </c>
      <c r="AV161" s="15" t="s">
        <v>80</v>
      </c>
      <c r="AW161" s="15" t="s">
        <v>35</v>
      </c>
      <c r="AX161" s="15" t="s">
        <v>73</v>
      </c>
      <c r="AY161" s="266" t="s">
        <v>163</v>
      </c>
    </row>
    <row r="162" spans="1:51" s="13" customFormat="1" ht="12">
      <c r="A162" s="13"/>
      <c r="B162" s="235"/>
      <c r="C162" s="236"/>
      <c r="D162" s="233" t="s">
        <v>176</v>
      </c>
      <c r="E162" s="237" t="s">
        <v>19</v>
      </c>
      <c r="F162" s="238" t="s">
        <v>255</v>
      </c>
      <c r="G162" s="236"/>
      <c r="H162" s="239">
        <v>2.1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176</v>
      </c>
      <c r="AU162" s="245" t="s">
        <v>82</v>
      </c>
      <c r="AV162" s="13" t="s">
        <v>82</v>
      </c>
      <c r="AW162" s="13" t="s">
        <v>35</v>
      </c>
      <c r="AX162" s="13" t="s">
        <v>73</v>
      </c>
      <c r="AY162" s="245" t="s">
        <v>163</v>
      </c>
    </row>
    <row r="163" spans="1:51" s="15" customFormat="1" ht="12">
      <c r="A163" s="15"/>
      <c r="B163" s="257"/>
      <c r="C163" s="258"/>
      <c r="D163" s="233" t="s">
        <v>176</v>
      </c>
      <c r="E163" s="259" t="s">
        <v>19</v>
      </c>
      <c r="F163" s="260" t="s">
        <v>228</v>
      </c>
      <c r="G163" s="258"/>
      <c r="H163" s="259" t="s">
        <v>19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176</v>
      </c>
      <c r="AU163" s="266" t="s">
        <v>82</v>
      </c>
      <c r="AV163" s="15" t="s">
        <v>80</v>
      </c>
      <c r="AW163" s="15" t="s">
        <v>35</v>
      </c>
      <c r="AX163" s="15" t="s">
        <v>73</v>
      </c>
      <c r="AY163" s="266" t="s">
        <v>163</v>
      </c>
    </row>
    <row r="164" spans="1:51" s="13" customFormat="1" ht="12">
      <c r="A164" s="13"/>
      <c r="B164" s="235"/>
      <c r="C164" s="236"/>
      <c r="D164" s="233" t="s">
        <v>176</v>
      </c>
      <c r="E164" s="237" t="s">
        <v>19</v>
      </c>
      <c r="F164" s="238" t="s">
        <v>256</v>
      </c>
      <c r="G164" s="236"/>
      <c r="H164" s="239">
        <v>14.4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176</v>
      </c>
      <c r="AU164" s="245" t="s">
        <v>82</v>
      </c>
      <c r="AV164" s="13" t="s">
        <v>82</v>
      </c>
      <c r="AW164" s="13" t="s">
        <v>35</v>
      </c>
      <c r="AX164" s="13" t="s">
        <v>73</v>
      </c>
      <c r="AY164" s="245" t="s">
        <v>163</v>
      </c>
    </row>
    <row r="165" spans="1:51" s="14" customFormat="1" ht="12">
      <c r="A165" s="14"/>
      <c r="B165" s="246"/>
      <c r="C165" s="247"/>
      <c r="D165" s="233" t="s">
        <v>176</v>
      </c>
      <c r="E165" s="248" t="s">
        <v>123</v>
      </c>
      <c r="F165" s="249" t="s">
        <v>178</v>
      </c>
      <c r="G165" s="247"/>
      <c r="H165" s="250">
        <v>16.5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176</v>
      </c>
      <c r="AU165" s="256" t="s">
        <v>82</v>
      </c>
      <c r="AV165" s="14" t="s">
        <v>170</v>
      </c>
      <c r="AW165" s="14" t="s">
        <v>35</v>
      </c>
      <c r="AX165" s="14" t="s">
        <v>80</v>
      </c>
      <c r="AY165" s="256" t="s">
        <v>163</v>
      </c>
    </row>
    <row r="166" spans="1:65" s="2" customFormat="1" ht="16.5" customHeight="1">
      <c r="A166" s="40"/>
      <c r="B166" s="41"/>
      <c r="C166" s="267" t="s">
        <v>257</v>
      </c>
      <c r="D166" s="267" t="s">
        <v>243</v>
      </c>
      <c r="E166" s="268" t="s">
        <v>258</v>
      </c>
      <c r="F166" s="269" t="s">
        <v>259</v>
      </c>
      <c r="G166" s="270" t="s">
        <v>246</v>
      </c>
      <c r="H166" s="271">
        <v>29.7</v>
      </c>
      <c r="I166" s="272"/>
      <c r="J166" s="273">
        <f>ROUND(I166*H166,2)</f>
        <v>0</v>
      </c>
      <c r="K166" s="269" t="s">
        <v>169</v>
      </c>
      <c r="L166" s="274"/>
      <c r="M166" s="275" t="s">
        <v>19</v>
      </c>
      <c r="N166" s="276" t="s">
        <v>44</v>
      </c>
      <c r="O166" s="86"/>
      <c r="P166" s="224">
        <f>O166*H166</f>
        <v>0</v>
      </c>
      <c r="Q166" s="224">
        <v>1</v>
      </c>
      <c r="R166" s="224">
        <f>Q166*H166</f>
        <v>29.7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230</v>
      </c>
      <c r="AT166" s="226" t="s">
        <v>243</v>
      </c>
      <c r="AU166" s="226" t="s">
        <v>82</v>
      </c>
      <c r="AY166" s="19" t="s">
        <v>163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80</v>
      </c>
      <c r="BK166" s="227">
        <f>ROUND(I166*H166,2)</f>
        <v>0</v>
      </c>
      <c r="BL166" s="19" t="s">
        <v>170</v>
      </c>
      <c r="BM166" s="226" t="s">
        <v>260</v>
      </c>
    </row>
    <row r="167" spans="1:51" s="13" customFormat="1" ht="12">
      <c r="A167" s="13"/>
      <c r="B167" s="235"/>
      <c r="C167" s="236"/>
      <c r="D167" s="233" t="s">
        <v>176</v>
      </c>
      <c r="E167" s="237" t="s">
        <v>19</v>
      </c>
      <c r="F167" s="238" t="s">
        <v>261</v>
      </c>
      <c r="G167" s="236"/>
      <c r="H167" s="239">
        <v>29.7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176</v>
      </c>
      <c r="AU167" s="245" t="s">
        <v>82</v>
      </c>
      <c r="AV167" s="13" t="s">
        <v>82</v>
      </c>
      <c r="AW167" s="13" t="s">
        <v>35</v>
      </c>
      <c r="AX167" s="13" t="s">
        <v>73</v>
      </c>
      <c r="AY167" s="245" t="s">
        <v>163</v>
      </c>
    </row>
    <row r="168" spans="1:51" s="14" customFormat="1" ht="12">
      <c r="A168" s="14"/>
      <c r="B168" s="246"/>
      <c r="C168" s="247"/>
      <c r="D168" s="233" t="s">
        <v>176</v>
      </c>
      <c r="E168" s="248" t="s">
        <v>19</v>
      </c>
      <c r="F168" s="249" t="s">
        <v>178</v>
      </c>
      <c r="G168" s="247"/>
      <c r="H168" s="250">
        <v>29.7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176</v>
      </c>
      <c r="AU168" s="256" t="s">
        <v>82</v>
      </c>
      <c r="AV168" s="14" t="s">
        <v>170</v>
      </c>
      <c r="AW168" s="14" t="s">
        <v>35</v>
      </c>
      <c r="AX168" s="14" t="s">
        <v>80</v>
      </c>
      <c r="AY168" s="256" t="s">
        <v>163</v>
      </c>
    </row>
    <row r="169" spans="1:65" s="2" customFormat="1" ht="24.15" customHeight="1">
      <c r="A169" s="40"/>
      <c r="B169" s="41"/>
      <c r="C169" s="215" t="s">
        <v>262</v>
      </c>
      <c r="D169" s="215" t="s">
        <v>165</v>
      </c>
      <c r="E169" s="216" t="s">
        <v>263</v>
      </c>
      <c r="F169" s="217" t="s">
        <v>264</v>
      </c>
      <c r="G169" s="218" t="s">
        <v>168</v>
      </c>
      <c r="H169" s="219">
        <v>109</v>
      </c>
      <c r="I169" s="220"/>
      <c r="J169" s="221">
        <f>ROUND(I169*H169,2)</f>
        <v>0</v>
      </c>
      <c r="K169" s="217" t="s">
        <v>169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170</v>
      </c>
      <c r="AT169" s="226" t="s">
        <v>165</v>
      </c>
      <c r="AU169" s="226" t="s">
        <v>82</v>
      </c>
      <c r="AY169" s="19" t="s">
        <v>163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80</v>
      </c>
      <c r="BK169" s="227">
        <f>ROUND(I169*H169,2)</f>
        <v>0</v>
      </c>
      <c r="BL169" s="19" t="s">
        <v>170</v>
      </c>
      <c r="BM169" s="226" t="s">
        <v>265</v>
      </c>
    </row>
    <row r="170" spans="1:47" s="2" customFormat="1" ht="12">
      <c r="A170" s="40"/>
      <c r="B170" s="41"/>
      <c r="C170" s="42"/>
      <c r="D170" s="228" t="s">
        <v>172</v>
      </c>
      <c r="E170" s="42"/>
      <c r="F170" s="229" t="s">
        <v>266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172</v>
      </c>
      <c r="AU170" s="19" t="s">
        <v>82</v>
      </c>
    </row>
    <row r="171" spans="1:51" s="13" customFormat="1" ht="12">
      <c r="A171" s="13"/>
      <c r="B171" s="235"/>
      <c r="C171" s="236"/>
      <c r="D171" s="233" t="s">
        <v>176</v>
      </c>
      <c r="E171" s="237" t="s">
        <v>19</v>
      </c>
      <c r="F171" s="238" t="s">
        <v>184</v>
      </c>
      <c r="G171" s="236"/>
      <c r="H171" s="239">
        <v>109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176</v>
      </c>
      <c r="AU171" s="245" t="s">
        <v>82</v>
      </c>
      <c r="AV171" s="13" t="s">
        <v>82</v>
      </c>
      <c r="AW171" s="13" t="s">
        <v>35</v>
      </c>
      <c r="AX171" s="13" t="s">
        <v>73</v>
      </c>
      <c r="AY171" s="245" t="s">
        <v>163</v>
      </c>
    </row>
    <row r="172" spans="1:51" s="14" customFormat="1" ht="12">
      <c r="A172" s="14"/>
      <c r="B172" s="246"/>
      <c r="C172" s="247"/>
      <c r="D172" s="233" t="s">
        <v>176</v>
      </c>
      <c r="E172" s="248" t="s">
        <v>19</v>
      </c>
      <c r="F172" s="249" t="s">
        <v>178</v>
      </c>
      <c r="G172" s="247"/>
      <c r="H172" s="250">
        <v>109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176</v>
      </c>
      <c r="AU172" s="256" t="s">
        <v>82</v>
      </c>
      <c r="AV172" s="14" t="s">
        <v>170</v>
      </c>
      <c r="AW172" s="14" t="s">
        <v>35</v>
      </c>
      <c r="AX172" s="14" t="s">
        <v>80</v>
      </c>
      <c r="AY172" s="256" t="s">
        <v>163</v>
      </c>
    </row>
    <row r="173" spans="1:65" s="2" customFormat="1" ht="16.5" customHeight="1">
      <c r="A173" s="40"/>
      <c r="B173" s="41"/>
      <c r="C173" s="267" t="s">
        <v>267</v>
      </c>
      <c r="D173" s="267" t="s">
        <v>243</v>
      </c>
      <c r="E173" s="268" t="s">
        <v>268</v>
      </c>
      <c r="F173" s="269" t="s">
        <v>269</v>
      </c>
      <c r="G173" s="270" t="s">
        <v>246</v>
      </c>
      <c r="H173" s="271">
        <v>98.1</v>
      </c>
      <c r="I173" s="272"/>
      <c r="J173" s="273">
        <f>ROUND(I173*H173,2)</f>
        <v>0</v>
      </c>
      <c r="K173" s="269" t="s">
        <v>169</v>
      </c>
      <c r="L173" s="274"/>
      <c r="M173" s="275" t="s">
        <v>19</v>
      </c>
      <c r="N173" s="276" t="s">
        <v>44</v>
      </c>
      <c r="O173" s="86"/>
      <c r="P173" s="224">
        <f>O173*H173</f>
        <v>0</v>
      </c>
      <c r="Q173" s="224">
        <v>1</v>
      </c>
      <c r="R173" s="224">
        <f>Q173*H173</f>
        <v>98.1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230</v>
      </c>
      <c r="AT173" s="226" t="s">
        <v>243</v>
      </c>
      <c r="AU173" s="226" t="s">
        <v>82</v>
      </c>
      <c r="AY173" s="19" t="s">
        <v>163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80</v>
      </c>
      <c r="BK173" s="227">
        <f>ROUND(I173*H173,2)</f>
        <v>0</v>
      </c>
      <c r="BL173" s="19" t="s">
        <v>170</v>
      </c>
      <c r="BM173" s="226" t="s">
        <v>270</v>
      </c>
    </row>
    <row r="174" spans="1:51" s="13" customFormat="1" ht="12">
      <c r="A174" s="13"/>
      <c r="B174" s="235"/>
      <c r="C174" s="236"/>
      <c r="D174" s="233" t="s">
        <v>176</v>
      </c>
      <c r="E174" s="237" t="s">
        <v>19</v>
      </c>
      <c r="F174" s="238" t="s">
        <v>271</v>
      </c>
      <c r="G174" s="236"/>
      <c r="H174" s="239">
        <v>98.1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176</v>
      </c>
      <c r="AU174" s="245" t="s">
        <v>82</v>
      </c>
      <c r="AV174" s="13" t="s">
        <v>82</v>
      </c>
      <c r="AW174" s="13" t="s">
        <v>35</v>
      </c>
      <c r="AX174" s="13" t="s">
        <v>73</v>
      </c>
      <c r="AY174" s="245" t="s">
        <v>163</v>
      </c>
    </row>
    <row r="175" spans="1:51" s="14" customFormat="1" ht="12">
      <c r="A175" s="14"/>
      <c r="B175" s="246"/>
      <c r="C175" s="247"/>
      <c r="D175" s="233" t="s">
        <v>176</v>
      </c>
      <c r="E175" s="248" t="s">
        <v>19</v>
      </c>
      <c r="F175" s="249" t="s">
        <v>178</v>
      </c>
      <c r="G175" s="247"/>
      <c r="H175" s="250">
        <v>98.1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176</v>
      </c>
      <c r="AU175" s="256" t="s">
        <v>82</v>
      </c>
      <c r="AV175" s="14" t="s">
        <v>170</v>
      </c>
      <c r="AW175" s="14" t="s">
        <v>35</v>
      </c>
      <c r="AX175" s="14" t="s">
        <v>80</v>
      </c>
      <c r="AY175" s="256" t="s">
        <v>163</v>
      </c>
    </row>
    <row r="176" spans="1:65" s="2" customFormat="1" ht="24.15" customHeight="1">
      <c r="A176" s="40"/>
      <c r="B176" s="41"/>
      <c r="C176" s="215" t="s">
        <v>8</v>
      </c>
      <c r="D176" s="215" t="s">
        <v>165</v>
      </c>
      <c r="E176" s="216" t="s">
        <v>272</v>
      </c>
      <c r="F176" s="217" t="s">
        <v>273</v>
      </c>
      <c r="G176" s="218" t="s">
        <v>168</v>
      </c>
      <c r="H176" s="219">
        <v>109</v>
      </c>
      <c r="I176" s="220"/>
      <c r="J176" s="221">
        <f>ROUND(I176*H176,2)</f>
        <v>0</v>
      </c>
      <c r="K176" s="217" t="s">
        <v>169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170</v>
      </c>
      <c r="AT176" s="226" t="s">
        <v>165</v>
      </c>
      <c r="AU176" s="226" t="s">
        <v>82</v>
      </c>
      <c r="AY176" s="19" t="s">
        <v>163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80</v>
      </c>
      <c r="BK176" s="227">
        <f>ROUND(I176*H176,2)</f>
        <v>0</v>
      </c>
      <c r="BL176" s="19" t="s">
        <v>170</v>
      </c>
      <c r="BM176" s="226" t="s">
        <v>274</v>
      </c>
    </row>
    <row r="177" spans="1:47" s="2" customFormat="1" ht="12">
      <c r="A177" s="40"/>
      <c r="B177" s="41"/>
      <c r="C177" s="42"/>
      <c r="D177" s="228" t="s">
        <v>172</v>
      </c>
      <c r="E177" s="42"/>
      <c r="F177" s="229" t="s">
        <v>275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82</v>
      </c>
    </row>
    <row r="178" spans="1:51" s="13" customFormat="1" ht="12">
      <c r="A178" s="13"/>
      <c r="B178" s="235"/>
      <c r="C178" s="236"/>
      <c r="D178" s="233" t="s">
        <v>176</v>
      </c>
      <c r="E178" s="237" t="s">
        <v>19</v>
      </c>
      <c r="F178" s="238" t="s">
        <v>184</v>
      </c>
      <c r="G178" s="236"/>
      <c r="H178" s="239">
        <v>109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176</v>
      </c>
      <c r="AU178" s="245" t="s">
        <v>82</v>
      </c>
      <c r="AV178" s="13" t="s">
        <v>82</v>
      </c>
      <c r="AW178" s="13" t="s">
        <v>35</v>
      </c>
      <c r="AX178" s="13" t="s">
        <v>73</v>
      </c>
      <c r="AY178" s="245" t="s">
        <v>163</v>
      </c>
    </row>
    <row r="179" spans="1:51" s="14" customFormat="1" ht="12">
      <c r="A179" s="14"/>
      <c r="B179" s="246"/>
      <c r="C179" s="247"/>
      <c r="D179" s="233" t="s">
        <v>176</v>
      </c>
      <c r="E179" s="248" t="s">
        <v>19</v>
      </c>
      <c r="F179" s="249" t="s">
        <v>178</v>
      </c>
      <c r="G179" s="247"/>
      <c r="H179" s="250">
        <v>109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176</v>
      </c>
      <c r="AU179" s="256" t="s">
        <v>82</v>
      </c>
      <c r="AV179" s="14" t="s">
        <v>170</v>
      </c>
      <c r="AW179" s="14" t="s">
        <v>35</v>
      </c>
      <c r="AX179" s="14" t="s">
        <v>80</v>
      </c>
      <c r="AY179" s="256" t="s">
        <v>163</v>
      </c>
    </row>
    <row r="180" spans="1:65" s="2" customFormat="1" ht="16.5" customHeight="1">
      <c r="A180" s="40"/>
      <c r="B180" s="41"/>
      <c r="C180" s="267" t="s">
        <v>276</v>
      </c>
      <c r="D180" s="267" t="s">
        <v>243</v>
      </c>
      <c r="E180" s="268" t="s">
        <v>277</v>
      </c>
      <c r="F180" s="269" t="s">
        <v>278</v>
      </c>
      <c r="G180" s="270" t="s">
        <v>279</v>
      </c>
      <c r="H180" s="271">
        <v>2.18</v>
      </c>
      <c r="I180" s="272"/>
      <c r="J180" s="273">
        <f>ROUND(I180*H180,2)</f>
        <v>0</v>
      </c>
      <c r="K180" s="269" t="s">
        <v>169</v>
      </c>
      <c r="L180" s="274"/>
      <c r="M180" s="275" t="s">
        <v>19</v>
      </c>
      <c r="N180" s="276" t="s">
        <v>44</v>
      </c>
      <c r="O180" s="86"/>
      <c r="P180" s="224">
        <f>O180*H180</f>
        <v>0</v>
      </c>
      <c r="Q180" s="224">
        <v>0.001</v>
      </c>
      <c r="R180" s="224">
        <f>Q180*H180</f>
        <v>0.00218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230</v>
      </c>
      <c r="AT180" s="226" t="s">
        <v>243</v>
      </c>
      <c r="AU180" s="226" t="s">
        <v>82</v>
      </c>
      <c r="AY180" s="19" t="s">
        <v>163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80</v>
      </c>
      <c r="BK180" s="227">
        <f>ROUND(I180*H180,2)</f>
        <v>0</v>
      </c>
      <c r="BL180" s="19" t="s">
        <v>170</v>
      </c>
      <c r="BM180" s="226" t="s">
        <v>280</v>
      </c>
    </row>
    <row r="181" spans="1:51" s="13" customFormat="1" ht="12">
      <c r="A181" s="13"/>
      <c r="B181" s="235"/>
      <c r="C181" s="236"/>
      <c r="D181" s="233" t="s">
        <v>176</v>
      </c>
      <c r="E181" s="237" t="s">
        <v>19</v>
      </c>
      <c r="F181" s="238" t="s">
        <v>281</v>
      </c>
      <c r="G181" s="236"/>
      <c r="H181" s="239">
        <v>2.18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176</v>
      </c>
      <c r="AU181" s="245" t="s">
        <v>82</v>
      </c>
      <c r="AV181" s="13" t="s">
        <v>82</v>
      </c>
      <c r="AW181" s="13" t="s">
        <v>35</v>
      </c>
      <c r="AX181" s="13" t="s">
        <v>73</v>
      </c>
      <c r="AY181" s="245" t="s">
        <v>163</v>
      </c>
    </row>
    <row r="182" spans="1:51" s="14" customFormat="1" ht="12">
      <c r="A182" s="14"/>
      <c r="B182" s="246"/>
      <c r="C182" s="247"/>
      <c r="D182" s="233" t="s">
        <v>176</v>
      </c>
      <c r="E182" s="248" t="s">
        <v>19</v>
      </c>
      <c r="F182" s="249" t="s">
        <v>178</v>
      </c>
      <c r="G182" s="247"/>
      <c r="H182" s="250">
        <v>2.18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176</v>
      </c>
      <c r="AU182" s="256" t="s">
        <v>82</v>
      </c>
      <c r="AV182" s="14" t="s">
        <v>170</v>
      </c>
      <c r="AW182" s="14" t="s">
        <v>35</v>
      </c>
      <c r="AX182" s="14" t="s">
        <v>80</v>
      </c>
      <c r="AY182" s="256" t="s">
        <v>163</v>
      </c>
    </row>
    <row r="183" spans="1:65" s="2" customFormat="1" ht="21.75" customHeight="1">
      <c r="A183" s="40"/>
      <c r="B183" s="41"/>
      <c r="C183" s="215" t="s">
        <v>282</v>
      </c>
      <c r="D183" s="215" t="s">
        <v>165</v>
      </c>
      <c r="E183" s="216" t="s">
        <v>283</v>
      </c>
      <c r="F183" s="217" t="s">
        <v>284</v>
      </c>
      <c r="G183" s="218" t="s">
        <v>168</v>
      </c>
      <c r="H183" s="219">
        <v>1265.1</v>
      </c>
      <c r="I183" s="220"/>
      <c r="J183" s="221">
        <f>ROUND(I183*H183,2)</f>
        <v>0</v>
      </c>
      <c r="K183" s="217" t="s">
        <v>169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170</v>
      </c>
      <c r="AT183" s="226" t="s">
        <v>165</v>
      </c>
      <c r="AU183" s="226" t="s">
        <v>82</v>
      </c>
      <c r="AY183" s="19" t="s">
        <v>163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80</v>
      </c>
      <c r="BK183" s="227">
        <f>ROUND(I183*H183,2)</f>
        <v>0</v>
      </c>
      <c r="BL183" s="19" t="s">
        <v>170</v>
      </c>
      <c r="BM183" s="226" t="s">
        <v>285</v>
      </c>
    </row>
    <row r="184" spans="1:47" s="2" customFormat="1" ht="12">
      <c r="A184" s="40"/>
      <c r="B184" s="41"/>
      <c r="C184" s="42"/>
      <c r="D184" s="228" t="s">
        <v>172</v>
      </c>
      <c r="E184" s="42"/>
      <c r="F184" s="229" t="s">
        <v>286</v>
      </c>
      <c r="G184" s="42"/>
      <c r="H184" s="42"/>
      <c r="I184" s="230"/>
      <c r="J184" s="42"/>
      <c r="K184" s="42"/>
      <c r="L184" s="46"/>
      <c r="M184" s="231"/>
      <c r="N184" s="23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172</v>
      </c>
      <c r="AU184" s="19" t="s">
        <v>82</v>
      </c>
    </row>
    <row r="185" spans="1:51" s="15" customFormat="1" ht="12">
      <c r="A185" s="15"/>
      <c r="B185" s="257"/>
      <c r="C185" s="258"/>
      <c r="D185" s="233" t="s">
        <v>176</v>
      </c>
      <c r="E185" s="259" t="s">
        <v>19</v>
      </c>
      <c r="F185" s="260" t="s">
        <v>287</v>
      </c>
      <c r="G185" s="258"/>
      <c r="H185" s="259" t="s">
        <v>19</v>
      </c>
      <c r="I185" s="261"/>
      <c r="J185" s="258"/>
      <c r="K185" s="258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176</v>
      </c>
      <c r="AU185" s="266" t="s">
        <v>82</v>
      </c>
      <c r="AV185" s="15" t="s">
        <v>80</v>
      </c>
      <c r="AW185" s="15" t="s">
        <v>35</v>
      </c>
      <c r="AX185" s="15" t="s">
        <v>73</v>
      </c>
      <c r="AY185" s="266" t="s">
        <v>163</v>
      </c>
    </row>
    <row r="186" spans="1:51" s="13" customFormat="1" ht="12">
      <c r="A186" s="13"/>
      <c r="B186" s="235"/>
      <c r="C186" s="236"/>
      <c r="D186" s="233" t="s">
        <v>176</v>
      </c>
      <c r="E186" s="237" t="s">
        <v>19</v>
      </c>
      <c r="F186" s="238" t="s">
        <v>288</v>
      </c>
      <c r="G186" s="236"/>
      <c r="H186" s="239">
        <v>552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176</v>
      </c>
      <c r="AU186" s="245" t="s">
        <v>82</v>
      </c>
      <c r="AV186" s="13" t="s">
        <v>82</v>
      </c>
      <c r="AW186" s="13" t="s">
        <v>35</v>
      </c>
      <c r="AX186" s="13" t="s">
        <v>73</v>
      </c>
      <c r="AY186" s="245" t="s">
        <v>163</v>
      </c>
    </row>
    <row r="187" spans="1:51" s="15" customFormat="1" ht="12">
      <c r="A187" s="15"/>
      <c r="B187" s="257"/>
      <c r="C187" s="258"/>
      <c r="D187" s="233" t="s">
        <v>176</v>
      </c>
      <c r="E187" s="259" t="s">
        <v>19</v>
      </c>
      <c r="F187" s="260" t="s">
        <v>289</v>
      </c>
      <c r="G187" s="258"/>
      <c r="H187" s="259" t="s">
        <v>19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176</v>
      </c>
      <c r="AU187" s="266" t="s">
        <v>82</v>
      </c>
      <c r="AV187" s="15" t="s">
        <v>80</v>
      </c>
      <c r="AW187" s="15" t="s">
        <v>35</v>
      </c>
      <c r="AX187" s="15" t="s">
        <v>73</v>
      </c>
      <c r="AY187" s="266" t="s">
        <v>163</v>
      </c>
    </row>
    <row r="188" spans="1:51" s="13" customFormat="1" ht="12">
      <c r="A188" s="13"/>
      <c r="B188" s="235"/>
      <c r="C188" s="236"/>
      <c r="D188" s="233" t="s">
        <v>176</v>
      </c>
      <c r="E188" s="237" t="s">
        <v>19</v>
      </c>
      <c r="F188" s="238" t="s">
        <v>290</v>
      </c>
      <c r="G188" s="236"/>
      <c r="H188" s="239">
        <v>498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176</v>
      </c>
      <c r="AU188" s="245" t="s">
        <v>82</v>
      </c>
      <c r="AV188" s="13" t="s">
        <v>82</v>
      </c>
      <c r="AW188" s="13" t="s">
        <v>35</v>
      </c>
      <c r="AX188" s="13" t="s">
        <v>73</v>
      </c>
      <c r="AY188" s="245" t="s">
        <v>163</v>
      </c>
    </row>
    <row r="189" spans="1:51" s="15" customFormat="1" ht="12">
      <c r="A189" s="15"/>
      <c r="B189" s="257"/>
      <c r="C189" s="258"/>
      <c r="D189" s="233" t="s">
        <v>176</v>
      </c>
      <c r="E189" s="259" t="s">
        <v>19</v>
      </c>
      <c r="F189" s="260" t="s">
        <v>291</v>
      </c>
      <c r="G189" s="258"/>
      <c r="H189" s="259" t="s">
        <v>19</v>
      </c>
      <c r="I189" s="261"/>
      <c r="J189" s="258"/>
      <c r="K189" s="258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176</v>
      </c>
      <c r="AU189" s="266" t="s">
        <v>82</v>
      </c>
      <c r="AV189" s="15" t="s">
        <v>80</v>
      </c>
      <c r="AW189" s="15" t="s">
        <v>35</v>
      </c>
      <c r="AX189" s="15" t="s">
        <v>73</v>
      </c>
      <c r="AY189" s="266" t="s">
        <v>163</v>
      </c>
    </row>
    <row r="190" spans="1:51" s="13" customFormat="1" ht="12">
      <c r="A190" s="13"/>
      <c r="B190" s="235"/>
      <c r="C190" s="236"/>
      <c r="D190" s="233" t="s">
        <v>176</v>
      </c>
      <c r="E190" s="237" t="s">
        <v>19</v>
      </c>
      <c r="F190" s="238" t="s">
        <v>292</v>
      </c>
      <c r="G190" s="236"/>
      <c r="H190" s="239">
        <v>126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176</v>
      </c>
      <c r="AU190" s="245" t="s">
        <v>82</v>
      </c>
      <c r="AV190" s="13" t="s">
        <v>82</v>
      </c>
      <c r="AW190" s="13" t="s">
        <v>35</v>
      </c>
      <c r="AX190" s="13" t="s">
        <v>73</v>
      </c>
      <c r="AY190" s="245" t="s">
        <v>163</v>
      </c>
    </row>
    <row r="191" spans="1:51" s="15" customFormat="1" ht="12">
      <c r="A191" s="15"/>
      <c r="B191" s="257"/>
      <c r="C191" s="258"/>
      <c r="D191" s="233" t="s">
        <v>176</v>
      </c>
      <c r="E191" s="259" t="s">
        <v>19</v>
      </c>
      <c r="F191" s="260" t="s">
        <v>293</v>
      </c>
      <c r="G191" s="258"/>
      <c r="H191" s="259" t="s">
        <v>19</v>
      </c>
      <c r="I191" s="261"/>
      <c r="J191" s="258"/>
      <c r="K191" s="258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176</v>
      </c>
      <c r="AU191" s="266" t="s">
        <v>82</v>
      </c>
      <c r="AV191" s="15" t="s">
        <v>80</v>
      </c>
      <c r="AW191" s="15" t="s">
        <v>35</v>
      </c>
      <c r="AX191" s="15" t="s">
        <v>73</v>
      </c>
      <c r="AY191" s="266" t="s">
        <v>163</v>
      </c>
    </row>
    <row r="192" spans="1:51" s="13" customFormat="1" ht="12">
      <c r="A192" s="13"/>
      <c r="B192" s="235"/>
      <c r="C192" s="236"/>
      <c r="D192" s="233" t="s">
        <v>176</v>
      </c>
      <c r="E192" s="237" t="s">
        <v>19</v>
      </c>
      <c r="F192" s="238" t="s">
        <v>294</v>
      </c>
      <c r="G192" s="236"/>
      <c r="H192" s="239">
        <v>89.1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176</v>
      </c>
      <c r="AU192" s="245" t="s">
        <v>82</v>
      </c>
      <c r="AV192" s="13" t="s">
        <v>82</v>
      </c>
      <c r="AW192" s="13" t="s">
        <v>35</v>
      </c>
      <c r="AX192" s="13" t="s">
        <v>73</v>
      </c>
      <c r="AY192" s="245" t="s">
        <v>163</v>
      </c>
    </row>
    <row r="193" spans="1:51" s="14" customFormat="1" ht="12">
      <c r="A193" s="14"/>
      <c r="B193" s="246"/>
      <c r="C193" s="247"/>
      <c r="D193" s="233" t="s">
        <v>176</v>
      </c>
      <c r="E193" s="248" t="s">
        <v>19</v>
      </c>
      <c r="F193" s="249" t="s">
        <v>178</v>
      </c>
      <c r="G193" s="247"/>
      <c r="H193" s="250">
        <v>1265.1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176</v>
      </c>
      <c r="AU193" s="256" t="s">
        <v>82</v>
      </c>
      <c r="AV193" s="14" t="s">
        <v>170</v>
      </c>
      <c r="AW193" s="14" t="s">
        <v>35</v>
      </c>
      <c r="AX193" s="14" t="s">
        <v>80</v>
      </c>
      <c r="AY193" s="256" t="s">
        <v>163</v>
      </c>
    </row>
    <row r="194" spans="1:63" s="12" customFormat="1" ht="22.8" customHeight="1">
      <c r="A194" s="12"/>
      <c r="B194" s="199"/>
      <c r="C194" s="200"/>
      <c r="D194" s="201" t="s">
        <v>72</v>
      </c>
      <c r="E194" s="213" t="s">
        <v>82</v>
      </c>
      <c r="F194" s="213" t="s">
        <v>295</v>
      </c>
      <c r="G194" s="200"/>
      <c r="H194" s="200"/>
      <c r="I194" s="203"/>
      <c r="J194" s="214">
        <f>BK194</f>
        <v>0</v>
      </c>
      <c r="K194" s="200"/>
      <c r="L194" s="205"/>
      <c r="M194" s="206"/>
      <c r="N194" s="207"/>
      <c r="O194" s="207"/>
      <c r="P194" s="208">
        <f>SUM(P195:P199)</f>
        <v>0</v>
      </c>
      <c r="Q194" s="207"/>
      <c r="R194" s="208">
        <f>SUM(R195:R199)</f>
        <v>52.58688</v>
      </c>
      <c r="S194" s="207"/>
      <c r="T194" s="209">
        <f>SUM(T195:T199)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0" t="s">
        <v>80</v>
      </c>
      <c r="AT194" s="211" t="s">
        <v>72</v>
      </c>
      <c r="AU194" s="211" t="s">
        <v>80</v>
      </c>
      <c r="AY194" s="210" t="s">
        <v>163</v>
      </c>
      <c r="BK194" s="212">
        <f>SUM(BK195:BK199)</f>
        <v>0</v>
      </c>
    </row>
    <row r="195" spans="1:65" s="2" customFormat="1" ht="24.15" customHeight="1">
      <c r="A195" s="40"/>
      <c r="B195" s="41"/>
      <c r="C195" s="215" t="s">
        <v>296</v>
      </c>
      <c r="D195" s="215" t="s">
        <v>165</v>
      </c>
      <c r="E195" s="216" t="s">
        <v>297</v>
      </c>
      <c r="F195" s="217" t="s">
        <v>298</v>
      </c>
      <c r="G195" s="218" t="s">
        <v>200</v>
      </c>
      <c r="H195" s="219">
        <v>183</v>
      </c>
      <c r="I195" s="220"/>
      <c r="J195" s="221">
        <f>ROUND(I195*H195,2)</f>
        <v>0</v>
      </c>
      <c r="K195" s="217" t="s">
        <v>169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0.28736</v>
      </c>
      <c r="R195" s="224">
        <f>Q195*H195</f>
        <v>52.58688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170</v>
      </c>
      <c r="AT195" s="226" t="s">
        <v>165</v>
      </c>
      <c r="AU195" s="226" t="s">
        <v>82</v>
      </c>
      <c r="AY195" s="19" t="s">
        <v>163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80</v>
      </c>
      <c r="BK195" s="227">
        <f>ROUND(I195*H195,2)</f>
        <v>0</v>
      </c>
      <c r="BL195" s="19" t="s">
        <v>170</v>
      </c>
      <c r="BM195" s="226" t="s">
        <v>299</v>
      </c>
    </row>
    <row r="196" spans="1:47" s="2" customFormat="1" ht="12">
      <c r="A196" s="40"/>
      <c r="B196" s="41"/>
      <c r="C196" s="42"/>
      <c r="D196" s="228" t="s">
        <v>172</v>
      </c>
      <c r="E196" s="42"/>
      <c r="F196" s="229" t="s">
        <v>300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172</v>
      </c>
      <c r="AU196" s="19" t="s">
        <v>82</v>
      </c>
    </row>
    <row r="197" spans="1:51" s="15" customFormat="1" ht="12">
      <c r="A197" s="15"/>
      <c r="B197" s="257"/>
      <c r="C197" s="258"/>
      <c r="D197" s="233" t="s">
        <v>176</v>
      </c>
      <c r="E197" s="259" t="s">
        <v>19</v>
      </c>
      <c r="F197" s="260" t="s">
        <v>224</v>
      </c>
      <c r="G197" s="258"/>
      <c r="H197" s="259" t="s">
        <v>19</v>
      </c>
      <c r="I197" s="261"/>
      <c r="J197" s="258"/>
      <c r="K197" s="258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176</v>
      </c>
      <c r="AU197" s="266" t="s">
        <v>82</v>
      </c>
      <c r="AV197" s="15" t="s">
        <v>80</v>
      </c>
      <c r="AW197" s="15" t="s">
        <v>35</v>
      </c>
      <c r="AX197" s="15" t="s">
        <v>73</v>
      </c>
      <c r="AY197" s="266" t="s">
        <v>163</v>
      </c>
    </row>
    <row r="198" spans="1:51" s="13" customFormat="1" ht="12">
      <c r="A198" s="13"/>
      <c r="B198" s="235"/>
      <c r="C198" s="236"/>
      <c r="D198" s="233" t="s">
        <v>176</v>
      </c>
      <c r="E198" s="237" t="s">
        <v>19</v>
      </c>
      <c r="F198" s="238" t="s">
        <v>301</v>
      </c>
      <c r="G198" s="236"/>
      <c r="H198" s="239">
        <v>183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176</v>
      </c>
      <c r="AU198" s="245" t="s">
        <v>82</v>
      </c>
      <c r="AV198" s="13" t="s">
        <v>82</v>
      </c>
      <c r="AW198" s="13" t="s">
        <v>35</v>
      </c>
      <c r="AX198" s="13" t="s">
        <v>73</v>
      </c>
      <c r="AY198" s="245" t="s">
        <v>163</v>
      </c>
    </row>
    <row r="199" spans="1:51" s="14" customFormat="1" ht="12">
      <c r="A199" s="14"/>
      <c r="B199" s="246"/>
      <c r="C199" s="247"/>
      <c r="D199" s="233" t="s">
        <v>176</v>
      </c>
      <c r="E199" s="248" t="s">
        <v>19</v>
      </c>
      <c r="F199" s="249" t="s">
        <v>178</v>
      </c>
      <c r="G199" s="247"/>
      <c r="H199" s="250">
        <v>183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176</v>
      </c>
      <c r="AU199" s="256" t="s">
        <v>82</v>
      </c>
      <c r="AV199" s="14" t="s">
        <v>170</v>
      </c>
      <c r="AW199" s="14" t="s">
        <v>35</v>
      </c>
      <c r="AX199" s="14" t="s">
        <v>80</v>
      </c>
      <c r="AY199" s="256" t="s">
        <v>163</v>
      </c>
    </row>
    <row r="200" spans="1:63" s="12" customFormat="1" ht="22.8" customHeight="1">
      <c r="A200" s="12"/>
      <c r="B200" s="199"/>
      <c r="C200" s="200"/>
      <c r="D200" s="201" t="s">
        <v>72</v>
      </c>
      <c r="E200" s="213" t="s">
        <v>197</v>
      </c>
      <c r="F200" s="213" t="s">
        <v>302</v>
      </c>
      <c r="G200" s="200"/>
      <c r="H200" s="200"/>
      <c r="I200" s="203"/>
      <c r="J200" s="214">
        <f>BK200</f>
        <v>0</v>
      </c>
      <c r="K200" s="200"/>
      <c r="L200" s="205"/>
      <c r="M200" s="206"/>
      <c r="N200" s="207"/>
      <c r="O200" s="207"/>
      <c r="P200" s="208">
        <f>SUM(P201:P291)</f>
        <v>0</v>
      </c>
      <c r="Q200" s="207"/>
      <c r="R200" s="208">
        <f>SUM(R201:R291)</f>
        <v>168.04506</v>
      </c>
      <c r="S200" s="207"/>
      <c r="T200" s="209">
        <f>SUM(T201:T291)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0" t="s">
        <v>80</v>
      </c>
      <c r="AT200" s="211" t="s">
        <v>72</v>
      </c>
      <c r="AU200" s="211" t="s">
        <v>80</v>
      </c>
      <c r="AY200" s="210" t="s">
        <v>163</v>
      </c>
      <c r="BK200" s="212">
        <f>SUM(BK201:BK291)</f>
        <v>0</v>
      </c>
    </row>
    <row r="201" spans="1:65" s="2" customFormat="1" ht="21.75" customHeight="1">
      <c r="A201" s="40"/>
      <c r="B201" s="41"/>
      <c r="C201" s="215" t="s">
        <v>303</v>
      </c>
      <c r="D201" s="215" t="s">
        <v>165</v>
      </c>
      <c r="E201" s="216" t="s">
        <v>304</v>
      </c>
      <c r="F201" s="217" t="s">
        <v>305</v>
      </c>
      <c r="G201" s="218" t="s">
        <v>168</v>
      </c>
      <c r="H201" s="219">
        <v>552</v>
      </c>
      <c r="I201" s="220"/>
      <c r="J201" s="221">
        <f>ROUND(I201*H201,2)</f>
        <v>0</v>
      </c>
      <c r="K201" s="217" t="s">
        <v>169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170</v>
      </c>
      <c r="AT201" s="226" t="s">
        <v>165</v>
      </c>
      <c r="AU201" s="226" t="s">
        <v>82</v>
      </c>
      <c r="AY201" s="19" t="s">
        <v>163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80</v>
      </c>
      <c r="BK201" s="227">
        <f>ROUND(I201*H201,2)</f>
        <v>0</v>
      </c>
      <c r="BL201" s="19" t="s">
        <v>170</v>
      </c>
      <c r="BM201" s="226" t="s">
        <v>306</v>
      </c>
    </row>
    <row r="202" spans="1:47" s="2" customFormat="1" ht="12">
      <c r="A202" s="40"/>
      <c r="B202" s="41"/>
      <c r="C202" s="42"/>
      <c r="D202" s="228" t="s">
        <v>172</v>
      </c>
      <c r="E202" s="42"/>
      <c r="F202" s="229" t="s">
        <v>307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172</v>
      </c>
      <c r="AU202" s="19" t="s">
        <v>82</v>
      </c>
    </row>
    <row r="203" spans="1:51" s="15" customFormat="1" ht="12">
      <c r="A203" s="15"/>
      <c r="B203" s="257"/>
      <c r="C203" s="258"/>
      <c r="D203" s="233" t="s">
        <v>176</v>
      </c>
      <c r="E203" s="259" t="s">
        <v>19</v>
      </c>
      <c r="F203" s="260" t="s">
        <v>287</v>
      </c>
      <c r="G203" s="258"/>
      <c r="H203" s="259" t="s">
        <v>19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176</v>
      </c>
      <c r="AU203" s="266" t="s">
        <v>82</v>
      </c>
      <c r="AV203" s="15" t="s">
        <v>80</v>
      </c>
      <c r="AW203" s="15" t="s">
        <v>35</v>
      </c>
      <c r="AX203" s="15" t="s">
        <v>73</v>
      </c>
      <c r="AY203" s="266" t="s">
        <v>163</v>
      </c>
    </row>
    <row r="204" spans="1:51" s="13" customFormat="1" ht="12">
      <c r="A204" s="13"/>
      <c r="B204" s="235"/>
      <c r="C204" s="236"/>
      <c r="D204" s="233" t="s">
        <v>176</v>
      </c>
      <c r="E204" s="237" t="s">
        <v>19</v>
      </c>
      <c r="F204" s="238" t="s">
        <v>288</v>
      </c>
      <c r="G204" s="236"/>
      <c r="H204" s="239">
        <v>552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176</v>
      </c>
      <c r="AU204" s="245" t="s">
        <v>82</v>
      </c>
      <c r="AV204" s="13" t="s">
        <v>82</v>
      </c>
      <c r="AW204" s="13" t="s">
        <v>35</v>
      </c>
      <c r="AX204" s="13" t="s">
        <v>73</v>
      </c>
      <c r="AY204" s="245" t="s">
        <v>163</v>
      </c>
    </row>
    <row r="205" spans="1:51" s="14" customFormat="1" ht="12">
      <c r="A205" s="14"/>
      <c r="B205" s="246"/>
      <c r="C205" s="247"/>
      <c r="D205" s="233" t="s">
        <v>176</v>
      </c>
      <c r="E205" s="248" t="s">
        <v>19</v>
      </c>
      <c r="F205" s="249" t="s">
        <v>178</v>
      </c>
      <c r="G205" s="247"/>
      <c r="H205" s="250">
        <v>552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176</v>
      </c>
      <c r="AU205" s="256" t="s">
        <v>82</v>
      </c>
      <c r="AV205" s="14" t="s">
        <v>170</v>
      </c>
      <c r="AW205" s="14" t="s">
        <v>35</v>
      </c>
      <c r="AX205" s="14" t="s">
        <v>80</v>
      </c>
      <c r="AY205" s="256" t="s">
        <v>163</v>
      </c>
    </row>
    <row r="206" spans="1:65" s="2" customFormat="1" ht="24.15" customHeight="1">
      <c r="A206" s="40"/>
      <c r="B206" s="41"/>
      <c r="C206" s="215" t="s">
        <v>308</v>
      </c>
      <c r="D206" s="215" t="s">
        <v>165</v>
      </c>
      <c r="E206" s="216" t="s">
        <v>309</v>
      </c>
      <c r="F206" s="217" t="s">
        <v>310</v>
      </c>
      <c r="G206" s="218" t="s">
        <v>168</v>
      </c>
      <c r="H206" s="219">
        <v>624</v>
      </c>
      <c r="I206" s="220"/>
      <c r="J206" s="221">
        <f>ROUND(I206*H206,2)</f>
        <v>0</v>
      </c>
      <c r="K206" s="217" t="s">
        <v>169</v>
      </c>
      <c r="L206" s="46"/>
      <c r="M206" s="222" t="s">
        <v>19</v>
      </c>
      <c r="N206" s="223" t="s">
        <v>44</v>
      </c>
      <c r="O206" s="86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170</v>
      </c>
      <c r="AT206" s="226" t="s">
        <v>165</v>
      </c>
      <c r="AU206" s="226" t="s">
        <v>82</v>
      </c>
      <c r="AY206" s="19" t="s">
        <v>163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80</v>
      </c>
      <c r="BK206" s="227">
        <f>ROUND(I206*H206,2)</f>
        <v>0</v>
      </c>
      <c r="BL206" s="19" t="s">
        <v>170</v>
      </c>
      <c r="BM206" s="226" t="s">
        <v>311</v>
      </c>
    </row>
    <row r="207" spans="1:47" s="2" customFormat="1" ht="12">
      <c r="A207" s="40"/>
      <c r="B207" s="41"/>
      <c r="C207" s="42"/>
      <c r="D207" s="228" t="s">
        <v>172</v>
      </c>
      <c r="E207" s="42"/>
      <c r="F207" s="229" t="s">
        <v>312</v>
      </c>
      <c r="G207" s="42"/>
      <c r="H207" s="42"/>
      <c r="I207" s="230"/>
      <c r="J207" s="42"/>
      <c r="K207" s="42"/>
      <c r="L207" s="46"/>
      <c r="M207" s="231"/>
      <c r="N207" s="23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172</v>
      </c>
      <c r="AU207" s="19" t="s">
        <v>82</v>
      </c>
    </row>
    <row r="208" spans="1:51" s="15" customFormat="1" ht="12">
      <c r="A208" s="15"/>
      <c r="B208" s="257"/>
      <c r="C208" s="258"/>
      <c r="D208" s="233" t="s">
        <v>176</v>
      </c>
      <c r="E208" s="259" t="s">
        <v>19</v>
      </c>
      <c r="F208" s="260" t="s">
        <v>291</v>
      </c>
      <c r="G208" s="258"/>
      <c r="H208" s="259" t="s">
        <v>19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176</v>
      </c>
      <c r="AU208" s="266" t="s">
        <v>82</v>
      </c>
      <c r="AV208" s="15" t="s">
        <v>80</v>
      </c>
      <c r="AW208" s="15" t="s">
        <v>35</v>
      </c>
      <c r="AX208" s="15" t="s">
        <v>73</v>
      </c>
      <c r="AY208" s="266" t="s">
        <v>163</v>
      </c>
    </row>
    <row r="209" spans="1:51" s="13" customFormat="1" ht="12">
      <c r="A209" s="13"/>
      <c r="B209" s="235"/>
      <c r="C209" s="236"/>
      <c r="D209" s="233" t="s">
        <v>176</v>
      </c>
      <c r="E209" s="237" t="s">
        <v>19</v>
      </c>
      <c r="F209" s="238" t="s">
        <v>292</v>
      </c>
      <c r="G209" s="236"/>
      <c r="H209" s="239">
        <v>126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176</v>
      </c>
      <c r="AU209" s="245" t="s">
        <v>82</v>
      </c>
      <c r="AV209" s="13" t="s">
        <v>82</v>
      </c>
      <c r="AW209" s="13" t="s">
        <v>35</v>
      </c>
      <c r="AX209" s="13" t="s">
        <v>73</v>
      </c>
      <c r="AY209" s="245" t="s">
        <v>163</v>
      </c>
    </row>
    <row r="210" spans="1:51" s="15" customFormat="1" ht="12">
      <c r="A210" s="15"/>
      <c r="B210" s="257"/>
      <c r="C210" s="258"/>
      <c r="D210" s="233" t="s">
        <v>176</v>
      </c>
      <c r="E210" s="259" t="s">
        <v>19</v>
      </c>
      <c r="F210" s="260" t="s">
        <v>289</v>
      </c>
      <c r="G210" s="258"/>
      <c r="H210" s="259" t="s">
        <v>19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176</v>
      </c>
      <c r="AU210" s="266" t="s">
        <v>82</v>
      </c>
      <c r="AV210" s="15" t="s">
        <v>80</v>
      </c>
      <c r="AW210" s="15" t="s">
        <v>35</v>
      </c>
      <c r="AX210" s="15" t="s">
        <v>73</v>
      </c>
      <c r="AY210" s="266" t="s">
        <v>163</v>
      </c>
    </row>
    <row r="211" spans="1:51" s="13" customFormat="1" ht="12">
      <c r="A211" s="13"/>
      <c r="B211" s="235"/>
      <c r="C211" s="236"/>
      <c r="D211" s="233" t="s">
        <v>176</v>
      </c>
      <c r="E211" s="237" t="s">
        <v>19</v>
      </c>
      <c r="F211" s="238" t="s">
        <v>290</v>
      </c>
      <c r="G211" s="236"/>
      <c r="H211" s="239">
        <v>498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176</v>
      </c>
      <c r="AU211" s="245" t="s">
        <v>82</v>
      </c>
      <c r="AV211" s="13" t="s">
        <v>82</v>
      </c>
      <c r="AW211" s="13" t="s">
        <v>35</v>
      </c>
      <c r="AX211" s="13" t="s">
        <v>73</v>
      </c>
      <c r="AY211" s="245" t="s">
        <v>163</v>
      </c>
    </row>
    <row r="212" spans="1:51" s="14" customFormat="1" ht="12">
      <c r="A212" s="14"/>
      <c r="B212" s="246"/>
      <c r="C212" s="247"/>
      <c r="D212" s="233" t="s">
        <v>176</v>
      </c>
      <c r="E212" s="248" t="s">
        <v>19</v>
      </c>
      <c r="F212" s="249" t="s">
        <v>178</v>
      </c>
      <c r="G212" s="247"/>
      <c r="H212" s="250">
        <v>624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176</v>
      </c>
      <c r="AU212" s="256" t="s">
        <v>82</v>
      </c>
      <c r="AV212" s="14" t="s">
        <v>170</v>
      </c>
      <c r="AW212" s="14" t="s">
        <v>35</v>
      </c>
      <c r="AX212" s="14" t="s">
        <v>80</v>
      </c>
      <c r="AY212" s="256" t="s">
        <v>163</v>
      </c>
    </row>
    <row r="213" spans="1:65" s="2" customFormat="1" ht="24.15" customHeight="1">
      <c r="A213" s="40"/>
      <c r="B213" s="41"/>
      <c r="C213" s="215" t="s">
        <v>7</v>
      </c>
      <c r="D213" s="215" t="s">
        <v>165</v>
      </c>
      <c r="E213" s="216" t="s">
        <v>313</v>
      </c>
      <c r="F213" s="217" t="s">
        <v>314</v>
      </c>
      <c r="G213" s="218" t="s">
        <v>168</v>
      </c>
      <c r="H213" s="219">
        <v>215.1</v>
      </c>
      <c r="I213" s="220"/>
      <c r="J213" s="221">
        <f>ROUND(I213*H213,2)</f>
        <v>0</v>
      </c>
      <c r="K213" s="217" t="s">
        <v>169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170</v>
      </c>
      <c r="AT213" s="226" t="s">
        <v>165</v>
      </c>
      <c r="AU213" s="226" t="s">
        <v>82</v>
      </c>
      <c r="AY213" s="19" t="s">
        <v>163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80</v>
      </c>
      <c r="BK213" s="227">
        <f>ROUND(I213*H213,2)</f>
        <v>0</v>
      </c>
      <c r="BL213" s="19" t="s">
        <v>170</v>
      </c>
      <c r="BM213" s="226" t="s">
        <v>315</v>
      </c>
    </row>
    <row r="214" spans="1:47" s="2" customFormat="1" ht="12">
      <c r="A214" s="40"/>
      <c r="B214" s="41"/>
      <c r="C214" s="42"/>
      <c r="D214" s="228" t="s">
        <v>172</v>
      </c>
      <c r="E214" s="42"/>
      <c r="F214" s="229" t="s">
        <v>316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172</v>
      </c>
      <c r="AU214" s="19" t="s">
        <v>82</v>
      </c>
    </row>
    <row r="215" spans="1:51" s="15" customFormat="1" ht="12">
      <c r="A215" s="15"/>
      <c r="B215" s="257"/>
      <c r="C215" s="258"/>
      <c r="D215" s="233" t="s">
        <v>176</v>
      </c>
      <c r="E215" s="259" t="s">
        <v>19</v>
      </c>
      <c r="F215" s="260" t="s">
        <v>291</v>
      </c>
      <c r="G215" s="258"/>
      <c r="H215" s="259" t="s">
        <v>19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176</v>
      </c>
      <c r="AU215" s="266" t="s">
        <v>82</v>
      </c>
      <c r="AV215" s="15" t="s">
        <v>80</v>
      </c>
      <c r="AW215" s="15" t="s">
        <v>35</v>
      </c>
      <c r="AX215" s="15" t="s">
        <v>73</v>
      </c>
      <c r="AY215" s="266" t="s">
        <v>163</v>
      </c>
    </row>
    <row r="216" spans="1:51" s="13" customFormat="1" ht="12">
      <c r="A216" s="13"/>
      <c r="B216" s="235"/>
      <c r="C216" s="236"/>
      <c r="D216" s="233" t="s">
        <v>176</v>
      </c>
      <c r="E216" s="237" t="s">
        <v>19</v>
      </c>
      <c r="F216" s="238" t="s">
        <v>292</v>
      </c>
      <c r="G216" s="236"/>
      <c r="H216" s="239">
        <v>126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176</v>
      </c>
      <c r="AU216" s="245" t="s">
        <v>82</v>
      </c>
      <c r="AV216" s="13" t="s">
        <v>82</v>
      </c>
      <c r="AW216" s="13" t="s">
        <v>35</v>
      </c>
      <c r="AX216" s="13" t="s">
        <v>73</v>
      </c>
      <c r="AY216" s="245" t="s">
        <v>163</v>
      </c>
    </row>
    <row r="217" spans="1:51" s="15" customFormat="1" ht="12">
      <c r="A217" s="15"/>
      <c r="B217" s="257"/>
      <c r="C217" s="258"/>
      <c r="D217" s="233" t="s">
        <v>176</v>
      </c>
      <c r="E217" s="259" t="s">
        <v>19</v>
      </c>
      <c r="F217" s="260" t="s">
        <v>293</v>
      </c>
      <c r="G217" s="258"/>
      <c r="H217" s="259" t="s">
        <v>19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176</v>
      </c>
      <c r="AU217" s="266" t="s">
        <v>82</v>
      </c>
      <c r="AV217" s="15" t="s">
        <v>80</v>
      </c>
      <c r="AW217" s="15" t="s">
        <v>35</v>
      </c>
      <c r="AX217" s="15" t="s">
        <v>73</v>
      </c>
      <c r="AY217" s="266" t="s">
        <v>163</v>
      </c>
    </row>
    <row r="218" spans="1:51" s="13" customFormat="1" ht="12">
      <c r="A218" s="13"/>
      <c r="B218" s="235"/>
      <c r="C218" s="236"/>
      <c r="D218" s="233" t="s">
        <v>176</v>
      </c>
      <c r="E218" s="237" t="s">
        <v>19</v>
      </c>
      <c r="F218" s="238" t="s">
        <v>294</v>
      </c>
      <c r="G218" s="236"/>
      <c r="H218" s="239">
        <v>89.1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176</v>
      </c>
      <c r="AU218" s="245" t="s">
        <v>82</v>
      </c>
      <c r="AV218" s="13" t="s">
        <v>82</v>
      </c>
      <c r="AW218" s="13" t="s">
        <v>35</v>
      </c>
      <c r="AX218" s="13" t="s">
        <v>73</v>
      </c>
      <c r="AY218" s="245" t="s">
        <v>163</v>
      </c>
    </row>
    <row r="219" spans="1:51" s="14" customFormat="1" ht="12">
      <c r="A219" s="14"/>
      <c r="B219" s="246"/>
      <c r="C219" s="247"/>
      <c r="D219" s="233" t="s">
        <v>176</v>
      </c>
      <c r="E219" s="248" t="s">
        <v>19</v>
      </c>
      <c r="F219" s="249" t="s">
        <v>178</v>
      </c>
      <c r="G219" s="247"/>
      <c r="H219" s="250">
        <v>215.1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176</v>
      </c>
      <c r="AU219" s="256" t="s">
        <v>82</v>
      </c>
      <c r="AV219" s="14" t="s">
        <v>170</v>
      </c>
      <c r="AW219" s="14" t="s">
        <v>35</v>
      </c>
      <c r="AX219" s="14" t="s">
        <v>80</v>
      </c>
      <c r="AY219" s="256" t="s">
        <v>163</v>
      </c>
    </row>
    <row r="220" spans="1:65" s="2" customFormat="1" ht="24.15" customHeight="1">
      <c r="A220" s="40"/>
      <c r="B220" s="41"/>
      <c r="C220" s="215" t="s">
        <v>317</v>
      </c>
      <c r="D220" s="215" t="s">
        <v>165</v>
      </c>
      <c r="E220" s="216" t="s">
        <v>318</v>
      </c>
      <c r="F220" s="217" t="s">
        <v>319</v>
      </c>
      <c r="G220" s="218" t="s">
        <v>168</v>
      </c>
      <c r="H220" s="219">
        <v>561</v>
      </c>
      <c r="I220" s="220"/>
      <c r="J220" s="221">
        <f>ROUND(I220*H220,2)</f>
        <v>0</v>
      </c>
      <c r="K220" s="217" t="s">
        <v>169</v>
      </c>
      <c r="L220" s="46"/>
      <c r="M220" s="222" t="s">
        <v>19</v>
      </c>
      <c r="N220" s="223" t="s">
        <v>44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170</v>
      </c>
      <c r="AT220" s="226" t="s">
        <v>165</v>
      </c>
      <c r="AU220" s="226" t="s">
        <v>82</v>
      </c>
      <c r="AY220" s="19" t="s">
        <v>163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80</v>
      </c>
      <c r="BK220" s="227">
        <f>ROUND(I220*H220,2)</f>
        <v>0</v>
      </c>
      <c r="BL220" s="19" t="s">
        <v>170</v>
      </c>
      <c r="BM220" s="226" t="s">
        <v>320</v>
      </c>
    </row>
    <row r="221" spans="1:47" s="2" customFormat="1" ht="12">
      <c r="A221" s="40"/>
      <c r="B221" s="41"/>
      <c r="C221" s="42"/>
      <c r="D221" s="228" t="s">
        <v>172</v>
      </c>
      <c r="E221" s="42"/>
      <c r="F221" s="229" t="s">
        <v>321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172</v>
      </c>
      <c r="AU221" s="19" t="s">
        <v>82</v>
      </c>
    </row>
    <row r="222" spans="1:51" s="15" customFormat="1" ht="12">
      <c r="A222" s="15"/>
      <c r="B222" s="257"/>
      <c r="C222" s="258"/>
      <c r="D222" s="233" t="s">
        <v>176</v>
      </c>
      <c r="E222" s="259" t="s">
        <v>19</v>
      </c>
      <c r="F222" s="260" t="s">
        <v>287</v>
      </c>
      <c r="G222" s="258"/>
      <c r="H222" s="259" t="s">
        <v>19</v>
      </c>
      <c r="I222" s="261"/>
      <c r="J222" s="258"/>
      <c r="K222" s="258"/>
      <c r="L222" s="262"/>
      <c r="M222" s="263"/>
      <c r="N222" s="264"/>
      <c r="O222" s="264"/>
      <c r="P222" s="264"/>
      <c r="Q222" s="264"/>
      <c r="R222" s="264"/>
      <c r="S222" s="264"/>
      <c r="T222" s="26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6" t="s">
        <v>176</v>
      </c>
      <c r="AU222" s="266" t="s">
        <v>82</v>
      </c>
      <c r="AV222" s="15" t="s">
        <v>80</v>
      </c>
      <c r="AW222" s="15" t="s">
        <v>35</v>
      </c>
      <c r="AX222" s="15" t="s">
        <v>73</v>
      </c>
      <c r="AY222" s="266" t="s">
        <v>163</v>
      </c>
    </row>
    <row r="223" spans="1:51" s="13" customFormat="1" ht="12">
      <c r="A223" s="13"/>
      <c r="B223" s="235"/>
      <c r="C223" s="236"/>
      <c r="D223" s="233" t="s">
        <v>176</v>
      </c>
      <c r="E223" s="237" t="s">
        <v>19</v>
      </c>
      <c r="F223" s="238" t="s">
        <v>322</v>
      </c>
      <c r="G223" s="236"/>
      <c r="H223" s="239">
        <v>480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176</v>
      </c>
      <c r="AU223" s="245" t="s">
        <v>82</v>
      </c>
      <c r="AV223" s="13" t="s">
        <v>82</v>
      </c>
      <c r="AW223" s="13" t="s">
        <v>35</v>
      </c>
      <c r="AX223" s="13" t="s">
        <v>73</v>
      </c>
      <c r="AY223" s="245" t="s">
        <v>163</v>
      </c>
    </row>
    <row r="224" spans="1:51" s="15" customFormat="1" ht="12">
      <c r="A224" s="15"/>
      <c r="B224" s="257"/>
      <c r="C224" s="258"/>
      <c r="D224" s="233" t="s">
        <v>176</v>
      </c>
      <c r="E224" s="259" t="s">
        <v>19</v>
      </c>
      <c r="F224" s="260" t="s">
        <v>293</v>
      </c>
      <c r="G224" s="258"/>
      <c r="H224" s="259" t="s">
        <v>19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176</v>
      </c>
      <c r="AU224" s="266" t="s">
        <v>82</v>
      </c>
      <c r="AV224" s="15" t="s">
        <v>80</v>
      </c>
      <c r="AW224" s="15" t="s">
        <v>35</v>
      </c>
      <c r="AX224" s="15" t="s">
        <v>73</v>
      </c>
      <c r="AY224" s="266" t="s">
        <v>163</v>
      </c>
    </row>
    <row r="225" spans="1:51" s="13" customFormat="1" ht="12">
      <c r="A225" s="13"/>
      <c r="B225" s="235"/>
      <c r="C225" s="236"/>
      <c r="D225" s="233" t="s">
        <v>176</v>
      </c>
      <c r="E225" s="237" t="s">
        <v>19</v>
      </c>
      <c r="F225" s="238" t="s">
        <v>323</v>
      </c>
      <c r="G225" s="236"/>
      <c r="H225" s="239">
        <v>81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176</v>
      </c>
      <c r="AU225" s="245" t="s">
        <v>82</v>
      </c>
      <c r="AV225" s="13" t="s">
        <v>82</v>
      </c>
      <c r="AW225" s="13" t="s">
        <v>35</v>
      </c>
      <c r="AX225" s="13" t="s">
        <v>73</v>
      </c>
      <c r="AY225" s="245" t="s">
        <v>163</v>
      </c>
    </row>
    <row r="226" spans="1:51" s="14" customFormat="1" ht="12">
      <c r="A226" s="14"/>
      <c r="B226" s="246"/>
      <c r="C226" s="247"/>
      <c r="D226" s="233" t="s">
        <v>176</v>
      </c>
      <c r="E226" s="248" t="s">
        <v>19</v>
      </c>
      <c r="F226" s="249" t="s">
        <v>178</v>
      </c>
      <c r="G226" s="247"/>
      <c r="H226" s="250">
        <v>561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176</v>
      </c>
      <c r="AU226" s="256" t="s">
        <v>82</v>
      </c>
      <c r="AV226" s="14" t="s">
        <v>170</v>
      </c>
      <c r="AW226" s="14" t="s">
        <v>35</v>
      </c>
      <c r="AX226" s="14" t="s">
        <v>80</v>
      </c>
      <c r="AY226" s="256" t="s">
        <v>163</v>
      </c>
    </row>
    <row r="227" spans="1:65" s="2" customFormat="1" ht="16.5" customHeight="1">
      <c r="A227" s="40"/>
      <c r="B227" s="41"/>
      <c r="C227" s="215" t="s">
        <v>324</v>
      </c>
      <c r="D227" s="215" t="s">
        <v>165</v>
      </c>
      <c r="E227" s="216" t="s">
        <v>325</v>
      </c>
      <c r="F227" s="217" t="s">
        <v>326</v>
      </c>
      <c r="G227" s="218" t="s">
        <v>168</v>
      </c>
      <c r="H227" s="219">
        <v>985</v>
      </c>
      <c r="I227" s="220"/>
      <c r="J227" s="221">
        <f>ROUND(I227*H227,2)</f>
        <v>0</v>
      </c>
      <c r="K227" s="217" t="s">
        <v>169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170</v>
      </c>
      <c r="AT227" s="226" t="s">
        <v>165</v>
      </c>
      <c r="AU227" s="226" t="s">
        <v>82</v>
      </c>
      <c r="AY227" s="19" t="s">
        <v>163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80</v>
      </c>
      <c r="BK227" s="227">
        <f>ROUND(I227*H227,2)</f>
        <v>0</v>
      </c>
      <c r="BL227" s="19" t="s">
        <v>170</v>
      </c>
      <c r="BM227" s="226" t="s">
        <v>327</v>
      </c>
    </row>
    <row r="228" spans="1:47" s="2" customFormat="1" ht="12">
      <c r="A228" s="40"/>
      <c r="B228" s="41"/>
      <c r="C228" s="42"/>
      <c r="D228" s="228" t="s">
        <v>172</v>
      </c>
      <c r="E228" s="42"/>
      <c r="F228" s="229" t="s">
        <v>328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172</v>
      </c>
      <c r="AU228" s="19" t="s">
        <v>82</v>
      </c>
    </row>
    <row r="229" spans="1:51" s="15" customFormat="1" ht="12">
      <c r="A229" s="15"/>
      <c r="B229" s="257"/>
      <c r="C229" s="258"/>
      <c r="D229" s="233" t="s">
        <v>176</v>
      </c>
      <c r="E229" s="259" t="s">
        <v>19</v>
      </c>
      <c r="F229" s="260" t="s">
        <v>287</v>
      </c>
      <c r="G229" s="258"/>
      <c r="H229" s="259" t="s">
        <v>19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176</v>
      </c>
      <c r="AU229" s="266" t="s">
        <v>82</v>
      </c>
      <c r="AV229" s="15" t="s">
        <v>80</v>
      </c>
      <c r="AW229" s="15" t="s">
        <v>35</v>
      </c>
      <c r="AX229" s="15" t="s">
        <v>73</v>
      </c>
      <c r="AY229" s="266" t="s">
        <v>163</v>
      </c>
    </row>
    <row r="230" spans="1:51" s="13" customFormat="1" ht="12">
      <c r="A230" s="13"/>
      <c r="B230" s="235"/>
      <c r="C230" s="236"/>
      <c r="D230" s="233" t="s">
        <v>176</v>
      </c>
      <c r="E230" s="237" t="s">
        <v>19</v>
      </c>
      <c r="F230" s="238" t="s">
        <v>322</v>
      </c>
      <c r="G230" s="236"/>
      <c r="H230" s="239">
        <v>480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176</v>
      </c>
      <c r="AU230" s="245" t="s">
        <v>82</v>
      </c>
      <c r="AV230" s="13" t="s">
        <v>82</v>
      </c>
      <c r="AW230" s="13" t="s">
        <v>35</v>
      </c>
      <c r="AX230" s="13" t="s">
        <v>73</v>
      </c>
      <c r="AY230" s="245" t="s">
        <v>163</v>
      </c>
    </row>
    <row r="231" spans="1:51" s="15" customFormat="1" ht="12">
      <c r="A231" s="15"/>
      <c r="B231" s="257"/>
      <c r="C231" s="258"/>
      <c r="D231" s="233" t="s">
        <v>176</v>
      </c>
      <c r="E231" s="259" t="s">
        <v>19</v>
      </c>
      <c r="F231" s="260" t="s">
        <v>329</v>
      </c>
      <c r="G231" s="258"/>
      <c r="H231" s="259" t="s">
        <v>19</v>
      </c>
      <c r="I231" s="261"/>
      <c r="J231" s="258"/>
      <c r="K231" s="258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176</v>
      </c>
      <c r="AU231" s="266" t="s">
        <v>82</v>
      </c>
      <c r="AV231" s="15" t="s">
        <v>80</v>
      </c>
      <c r="AW231" s="15" t="s">
        <v>35</v>
      </c>
      <c r="AX231" s="15" t="s">
        <v>73</v>
      </c>
      <c r="AY231" s="266" t="s">
        <v>163</v>
      </c>
    </row>
    <row r="232" spans="1:51" s="13" customFormat="1" ht="12">
      <c r="A232" s="13"/>
      <c r="B232" s="235"/>
      <c r="C232" s="236"/>
      <c r="D232" s="233" t="s">
        <v>176</v>
      </c>
      <c r="E232" s="237" t="s">
        <v>19</v>
      </c>
      <c r="F232" s="238" t="s">
        <v>330</v>
      </c>
      <c r="G232" s="236"/>
      <c r="H232" s="239">
        <v>505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176</v>
      </c>
      <c r="AU232" s="245" t="s">
        <v>82</v>
      </c>
      <c r="AV232" s="13" t="s">
        <v>82</v>
      </c>
      <c r="AW232" s="13" t="s">
        <v>35</v>
      </c>
      <c r="AX232" s="13" t="s">
        <v>73</v>
      </c>
      <c r="AY232" s="245" t="s">
        <v>163</v>
      </c>
    </row>
    <row r="233" spans="1:51" s="14" customFormat="1" ht="12">
      <c r="A233" s="14"/>
      <c r="B233" s="246"/>
      <c r="C233" s="247"/>
      <c r="D233" s="233" t="s">
        <v>176</v>
      </c>
      <c r="E233" s="248" t="s">
        <v>19</v>
      </c>
      <c r="F233" s="249" t="s">
        <v>178</v>
      </c>
      <c r="G233" s="247"/>
      <c r="H233" s="250">
        <v>985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176</v>
      </c>
      <c r="AU233" s="256" t="s">
        <v>82</v>
      </c>
      <c r="AV233" s="14" t="s">
        <v>170</v>
      </c>
      <c r="AW233" s="14" t="s">
        <v>35</v>
      </c>
      <c r="AX233" s="14" t="s">
        <v>80</v>
      </c>
      <c r="AY233" s="256" t="s">
        <v>163</v>
      </c>
    </row>
    <row r="234" spans="1:65" s="2" customFormat="1" ht="16.5" customHeight="1">
      <c r="A234" s="40"/>
      <c r="B234" s="41"/>
      <c r="C234" s="215" t="s">
        <v>331</v>
      </c>
      <c r="D234" s="215" t="s">
        <v>165</v>
      </c>
      <c r="E234" s="216" t="s">
        <v>332</v>
      </c>
      <c r="F234" s="217" t="s">
        <v>333</v>
      </c>
      <c r="G234" s="218" t="s">
        <v>168</v>
      </c>
      <c r="H234" s="219">
        <v>505</v>
      </c>
      <c r="I234" s="220"/>
      <c r="J234" s="221">
        <f>ROUND(I234*H234,2)</f>
        <v>0</v>
      </c>
      <c r="K234" s="217" t="s">
        <v>169</v>
      </c>
      <c r="L234" s="46"/>
      <c r="M234" s="222" t="s">
        <v>19</v>
      </c>
      <c r="N234" s="223" t="s">
        <v>44</v>
      </c>
      <c r="O234" s="86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170</v>
      </c>
      <c r="AT234" s="226" t="s">
        <v>165</v>
      </c>
      <c r="AU234" s="226" t="s">
        <v>82</v>
      </c>
      <c r="AY234" s="19" t="s">
        <v>163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80</v>
      </c>
      <c r="BK234" s="227">
        <f>ROUND(I234*H234,2)</f>
        <v>0</v>
      </c>
      <c r="BL234" s="19" t="s">
        <v>170</v>
      </c>
      <c r="BM234" s="226" t="s">
        <v>334</v>
      </c>
    </row>
    <row r="235" spans="1:47" s="2" customFormat="1" ht="12">
      <c r="A235" s="40"/>
      <c r="B235" s="41"/>
      <c r="C235" s="42"/>
      <c r="D235" s="228" t="s">
        <v>172</v>
      </c>
      <c r="E235" s="42"/>
      <c r="F235" s="229" t="s">
        <v>335</v>
      </c>
      <c r="G235" s="42"/>
      <c r="H235" s="42"/>
      <c r="I235" s="230"/>
      <c r="J235" s="42"/>
      <c r="K235" s="42"/>
      <c r="L235" s="46"/>
      <c r="M235" s="231"/>
      <c r="N235" s="232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172</v>
      </c>
      <c r="AU235" s="19" t="s">
        <v>82</v>
      </c>
    </row>
    <row r="236" spans="1:51" s="15" customFormat="1" ht="12">
      <c r="A236" s="15"/>
      <c r="B236" s="257"/>
      <c r="C236" s="258"/>
      <c r="D236" s="233" t="s">
        <v>176</v>
      </c>
      <c r="E236" s="259" t="s">
        <v>19</v>
      </c>
      <c r="F236" s="260" t="s">
        <v>329</v>
      </c>
      <c r="G236" s="258"/>
      <c r="H236" s="259" t="s">
        <v>19</v>
      </c>
      <c r="I236" s="261"/>
      <c r="J236" s="258"/>
      <c r="K236" s="258"/>
      <c r="L236" s="262"/>
      <c r="M236" s="263"/>
      <c r="N236" s="264"/>
      <c r="O236" s="264"/>
      <c r="P236" s="264"/>
      <c r="Q236" s="264"/>
      <c r="R236" s="264"/>
      <c r="S236" s="264"/>
      <c r="T236" s="26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6" t="s">
        <v>176</v>
      </c>
      <c r="AU236" s="266" t="s">
        <v>82</v>
      </c>
      <c r="AV236" s="15" t="s">
        <v>80</v>
      </c>
      <c r="AW236" s="15" t="s">
        <v>35</v>
      </c>
      <c r="AX236" s="15" t="s">
        <v>73</v>
      </c>
      <c r="AY236" s="266" t="s">
        <v>163</v>
      </c>
    </row>
    <row r="237" spans="1:51" s="13" customFormat="1" ht="12">
      <c r="A237" s="13"/>
      <c r="B237" s="235"/>
      <c r="C237" s="236"/>
      <c r="D237" s="233" t="s">
        <v>176</v>
      </c>
      <c r="E237" s="237" t="s">
        <v>19</v>
      </c>
      <c r="F237" s="238" t="s">
        <v>330</v>
      </c>
      <c r="G237" s="236"/>
      <c r="H237" s="239">
        <v>505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176</v>
      </c>
      <c r="AU237" s="245" t="s">
        <v>82</v>
      </c>
      <c r="AV237" s="13" t="s">
        <v>82</v>
      </c>
      <c r="AW237" s="13" t="s">
        <v>35</v>
      </c>
      <c r="AX237" s="13" t="s">
        <v>73</v>
      </c>
      <c r="AY237" s="245" t="s">
        <v>163</v>
      </c>
    </row>
    <row r="238" spans="1:51" s="14" customFormat="1" ht="12">
      <c r="A238" s="14"/>
      <c r="B238" s="246"/>
      <c r="C238" s="247"/>
      <c r="D238" s="233" t="s">
        <v>176</v>
      </c>
      <c r="E238" s="248" t="s">
        <v>19</v>
      </c>
      <c r="F238" s="249" t="s">
        <v>178</v>
      </c>
      <c r="G238" s="247"/>
      <c r="H238" s="250">
        <v>505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176</v>
      </c>
      <c r="AU238" s="256" t="s">
        <v>82</v>
      </c>
      <c r="AV238" s="14" t="s">
        <v>170</v>
      </c>
      <c r="AW238" s="14" t="s">
        <v>35</v>
      </c>
      <c r="AX238" s="14" t="s">
        <v>80</v>
      </c>
      <c r="AY238" s="256" t="s">
        <v>163</v>
      </c>
    </row>
    <row r="239" spans="1:65" s="2" customFormat="1" ht="24.15" customHeight="1">
      <c r="A239" s="40"/>
      <c r="B239" s="41"/>
      <c r="C239" s="215" t="s">
        <v>336</v>
      </c>
      <c r="D239" s="215" t="s">
        <v>165</v>
      </c>
      <c r="E239" s="216" t="s">
        <v>337</v>
      </c>
      <c r="F239" s="217" t="s">
        <v>338</v>
      </c>
      <c r="G239" s="218" t="s">
        <v>168</v>
      </c>
      <c r="H239" s="219">
        <v>985</v>
      </c>
      <c r="I239" s="220"/>
      <c r="J239" s="221">
        <f>ROUND(I239*H239,2)</f>
        <v>0</v>
      </c>
      <c r="K239" s="217" t="s">
        <v>169</v>
      </c>
      <c r="L239" s="46"/>
      <c r="M239" s="222" t="s">
        <v>19</v>
      </c>
      <c r="N239" s="223" t="s">
        <v>44</v>
      </c>
      <c r="O239" s="86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6" t="s">
        <v>170</v>
      </c>
      <c r="AT239" s="226" t="s">
        <v>165</v>
      </c>
      <c r="AU239" s="226" t="s">
        <v>82</v>
      </c>
      <c r="AY239" s="19" t="s">
        <v>163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9" t="s">
        <v>80</v>
      </c>
      <c r="BK239" s="227">
        <f>ROUND(I239*H239,2)</f>
        <v>0</v>
      </c>
      <c r="BL239" s="19" t="s">
        <v>170</v>
      </c>
      <c r="BM239" s="226" t="s">
        <v>339</v>
      </c>
    </row>
    <row r="240" spans="1:47" s="2" customFormat="1" ht="12">
      <c r="A240" s="40"/>
      <c r="B240" s="41"/>
      <c r="C240" s="42"/>
      <c r="D240" s="228" t="s">
        <v>172</v>
      </c>
      <c r="E240" s="42"/>
      <c r="F240" s="229" t="s">
        <v>340</v>
      </c>
      <c r="G240" s="42"/>
      <c r="H240" s="42"/>
      <c r="I240" s="230"/>
      <c r="J240" s="42"/>
      <c r="K240" s="42"/>
      <c r="L240" s="46"/>
      <c r="M240" s="231"/>
      <c r="N240" s="232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172</v>
      </c>
      <c r="AU240" s="19" t="s">
        <v>82</v>
      </c>
    </row>
    <row r="241" spans="1:51" s="15" customFormat="1" ht="12">
      <c r="A241" s="15"/>
      <c r="B241" s="257"/>
      <c r="C241" s="258"/>
      <c r="D241" s="233" t="s">
        <v>176</v>
      </c>
      <c r="E241" s="259" t="s">
        <v>19</v>
      </c>
      <c r="F241" s="260" t="s">
        <v>287</v>
      </c>
      <c r="G241" s="258"/>
      <c r="H241" s="259" t="s">
        <v>19</v>
      </c>
      <c r="I241" s="261"/>
      <c r="J241" s="258"/>
      <c r="K241" s="258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176</v>
      </c>
      <c r="AU241" s="266" t="s">
        <v>82</v>
      </c>
      <c r="AV241" s="15" t="s">
        <v>80</v>
      </c>
      <c r="AW241" s="15" t="s">
        <v>35</v>
      </c>
      <c r="AX241" s="15" t="s">
        <v>73</v>
      </c>
      <c r="AY241" s="266" t="s">
        <v>163</v>
      </c>
    </row>
    <row r="242" spans="1:51" s="13" customFormat="1" ht="12">
      <c r="A242" s="13"/>
      <c r="B242" s="235"/>
      <c r="C242" s="236"/>
      <c r="D242" s="233" t="s">
        <v>176</v>
      </c>
      <c r="E242" s="237" t="s">
        <v>19</v>
      </c>
      <c r="F242" s="238" t="s">
        <v>322</v>
      </c>
      <c r="G242" s="236"/>
      <c r="H242" s="239">
        <v>480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176</v>
      </c>
      <c r="AU242" s="245" t="s">
        <v>82</v>
      </c>
      <c r="AV242" s="13" t="s">
        <v>82</v>
      </c>
      <c r="AW242" s="13" t="s">
        <v>35</v>
      </c>
      <c r="AX242" s="13" t="s">
        <v>73</v>
      </c>
      <c r="AY242" s="245" t="s">
        <v>163</v>
      </c>
    </row>
    <row r="243" spans="1:51" s="15" customFormat="1" ht="12">
      <c r="A243" s="15"/>
      <c r="B243" s="257"/>
      <c r="C243" s="258"/>
      <c r="D243" s="233" t="s">
        <v>176</v>
      </c>
      <c r="E243" s="259" t="s">
        <v>19</v>
      </c>
      <c r="F243" s="260" t="s">
        <v>329</v>
      </c>
      <c r="G243" s="258"/>
      <c r="H243" s="259" t="s">
        <v>19</v>
      </c>
      <c r="I243" s="261"/>
      <c r="J243" s="258"/>
      <c r="K243" s="258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176</v>
      </c>
      <c r="AU243" s="266" t="s">
        <v>82</v>
      </c>
      <c r="AV243" s="15" t="s">
        <v>80</v>
      </c>
      <c r="AW243" s="15" t="s">
        <v>35</v>
      </c>
      <c r="AX243" s="15" t="s">
        <v>73</v>
      </c>
      <c r="AY243" s="266" t="s">
        <v>163</v>
      </c>
    </row>
    <row r="244" spans="1:51" s="13" customFormat="1" ht="12">
      <c r="A244" s="13"/>
      <c r="B244" s="235"/>
      <c r="C244" s="236"/>
      <c r="D244" s="233" t="s">
        <v>176</v>
      </c>
      <c r="E244" s="237" t="s">
        <v>19</v>
      </c>
      <c r="F244" s="238" t="s">
        <v>330</v>
      </c>
      <c r="G244" s="236"/>
      <c r="H244" s="239">
        <v>505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176</v>
      </c>
      <c r="AU244" s="245" t="s">
        <v>82</v>
      </c>
      <c r="AV244" s="13" t="s">
        <v>82</v>
      </c>
      <c r="AW244" s="13" t="s">
        <v>35</v>
      </c>
      <c r="AX244" s="13" t="s">
        <v>73</v>
      </c>
      <c r="AY244" s="245" t="s">
        <v>163</v>
      </c>
    </row>
    <row r="245" spans="1:51" s="14" customFormat="1" ht="12">
      <c r="A245" s="14"/>
      <c r="B245" s="246"/>
      <c r="C245" s="247"/>
      <c r="D245" s="233" t="s">
        <v>176</v>
      </c>
      <c r="E245" s="248" t="s">
        <v>19</v>
      </c>
      <c r="F245" s="249" t="s">
        <v>178</v>
      </c>
      <c r="G245" s="247"/>
      <c r="H245" s="250">
        <v>985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176</v>
      </c>
      <c r="AU245" s="256" t="s">
        <v>82</v>
      </c>
      <c r="AV245" s="14" t="s">
        <v>170</v>
      </c>
      <c r="AW245" s="14" t="s">
        <v>35</v>
      </c>
      <c r="AX245" s="14" t="s">
        <v>80</v>
      </c>
      <c r="AY245" s="256" t="s">
        <v>163</v>
      </c>
    </row>
    <row r="246" spans="1:65" s="2" customFormat="1" ht="24.15" customHeight="1">
      <c r="A246" s="40"/>
      <c r="B246" s="41"/>
      <c r="C246" s="215" t="s">
        <v>341</v>
      </c>
      <c r="D246" s="215" t="s">
        <v>165</v>
      </c>
      <c r="E246" s="216" t="s">
        <v>342</v>
      </c>
      <c r="F246" s="217" t="s">
        <v>343</v>
      </c>
      <c r="G246" s="218" t="s">
        <v>168</v>
      </c>
      <c r="H246" s="219">
        <v>985</v>
      </c>
      <c r="I246" s="220"/>
      <c r="J246" s="221">
        <f>ROUND(I246*H246,2)</f>
        <v>0</v>
      </c>
      <c r="K246" s="217" t="s">
        <v>169</v>
      </c>
      <c r="L246" s="46"/>
      <c r="M246" s="222" t="s">
        <v>19</v>
      </c>
      <c r="N246" s="223" t="s">
        <v>44</v>
      </c>
      <c r="O246" s="86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170</v>
      </c>
      <c r="AT246" s="226" t="s">
        <v>165</v>
      </c>
      <c r="AU246" s="226" t="s">
        <v>82</v>
      </c>
      <c r="AY246" s="19" t="s">
        <v>163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80</v>
      </c>
      <c r="BK246" s="227">
        <f>ROUND(I246*H246,2)</f>
        <v>0</v>
      </c>
      <c r="BL246" s="19" t="s">
        <v>170</v>
      </c>
      <c r="BM246" s="226" t="s">
        <v>344</v>
      </c>
    </row>
    <row r="247" spans="1:47" s="2" customFormat="1" ht="12">
      <c r="A247" s="40"/>
      <c r="B247" s="41"/>
      <c r="C247" s="42"/>
      <c r="D247" s="228" t="s">
        <v>172</v>
      </c>
      <c r="E247" s="42"/>
      <c r="F247" s="229" t="s">
        <v>345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172</v>
      </c>
      <c r="AU247" s="19" t="s">
        <v>82</v>
      </c>
    </row>
    <row r="248" spans="1:51" s="15" customFormat="1" ht="12">
      <c r="A248" s="15"/>
      <c r="B248" s="257"/>
      <c r="C248" s="258"/>
      <c r="D248" s="233" t="s">
        <v>176</v>
      </c>
      <c r="E248" s="259" t="s">
        <v>19</v>
      </c>
      <c r="F248" s="260" t="s">
        <v>287</v>
      </c>
      <c r="G248" s="258"/>
      <c r="H248" s="259" t="s">
        <v>19</v>
      </c>
      <c r="I248" s="261"/>
      <c r="J248" s="258"/>
      <c r="K248" s="258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176</v>
      </c>
      <c r="AU248" s="266" t="s">
        <v>82</v>
      </c>
      <c r="AV248" s="15" t="s">
        <v>80</v>
      </c>
      <c r="AW248" s="15" t="s">
        <v>35</v>
      </c>
      <c r="AX248" s="15" t="s">
        <v>73</v>
      </c>
      <c r="AY248" s="266" t="s">
        <v>163</v>
      </c>
    </row>
    <row r="249" spans="1:51" s="13" customFormat="1" ht="12">
      <c r="A249" s="13"/>
      <c r="B249" s="235"/>
      <c r="C249" s="236"/>
      <c r="D249" s="233" t="s">
        <v>176</v>
      </c>
      <c r="E249" s="237" t="s">
        <v>19</v>
      </c>
      <c r="F249" s="238" t="s">
        <v>322</v>
      </c>
      <c r="G249" s="236"/>
      <c r="H249" s="239">
        <v>480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176</v>
      </c>
      <c r="AU249" s="245" t="s">
        <v>82</v>
      </c>
      <c r="AV249" s="13" t="s">
        <v>82</v>
      </c>
      <c r="AW249" s="13" t="s">
        <v>35</v>
      </c>
      <c r="AX249" s="13" t="s">
        <v>73</v>
      </c>
      <c r="AY249" s="245" t="s">
        <v>163</v>
      </c>
    </row>
    <row r="250" spans="1:51" s="15" customFormat="1" ht="12">
      <c r="A250" s="15"/>
      <c r="B250" s="257"/>
      <c r="C250" s="258"/>
      <c r="D250" s="233" t="s">
        <v>176</v>
      </c>
      <c r="E250" s="259" t="s">
        <v>19</v>
      </c>
      <c r="F250" s="260" t="s">
        <v>329</v>
      </c>
      <c r="G250" s="258"/>
      <c r="H250" s="259" t="s">
        <v>19</v>
      </c>
      <c r="I250" s="261"/>
      <c r="J250" s="258"/>
      <c r="K250" s="258"/>
      <c r="L250" s="262"/>
      <c r="M250" s="263"/>
      <c r="N250" s="264"/>
      <c r="O250" s="264"/>
      <c r="P250" s="264"/>
      <c r="Q250" s="264"/>
      <c r="R250" s="264"/>
      <c r="S250" s="264"/>
      <c r="T250" s="26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6" t="s">
        <v>176</v>
      </c>
      <c r="AU250" s="266" t="s">
        <v>82</v>
      </c>
      <c r="AV250" s="15" t="s">
        <v>80</v>
      </c>
      <c r="AW250" s="15" t="s">
        <v>35</v>
      </c>
      <c r="AX250" s="15" t="s">
        <v>73</v>
      </c>
      <c r="AY250" s="266" t="s">
        <v>163</v>
      </c>
    </row>
    <row r="251" spans="1:51" s="13" customFormat="1" ht="12">
      <c r="A251" s="13"/>
      <c r="B251" s="235"/>
      <c r="C251" s="236"/>
      <c r="D251" s="233" t="s">
        <v>176</v>
      </c>
      <c r="E251" s="237" t="s">
        <v>19</v>
      </c>
      <c r="F251" s="238" t="s">
        <v>330</v>
      </c>
      <c r="G251" s="236"/>
      <c r="H251" s="239">
        <v>505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176</v>
      </c>
      <c r="AU251" s="245" t="s">
        <v>82</v>
      </c>
      <c r="AV251" s="13" t="s">
        <v>82</v>
      </c>
      <c r="AW251" s="13" t="s">
        <v>35</v>
      </c>
      <c r="AX251" s="13" t="s">
        <v>73</v>
      </c>
      <c r="AY251" s="245" t="s">
        <v>163</v>
      </c>
    </row>
    <row r="252" spans="1:51" s="14" customFormat="1" ht="12">
      <c r="A252" s="14"/>
      <c r="B252" s="246"/>
      <c r="C252" s="247"/>
      <c r="D252" s="233" t="s">
        <v>176</v>
      </c>
      <c r="E252" s="248" t="s">
        <v>19</v>
      </c>
      <c r="F252" s="249" t="s">
        <v>178</v>
      </c>
      <c r="G252" s="247"/>
      <c r="H252" s="250">
        <v>985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176</v>
      </c>
      <c r="AU252" s="256" t="s">
        <v>82</v>
      </c>
      <c r="AV252" s="14" t="s">
        <v>170</v>
      </c>
      <c r="AW252" s="14" t="s">
        <v>35</v>
      </c>
      <c r="AX252" s="14" t="s">
        <v>80</v>
      </c>
      <c r="AY252" s="256" t="s">
        <v>163</v>
      </c>
    </row>
    <row r="253" spans="1:65" s="2" customFormat="1" ht="37.8" customHeight="1">
      <c r="A253" s="40"/>
      <c r="B253" s="41"/>
      <c r="C253" s="215" t="s">
        <v>346</v>
      </c>
      <c r="D253" s="215" t="s">
        <v>165</v>
      </c>
      <c r="E253" s="216" t="s">
        <v>347</v>
      </c>
      <c r="F253" s="217" t="s">
        <v>348</v>
      </c>
      <c r="G253" s="218" t="s">
        <v>168</v>
      </c>
      <c r="H253" s="219">
        <v>498</v>
      </c>
      <c r="I253" s="220"/>
      <c r="J253" s="221">
        <f>ROUND(I253*H253,2)</f>
        <v>0</v>
      </c>
      <c r="K253" s="217" t="s">
        <v>169</v>
      </c>
      <c r="L253" s="46"/>
      <c r="M253" s="222" t="s">
        <v>19</v>
      </c>
      <c r="N253" s="223" t="s">
        <v>44</v>
      </c>
      <c r="O253" s="86"/>
      <c r="P253" s="224">
        <f>O253*H253</f>
        <v>0</v>
      </c>
      <c r="Q253" s="224">
        <v>0.08922</v>
      </c>
      <c r="R253" s="224">
        <f>Q253*H253</f>
        <v>44.43156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170</v>
      </c>
      <c r="AT253" s="226" t="s">
        <v>165</v>
      </c>
      <c r="AU253" s="226" t="s">
        <v>82</v>
      </c>
      <c r="AY253" s="19" t="s">
        <v>163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80</v>
      </c>
      <c r="BK253" s="227">
        <f>ROUND(I253*H253,2)</f>
        <v>0</v>
      </c>
      <c r="BL253" s="19" t="s">
        <v>170</v>
      </c>
      <c r="BM253" s="226" t="s">
        <v>349</v>
      </c>
    </row>
    <row r="254" spans="1:47" s="2" customFormat="1" ht="12">
      <c r="A254" s="40"/>
      <c r="B254" s="41"/>
      <c r="C254" s="42"/>
      <c r="D254" s="228" t="s">
        <v>172</v>
      </c>
      <c r="E254" s="42"/>
      <c r="F254" s="229" t="s">
        <v>350</v>
      </c>
      <c r="G254" s="42"/>
      <c r="H254" s="42"/>
      <c r="I254" s="230"/>
      <c r="J254" s="42"/>
      <c r="K254" s="42"/>
      <c r="L254" s="46"/>
      <c r="M254" s="231"/>
      <c r="N254" s="23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172</v>
      </c>
      <c r="AU254" s="19" t="s">
        <v>82</v>
      </c>
    </row>
    <row r="255" spans="1:51" s="15" customFormat="1" ht="12">
      <c r="A255" s="15"/>
      <c r="B255" s="257"/>
      <c r="C255" s="258"/>
      <c r="D255" s="233" t="s">
        <v>176</v>
      </c>
      <c r="E255" s="259" t="s">
        <v>19</v>
      </c>
      <c r="F255" s="260" t="s">
        <v>289</v>
      </c>
      <c r="G255" s="258"/>
      <c r="H255" s="259" t="s">
        <v>19</v>
      </c>
      <c r="I255" s="261"/>
      <c r="J255" s="258"/>
      <c r="K255" s="258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176</v>
      </c>
      <c r="AU255" s="266" t="s">
        <v>82</v>
      </c>
      <c r="AV255" s="15" t="s">
        <v>80</v>
      </c>
      <c r="AW255" s="15" t="s">
        <v>35</v>
      </c>
      <c r="AX255" s="15" t="s">
        <v>73</v>
      </c>
      <c r="AY255" s="266" t="s">
        <v>163</v>
      </c>
    </row>
    <row r="256" spans="1:51" s="13" customFormat="1" ht="12">
      <c r="A256" s="13"/>
      <c r="B256" s="235"/>
      <c r="C256" s="236"/>
      <c r="D256" s="233" t="s">
        <v>176</v>
      </c>
      <c r="E256" s="237" t="s">
        <v>19</v>
      </c>
      <c r="F256" s="238" t="s">
        <v>290</v>
      </c>
      <c r="G256" s="236"/>
      <c r="H256" s="239">
        <v>498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176</v>
      </c>
      <c r="AU256" s="245" t="s">
        <v>82</v>
      </c>
      <c r="AV256" s="13" t="s">
        <v>82</v>
      </c>
      <c r="AW256" s="13" t="s">
        <v>35</v>
      </c>
      <c r="AX256" s="13" t="s">
        <v>73</v>
      </c>
      <c r="AY256" s="245" t="s">
        <v>163</v>
      </c>
    </row>
    <row r="257" spans="1:51" s="14" customFormat="1" ht="12">
      <c r="A257" s="14"/>
      <c r="B257" s="246"/>
      <c r="C257" s="247"/>
      <c r="D257" s="233" t="s">
        <v>176</v>
      </c>
      <c r="E257" s="248" t="s">
        <v>19</v>
      </c>
      <c r="F257" s="249" t="s">
        <v>178</v>
      </c>
      <c r="G257" s="247"/>
      <c r="H257" s="250">
        <v>498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176</v>
      </c>
      <c r="AU257" s="256" t="s">
        <v>82</v>
      </c>
      <c r="AV257" s="14" t="s">
        <v>170</v>
      </c>
      <c r="AW257" s="14" t="s">
        <v>35</v>
      </c>
      <c r="AX257" s="14" t="s">
        <v>80</v>
      </c>
      <c r="AY257" s="256" t="s">
        <v>163</v>
      </c>
    </row>
    <row r="258" spans="1:65" s="2" customFormat="1" ht="16.5" customHeight="1">
      <c r="A258" s="40"/>
      <c r="B258" s="41"/>
      <c r="C258" s="267" t="s">
        <v>351</v>
      </c>
      <c r="D258" s="267" t="s">
        <v>243</v>
      </c>
      <c r="E258" s="268" t="s">
        <v>352</v>
      </c>
      <c r="F258" s="269" t="s">
        <v>353</v>
      </c>
      <c r="G258" s="270" t="s">
        <v>168</v>
      </c>
      <c r="H258" s="271">
        <v>494.7</v>
      </c>
      <c r="I258" s="272"/>
      <c r="J258" s="273">
        <f>ROUND(I258*H258,2)</f>
        <v>0</v>
      </c>
      <c r="K258" s="269" t="s">
        <v>169</v>
      </c>
      <c r="L258" s="274"/>
      <c r="M258" s="275" t="s">
        <v>19</v>
      </c>
      <c r="N258" s="276" t="s">
        <v>44</v>
      </c>
      <c r="O258" s="86"/>
      <c r="P258" s="224">
        <f>O258*H258</f>
        <v>0</v>
      </c>
      <c r="Q258" s="224">
        <v>0.131</v>
      </c>
      <c r="R258" s="224">
        <f>Q258*H258</f>
        <v>64.8057</v>
      </c>
      <c r="S258" s="224">
        <v>0</v>
      </c>
      <c r="T258" s="22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6" t="s">
        <v>230</v>
      </c>
      <c r="AT258" s="226" t="s">
        <v>243</v>
      </c>
      <c r="AU258" s="226" t="s">
        <v>82</v>
      </c>
      <c r="AY258" s="19" t="s">
        <v>163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80</v>
      </c>
      <c r="BK258" s="227">
        <f>ROUND(I258*H258,2)</f>
        <v>0</v>
      </c>
      <c r="BL258" s="19" t="s">
        <v>170</v>
      </c>
      <c r="BM258" s="226" t="s">
        <v>354</v>
      </c>
    </row>
    <row r="259" spans="1:51" s="15" customFormat="1" ht="12">
      <c r="A259" s="15"/>
      <c r="B259" s="257"/>
      <c r="C259" s="258"/>
      <c r="D259" s="233" t="s">
        <v>176</v>
      </c>
      <c r="E259" s="259" t="s">
        <v>19</v>
      </c>
      <c r="F259" s="260" t="s">
        <v>289</v>
      </c>
      <c r="G259" s="258"/>
      <c r="H259" s="259" t="s">
        <v>19</v>
      </c>
      <c r="I259" s="261"/>
      <c r="J259" s="258"/>
      <c r="K259" s="258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176</v>
      </c>
      <c r="AU259" s="266" t="s">
        <v>82</v>
      </c>
      <c r="AV259" s="15" t="s">
        <v>80</v>
      </c>
      <c r="AW259" s="15" t="s">
        <v>35</v>
      </c>
      <c r="AX259" s="15" t="s">
        <v>73</v>
      </c>
      <c r="AY259" s="266" t="s">
        <v>163</v>
      </c>
    </row>
    <row r="260" spans="1:51" s="13" customFormat="1" ht="12">
      <c r="A260" s="13"/>
      <c r="B260" s="235"/>
      <c r="C260" s="236"/>
      <c r="D260" s="233" t="s">
        <v>176</v>
      </c>
      <c r="E260" s="237" t="s">
        <v>19</v>
      </c>
      <c r="F260" s="238" t="s">
        <v>355</v>
      </c>
      <c r="G260" s="236"/>
      <c r="H260" s="239">
        <v>507.96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176</v>
      </c>
      <c r="AU260" s="245" t="s">
        <v>82</v>
      </c>
      <c r="AV260" s="13" t="s">
        <v>82</v>
      </c>
      <c r="AW260" s="13" t="s">
        <v>35</v>
      </c>
      <c r="AX260" s="13" t="s">
        <v>73</v>
      </c>
      <c r="AY260" s="245" t="s">
        <v>163</v>
      </c>
    </row>
    <row r="261" spans="1:51" s="15" customFormat="1" ht="12">
      <c r="A261" s="15"/>
      <c r="B261" s="257"/>
      <c r="C261" s="258"/>
      <c r="D261" s="233" t="s">
        <v>176</v>
      </c>
      <c r="E261" s="259" t="s">
        <v>19</v>
      </c>
      <c r="F261" s="260" t="s">
        <v>356</v>
      </c>
      <c r="G261" s="258"/>
      <c r="H261" s="259" t="s">
        <v>19</v>
      </c>
      <c r="I261" s="261"/>
      <c r="J261" s="258"/>
      <c r="K261" s="258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176</v>
      </c>
      <c r="AU261" s="266" t="s">
        <v>82</v>
      </c>
      <c r="AV261" s="15" t="s">
        <v>80</v>
      </c>
      <c r="AW261" s="15" t="s">
        <v>35</v>
      </c>
      <c r="AX261" s="15" t="s">
        <v>73</v>
      </c>
      <c r="AY261" s="266" t="s">
        <v>163</v>
      </c>
    </row>
    <row r="262" spans="1:51" s="13" customFormat="1" ht="12">
      <c r="A262" s="13"/>
      <c r="B262" s="235"/>
      <c r="C262" s="236"/>
      <c r="D262" s="233" t="s">
        <v>176</v>
      </c>
      <c r="E262" s="237" t="s">
        <v>19</v>
      </c>
      <c r="F262" s="238" t="s">
        <v>357</v>
      </c>
      <c r="G262" s="236"/>
      <c r="H262" s="239">
        <v>-13.26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176</v>
      </c>
      <c r="AU262" s="245" t="s">
        <v>82</v>
      </c>
      <c r="AV262" s="13" t="s">
        <v>82</v>
      </c>
      <c r="AW262" s="13" t="s">
        <v>35</v>
      </c>
      <c r="AX262" s="13" t="s">
        <v>73</v>
      </c>
      <c r="AY262" s="245" t="s">
        <v>163</v>
      </c>
    </row>
    <row r="263" spans="1:51" s="14" customFormat="1" ht="12">
      <c r="A263" s="14"/>
      <c r="B263" s="246"/>
      <c r="C263" s="247"/>
      <c r="D263" s="233" t="s">
        <v>176</v>
      </c>
      <c r="E263" s="248" t="s">
        <v>19</v>
      </c>
      <c r="F263" s="249" t="s">
        <v>178</v>
      </c>
      <c r="G263" s="247"/>
      <c r="H263" s="250">
        <v>494.7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176</v>
      </c>
      <c r="AU263" s="256" t="s">
        <v>82</v>
      </c>
      <c r="AV263" s="14" t="s">
        <v>170</v>
      </c>
      <c r="AW263" s="14" t="s">
        <v>35</v>
      </c>
      <c r="AX263" s="14" t="s">
        <v>80</v>
      </c>
      <c r="AY263" s="256" t="s">
        <v>163</v>
      </c>
    </row>
    <row r="264" spans="1:65" s="2" customFormat="1" ht="16.5" customHeight="1">
      <c r="A264" s="40"/>
      <c r="B264" s="41"/>
      <c r="C264" s="267" t="s">
        <v>358</v>
      </c>
      <c r="D264" s="267" t="s">
        <v>243</v>
      </c>
      <c r="E264" s="268" t="s">
        <v>359</v>
      </c>
      <c r="F264" s="269" t="s">
        <v>360</v>
      </c>
      <c r="G264" s="270" t="s">
        <v>168</v>
      </c>
      <c r="H264" s="271">
        <v>13.26</v>
      </c>
      <c r="I264" s="272"/>
      <c r="J264" s="273">
        <f>ROUND(I264*H264,2)</f>
        <v>0</v>
      </c>
      <c r="K264" s="269" t="s">
        <v>169</v>
      </c>
      <c r="L264" s="274"/>
      <c r="M264" s="275" t="s">
        <v>19</v>
      </c>
      <c r="N264" s="276" t="s">
        <v>44</v>
      </c>
      <c r="O264" s="86"/>
      <c r="P264" s="224">
        <f>O264*H264</f>
        <v>0</v>
      </c>
      <c r="Q264" s="224">
        <v>0.131</v>
      </c>
      <c r="R264" s="224">
        <f>Q264*H264</f>
        <v>1.73706</v>
      </c>
      <c r="S264" s="224">
        <v>0</v>
      </c>
      <c r="T264" s="22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6" t="s">
        <v>230</v>
      </c>
      <c r="AT264" s="226" t="s">
        <v>243</v>
      </c>
      <c r="AU264" s="226" t="s">
        <v>82</v>
      </c>
      <c r="AY264" s="19" t="s">
        <v>163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80</v>
      </c>
      <c r="BK264" s="227">
        <f>ROUND(I264*H264,2)</f>
        <v>0</v>
      </c>
      <c r="BL264" s="19" t="s">
        <v>170</v>
      </c>
      <c r="BM264" s="226" t="s">
        <v>361</v>
      </c>
    </row>
    <row r="265" spans="1:51" s="15" customFormat="1" ht="12">
      <c r="A265" s="15"/>
      <c r="B265" s="257"/>
      <c r="C265" s="258"/>
      <c r="D265" s="233" t="s">
        <v>176</v>
      </c>
      <c r="E265" s="259" t="s">
        <v>19</v>
      </c>
      <c r="F265" s="260" t="s">
        <v>362</v>
      </c>
      <c r="G265" s="258"/>
      <c r="H265" s="259" t="s">
        <v>19</v>
      </c>
      <c r="I265" s="261"/>
      <c r="J265" s="258"/>
      <c r="K265" s="258"/>
      <c r="L265" s="262"/>
      <c r="M265" s="263"/>
      <c r="N265" s="264"/>
      <c r="O265" s="264"/>
      <c r="P265" s="264"/>
      <c r="Q265" s="264"/>
      <c r="R265" s="264"/>
      <c r="S265" s="264"/>
      <c r="T265" s="26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6" t="s">
        <v>176</v>
      </c>
      <c r="AU265" s="266" t="s">
        <v>82</v>
      </c>
      <c r="AV265" s="15" t="s">
        <v>80</v>
      </c>
      <c r="AW265" s="15" t="s">
        <v>35</v>
      </c>
      <c r="AX265" s="15" t="s">
        <v>73</v>
      </c>
      <c r="AY265" s="266" t="s">
        <v>163</v>
      </c>
    </row>
    <row r="266" spans="1:51" s="13" customFormat="1" ht="12">
      <c r="A266" s="13"/>
      <c r="B266" s="235"/>
      <c r="C266" s="236"/>
      <c r="D266" s="233" t="s">
        <v>176</v>
      </c>
      <c r="E266" s="237" t="s">
        <v>19</v>
      </c>
      <c r="F266" s="238" t="s">
        <v>363</v>
      </c>
      <c r="G266" s="236"/>
      <c r="H266" s="239">
        <v>13.26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176</v>
      </c>
      <c r="AU266" s="245" t="s">
        <v>82</v>
      </c>
      <c r="AV266" s="13" t="s">
        <v>82</v>
      </c>
      <c r="AW266" s="13" t="s">
        <v>35</v>
      </c>
      <c r="AX266" s="13" t="s">
        <v>73</v>
      </c>
      <c r="AY266" s="245" t="s">
        <v>163</v>
      </c>
    </row>
    <row r="267" spans="1:51" s="14" customFormat="1" ht="12">
      <c r="A267" s="14"/>
      <c r="B267" s="246"/>
      <c r="C267" s="247"/>
      <c r="D267" s="233" t="s">
        <v>176</v>
      </c>
      <c r="E267" s="248" t="s">
        <v>19</v>
      </c>
      <c r="F267" s="249" t="s">
        <v>178</v>
      </c>
      <c r="G267" s="247"/>
      <c r="H267" s="250">
        <v>13.26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176</v>
      </c>
      <c r="AU267" s="256" t="s">
        <v>82</v>
      </c>
      <c r="AV267" s="14" t="s">
        <v>170</v>
      </c>
      <c r="AW267" s="14" t="s">
        <v>35</v>
      </c>
      <c r="AX267" s="14" t="s">
        <v>80</v>
      </c>
      <c r="AY267" s="256" t="s">
        <v>163</v>
      </c>
    </row>
    <row r="268" spans="1:65" s="2" customFormat="1" ht="44.25" customHeight="1">
      <c r="A268" s="40"/>
      <c r="B268" s="41"/>
      <c r="C268" s="215" t="s">
        <v>364</v>
      </c>
      <c r="D268" s="215" t="s">
        <v>165</v>
      </c>
      <c r="E268" s="216" t="s">
        <v>365</v>
      </c>
      <c r="F268" s="217" t="s">
        <v>366</v>
      </c>
      <c r="G268" s="218" t="s">
        <v>168</v>
      </c>
      <c r="H268" s="219">
        <v>126</v>
      </c>
      <c r="I268" s="220"/>
      <c r="J268" s="221">
        <f>ROUND(I268*H268,2)</f>
        <v>0</v>
      </c>
      <c r="K268" s="217" t="s">
        <v>169</v>
      </c>
      <c r="L268" s="46"/>
      <c r="M268" s="222" t="s">
        <v>19</v>
      </c>
      <c r="N268" s="223" t="s">
        <v>44</v>
      </c>
      <c r="O268" s="86"/>
      <c r="P268" s="224">
        <f>O268*H268</f>
        <v>0</v>
      </c>
      <c r="Q268" s="224">
        <v>0.11162</v>
      </c>
      <c r="R268" s="224">
        <f>Q268*H268</f>
        <v>14.064119999999999</v>
      </c>
      <c r="S268" s="224">
        <v>0</v>
      </c>
      <c r="T268" s="22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6" t="s">
        <v>170</v>
      </c>
      <c r="AT268" s="226" t="s">
        <v>165</v>
      </c>
      <c r="AU268" s="226" t="s">
        <v>82</v>
      </c>
      <c r="AY268" s="19" t="s">
        <v>163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9" t="s">
        <v>80</v>
      </c>
      <c r="BK268" s="227">
        <f>ROUND(I268*H268,2)</f>
        <v>0</v>
      </c>
      <c r="BL268" s="19" t="s">
        <v>170</v>
      </c>
      <c r="BM268" s="226" t="s">
        <v>367</v>
      </c>
    </row>
    <row r="269" spans="1:47" s="2" customFormat="1" ht="12">
      <c r="A269" s="40"/>
      <c r="B269" s="41"/>
      <c r="C269" s="42"/>
      <c r="D269" s="228" t="s">
        <v>172</v>
      </c>
      <c r="E269" s="42"/>
      <c r="F269" s="229" t="s">
        <v>368</v>
      </c>
      <c r="G269" s="42"/>
      <c r="H269" s="42"/>
      <c r="I269" s="230"/>
      <c r="J269" s="42"/>
      <c r="K269" s="42"/>
      <c r="L269" s="46"/>
      <c r="M269" s="231"/>
      <c r="N269" s="23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172</v>
      </c>
      <c r="AU269" s="19" t="s">
        <v>82</v>
      </c>
    </row>
    <row r="270" spans="1:51" s="15" customFormat="1" ht="12">
      <c r="A270" s="15"/>
      <c r="B270" s="257"/>
      <c r="C270" s="258"/>
      <c r="D270" s="233" t="s">
        <v>176</v>
      </c>
      <c r="E270" s="259" t="s">
        <v>19</v>
      </c>
      <c r="F270" s="260" t="s">
        <v>291</v>
      </c>
      <c r="G270" s="258"/>
      <c r="H270" s="259" t="s">
        <v>19</v>
      </c>
      <c r="I270" s="261"/>
      <c r="J270" s="258"/>
      <c r="K270" s="258"/>
      <c r="L270" s="262"/>
      <c r="M270" s="263"/>
      <c r="N270" s="264"/>
      <c r="O270" s="264"/>
      <c r="P270" s="264"/>
      <c r="Q270" s="264"/>
      <c r="R270" s="264"/>
      <c r="S270" s="264"/>
      <c r="T270" s="26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6" t="s">
        <v>176</v>
      </c>
      <c r="AU270" s="266" t="s">
        <v>82</v>
      </c>
      <c r="AV270" s="15" t="s">
        <v>80</v>
      </c>
      <c r="AW270" s="15" t="s">
        <v>35</v>
      </c>
      <c r="AX270" s="15" t="s">
        <v>73</v>
      </c>
      <c r="AY270" s="266" t="s">
        <v>163</v>
      </c>
    </row>
    <row r="271" spans="1:51" s="13" customFormat="1" ht="12">
      <c r="A271" s="13"/>
      <c r="B271" s="235"/>
      <c r="C271" s="236"/>
      <c r="D271" s="233" t="s">
        <v>176</v>
      </c>
      <c r="E271" s="237" t="s">
        <v>19</v>
      </c>
      <c r="F271" s="238" t="s">
        <v>292</v>
      </c>
      <c r="G271" s="236"/>
      <c r="H271" s="239">
        <v>126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176</v>
      </c>
      <c r="AU271" s="245" t="s">
        <v>82</v>
      </c>
      <c r="AV271" s="13" t="s">
        <v>82</v>
      </c>
      <c r="AW271" s="13" t="s">
        <v>35</v>
      </c>
      <c r="AX271" s="13" t="s">
        <v>73</v>
      </c>
      <c r="AY271" s="245" t="s">
        <v>163</v>
      </c>
    </row>
    <row r="272" spans="1:51" s="14" customFormat="1" ht="12">
      <c r="A272" s="14"/>
      <c r="B272" s="246"/>
      <c r="C272" s="247"/>
      <c r="D272" s="233" t="s">
        <v>176</v>
      </c>
      <c r="E272" s="248" t="s">
        <v>19</v>
      </c>
      <c r="F272" s="249" t="s">
        <v>178</v>
      </c>
      <c r="G272" s="247"/>
      <c r="H272" s="250">
        <v>126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176</v>
      </c>
      <c r="AU272" s="256" t="s">
        <v>82</v>
      </c>
      <c r="AV272" s="14" t="s">
        <v>170</v>
      </c>
      <c r="AW272" s="14" t="s">
        <v>35</v>
      </c>
      <c r="AX272" s="14" t="s">
        <v>80</v>
      </c>
      <c r="AY272" s="256" t="s">
        <v>163</v>
      </c>
    </row>
    <row r="273" spans="1:65" s="2" customFormat="1" ht="16.5" customHeight="1">
      <c r="A273" s="40"/>
      <c r="B273" s="41"/>
      <c r="C273" s="267" t="s">
        <v>369</v>
      </c>
      <c r="D273" s="267" t="s">
        <v>243</v>
      </c>
      <c r="E273" s="268" t="s">
        <v>370</v>
      </c>
      <c r="F273" s="269" t="s">
        <v>371</v>
      </c>
      <c r="G273" s="270" t="s">
        <v>168</v>
      </c>
      <c r="H273" s="271">
        <v>102</v>
      </c>
      <c r="I273" s="272"/>
      <c r="J273" s="273">
        <f>ROUND(I273*H273,2)</f>
        <v>0</v>
      </c>
      <c r="K273" s="269" t="s">
        <v>169</v>
      </c>
      <c r="L273" s="274"/>
      <c r="M273" s="275" t="s">
        <v>19</v>
      </c>
      <c r="N273" s="276" t="s">
        <v>44</v>
      </c>
      <c r="O273" s="86"/>
      <c r="P273" s="224">
        <f>O273*H273</f>
        <v>0</v>
      </c>
      <c r="Q273" s="224">
        <v>0.176</v>
      </c>
      <c r="R273" s="224">
        <f>Q273*H273</f>
        <v>17.951999999999998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230</v>
      </c>
      <c r="AT273" s="226" t="s">
        <v>243</v>
      </c>
      <c r="AU273" s="226" t="s">
        <v>82</v>
      </c>
      <c r="AY273" s="19" t="s">
        <v>163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80</v>
      </c>
      <c r="BK273" s="227">
        <f>ROUND(I273*H273,2)</f>
        <v>0</v>
      </c>
      <c r="BL273" s="19" t="s">
        <v>170</v>
      </c>
      <c r="BM273" s="226" t="s">
        <v>372</v>
      </c>
    </row>
    <row r="274" spans="1:51" s="15" customFormat="1" ht="12">
      <c r="A274" s="15"/>
      <c r="B274" s="257"/>
      <c r="C274" s="258"/>
      <c r="D274" s="233" t="s">
        <v>176</v>
      </c>
      <c r="E274" s="259" t="s">
        <v>19</v>
      </c>
      <c r="F274" s="260" t="s">
        <v>291</v>
      </c>
      <c r="G274" s="258"/>
      <c r="H274" s="259" t="s">
        <v>19</v>
      </c>
      <c r="I274" s="261"/>
      <c r="J274" s="258"/>
      <c r="K274" s="258"/>
      <c r="L274" s="262"/>
      <c r="M274" s="263"/>
      <c r="N274" s="264"/>
      <c r="O274" s="264"/>
      <c r="P274" s="264"/>
      <c r="Q274" s="264"/>
      <c r="R274" s="264"/>
      <c r="S274" s="264"/>
      <c r="T274" s="26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6" t="s">
        <v>176</v>
      </c>
      <c r="AU274" s="266" t="s">
        <v>82</v>
      </c>
      <c r="AV274" s="15" t="s">
        <v>80</v>
      </c>
      <c r="AW274" s="15" t="s">
        <v>35</v>
      </c>
      <c r="AX274" s="15" t="s">
        <v>73</v>
      </c>
      <c r="AY274" s="266" t="s">
        <v>163</v>
      </c>
    </row>
    <row r="275" spans="1:51" s="13" customFormat="1" ht="12">
      <c r="A275" s="13"/>
      <c r="B275" s="235"/>
      <c r="C275" s="236"/>
      <c r="D275" s="233" t="s">
        <v>176</v>
      </c>
      <c r="E275" s="237" t="s">
        <v>19</v>
      </c>
      <c r="F275" s="238" t="s">
        <v>373</v>
      </c>
      <c r="G275" s="236"/>
      <c r="H275" s="239">
        <v>128.52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176</v>
      </c>
      <c r="AU275" s="245" t="s">
        <v>82</v>
      </c>
      <c r="AV275" s="13" t="s">
        <v>82</v>
      </c>
      <c r="AW275" s="13" t="s">
        <v>35</v>
      </c>
      <c r="AX275" s="13" t="s">
        <v>73</v>
      </c>
      <c r="AY275" s="245" t="s">
        <v>163</v>
      </c>
    </row>
    <row r="276" spans="1:51" s="15" customFormat="1" ht="12">
      <c r="A276" s="15"/>
      <c r="B276" s="257"/>
      <c r="C276" s="258"/>
      <c r="D276" s="233" t="s">
        <v>176</v>
      </c>
      <c r="E276" s="259" t="s">
        <v>19</v>
      </c>
      <c r="F276" s="260" t="s">
        <v>356</v>
      </c>
      <c r="G276" s="258"/>
      <c r="H276" s="259" t="s">
        <v>19</v>
      </c>
      <c r="I276" s="261"/>
      <c r="J276" s="258"/>
      <c r="K276" s="258"/>
      <c r="L276" s="262"/>
      <c r="M276" s="263"/>
      <c r="N276" s="264"/>
      <c r="O276" s="264"/>
      <c r="P276" s="264"/>
      <c r="Q276" s="264"/>
      <c r="R276" s="264"/>
      <c r="S276" s="264"/>
      <c r="T276" s="26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6" t="s">
        <v>176</v>
      </c>
      <c r="AU276" s="266" t="s">
        <v>82</v>
      </c>
      <c r="AV276" s="15" t="s">
        <v>80</v>
      </c>
      <c r="AW276" s="15" t="s">
        <v>35</v>
      </c>
      <c r="AX276" s="15" t="s">
        <v>73</v>
      </c>
      <c r="AY276" s="266" t="s">
        <v>163</v>
      </c>
    </row>
    <row r="277" spans="1:51" s="13" customFormat="1" ht="12">
      <c r="A277" s="13"/>
      <c r="B277" s="235"/>
      <c r="C277" s="236"/>
      <c r="D277" s="233" t="s">
        <v>176</v>
      </c>
      <c r="E277" s="237" t="s">
        <v>19</v>
      </c>
      <c r="F277" s="238" t="s">
        <v>374</v>
      </c>
      <c r="G277" s="236"/>
      <c r="H277" s="239">
        <v>-26.52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176</v>
      </c>
      <c r="AU277" s="245" t="s">
        <v>82</v>
      </c>
      <c r="AV277" s="13" t="s">
        <v>82</v>
      </c>
      <c r="AW277" s="13" t="s">
        <v>35</v>
      </c>
      <c r="AX277" s="13" t="s">
        <v>73</v>
      </c>
      <c r="AY277" s="245" t="s">
        <v>163</v>
      </c>
    </row>
    <row r="278" spans="1:51" s="14" customFormat="1" ht="12">
      <c r="A278" s="14"/>
      <c r="B278" s="246"/>
      <c r="C278" s="247"/>
      <c r="D278" s="233" t="s">
        <v>176</v>
      </c>
      <c r="E278" s="248" t="s">
        <v>19</v>
      </c>
      <c r="F278" s="249" t="s">
        <v>178</v>
      </c>
      <c r="G278" s="247"/>
      <c r="H278" s="250">
        <v>102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176</v>
      </c>
      <c r="AU278" s="256" t="s">
        <v>82</v>
      </c>
      <c r="AV278" s="14" t="s">
        <v>170</v>
      </c>
      <c r="AW278" s="14" t="s">
        <v>35</v>
      </c>
      <c r="AX278" s="14" t="s">
        <v>80</v>
      </c>
      <c r="AY278" s="256" t="s">
        <v>163</v>
      </c>
    </row>
    <row r="279" spans="1:65" s="2" customFormat="1" ht="16.5" customHeight="1">
      <c r="A279" s="40"/>
      <c r="B279" s="41"/>
      <c r="C279" s="267" t="s">
        <v>375</v>
      </c>
      <c r="D279" s="267" t="s">
        <v>243</v>
      </c>
      <c r="E279" s="268" t="s">
        <v>376</v>
      </c>
      <c r="F279" s="269" t="s">
        <v>377</v>
      </c>
      <c r="G279" s="270" t="s">
        <v>168</v>
      </c>
      <c r="H279" s="271">
        <v>26.52</v>
      </c>
      <c r="I279" s="272"/>
      <c r="J279" s="273">
        <f>ROUND(I279*H279,2)</f>
        <v>0</v>
      </c>
      <c r="K279" s="269" t="s">
        <v>169</v>
      </c>
      <c r="L279" s="274"/>
      <c r="M279" s="275" t="s">
        <v>19</v>
      </c>
      <c r="N279" s="276" t="s">
        <v>44</v>
      </c>
      <c r="O279" s="86"/>
      <c r="P279" s="224">
        <f>O279*H279</f>
        <v>0</v>
      </c>
      <c r="Q279" s="224">
        <v>0.175</v>
      </c>
      <c r="R279" s="224">
        <f>Q279*H279</f>
        <v>4.641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230</v>
      </c>
      <c r="AT279" s="226" t="s">
        <v>243</v>
      </c>
      <c r="AU279" s="226" t="s">
        <v>82</v>
      </c>
      <c r="AY279" s="19" t="s">
        <v>163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80</v>
      </c>
      <c r="BK279" s="227">
        <f>ROUND(I279*H279,2)</f>
        <v>0</v>
      </c>
      <c r="BL279" s="19" t="s">
        <v>170</v>
      </c>
      <c r="BM279" s="226" t="s">
        <v>378</v>
      </c>
    </row>
    <row r="280" spans="1:51" s="15" customFormat="1" ht="12">
      <c r="A280" s="15"/>
      <c r="B280" s="257"/>
      <c r="C280" s="258"/>
      <c r="D280" s="233" t="s">
        <v>176</v>
      </c>
      <c r="E280" s="259" t="s">
        <v>19</v>
      </c>
      <c r="F280" s="260" t="s">
        <v>362</v>
      </c>
      <c r="G280" s="258"/>
      <c r="H280" s="259" t="s">
        <v>19</v>
      </c>
      <c r="I280" s="261"/>
      <c r="J280" s="258"/>
      <c r="K280" s="258"/>
      <c r="L280" s="262"/>
      <c r="M280" s="263"/>
      <c r="N280" s="264"/>
      <c r="O280" s="264"/>
      <c r="P280" s="264"/>
      <c r="Q280" s="264"/>
      <c r="R280" s="264"/>
      <c r="S280" s="264"/>
      <c r="T280" s="26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6" t="s">
        <v>176</v>
      </c>
      <c r="AU280" s="266" t="s">
        <v>82</v>
      </c>
      <c r="AV280" s="15" t="s">
        <v>80</v>
      </c>
      <c r="AW280" s="15" t="s">
        <v>35</v>
      </c>
      <c r="AX280" s="15" t="s">
        <v>73</v>
      </c>
      <c r="AY280" s="266" t="s">
        <v>163</v>
      </c>
    </row>
    <row r="281" spans="1:51" s="13" customFormat="1" ht="12">
      <c r="A281" s="13"/>
      <c r="B281" s="235"/>
      <c r="C281" s="236"/>
      <c r="D281" s="233" t="s">
        <v>176</v>
      </c>
      <c r="E281" s="237" t="s">
        <v>19</v>
      </c>
      <c r="F281" s="238" t="s">
        <v>379</v>
      </c>
      <c r="G281" s="236"/>
      <c r="H281" s="239">
        <v>26.52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176</v>
      </c>
      <c r="AU281" s="245" t="s">
        <v>82</v>
      </c>
      <c r="AV281" s="13" t="s">
        <v>82</v>
      </c>
      <c r="AW281" s="13" t="s">
        <v>35</v>
      </c>
      <c r="AX281" s="13" t="s">
        <v>73</v>
      </c>
      <c r="AY281" s="245" t="s">
        <v>163</v>
      </c>
    </row>
    <row r="282" spans="1:51" s="14" customFormat="1" ht="12">
      <c r="A282" s="14"/>
      <c r="B282" s="246"/>
      <c r="C282" s="247"/>
      <c r="D282" s="233" t="s">
        <v>176</v>
      </c>
      <c r="E282" s="248" t="s">
        <v>19</v>
      </c>
      <c r="F282" s="249" t="s">
        <v>178</v>
      </c>
      <c r="G282" s="247"/>
      <c r="H282" s="250">
        <v>26.52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176</v>
      </c>
      <c r="AU282" s="256" t="s">
        <v>82</v>
      </c>
      <c r="AV282" s="14" t="s">
        <v>170</v>
      </c>
      <c r="AW282" s="14" t="s">
        <v>35</v>
      </c>
      <c r="AX282" s="14" t="s">
        <v>80</v>
      </c>
      <c r="AY282" s="256" t="s">
        <v>163</v>
      </c>
    </row>
    <row r="283" spans="1:65" s="2" customFormat="1" ht="37.8" customHeight="1">
      <c r="A283" s="40"/>
      <c r="B283" s="41"/>
      <c r="C283" s="215" t="s">
        <v>380</v>
      </c>
      <c r="D283" s="215" t="s">
        <v>165</v>
      </c>
      <c r="E283" s="216" t="s">
        <v>381</v>
      </c>
      <c r="F283" s="217" t="s">
        <v>382</v>
      </c>
      <c r="G283" s="218" t="s">
        <v>168</v>
      </c>
      <c r="H283" s="219">
        <v>81</v>
      </c>
      <c r="I283" s="220"/>
      <c r="J283" s="221">
        <f>ROUND(I283*H283,2)</f>
        <v>0</v>
      </c>
      <c r="K283" s="217" t="s">
        <v>169</v>
      </c>
      <c r="L283" s="46"/>
      <c r="M283" s="222" t="s">
        <v>19</v>
      </c>
      <c r="N283" s="223" t="s">
        <v>44</v>
      </c>
      <c r="O283" s="86"/>
      <c r="P283" s="224">
        <f>O283*H283</f>
        <v>0</v>
      </c>
      <c r="Q283" s="224">
        <v>0.098</v>
      </c>
      <c r="R283" s="224">
        <f>Q283*H283</f>
        <v>7.938000000000001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170</v>
      </c>
      <c r="AT283" s="226" t="s">
        <v>165</v>
      </c>
      <c r="AU283" s="226" t="s">
        <v>82</v>
      </c>
      <c r="AY283" s="19" t="s">
        <v>163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80</v>
      </c>
      <c r="BK283" s="227">
        <f>ROUND(I283*H283,2)</f>
        <v>0</v>
      </c>
      <c r="BL283" s="19" t="s">
        <v>170</v>
      </c>
      <c r="BM283" s="226" t="s">
        <v>383</v>
      </c>
    </row>
    <row r="284" spans="1:47" s="2" customFormat="1" ht="12">
      <c r="A284" s="40"/>
      <c r="B284" s="41"/>
      <c r="C284" s="42"/>
      <c r="D284" s="228" t="s">
        <v>172</v>
      </c>
      <c r="E284" s="42"/>
      <c r="F284" s="229" t="s">
        <v>384</v>
      </c>
      <c r="G284" s="42"/>
      <c r="H284" s="42"/>
      <c r="I284" s="230"/>
      <c r="J284" s="42"/>
      <c r="K284" s="42"/>
      <c r="L284" s="46"/>
      <c r="M284" s="231"/>
      <c r="N284" s="232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172</v>
      </c>
      <c r="AU284" s="19" t="s">
        <v>82</v>
      </c>
    </row>
    <row r="285" spans="1:51" s="15" customFormat="1" ht="12">
      <c r="A285" s="15"/>
      <c r="B285" s="257"/>
      <c r="C285" s="258"/>
      <c r="D285" s="233" t="s">
        <v>176</v>
      </c>
      <c r="E285" s="259" t="s">
        <v>19</v>
      </c>
      <c r="F285" s="260" t="s">
        <v>293</v>
      </c>
      <c r="G285" s="258"/>
      <c r="H285" s="259" t="s">
        <v>19</v>
      </c>
      <c r="I285" s="261"/>
      <c r="J285" s="258"/>
      <c r="K285" s="258"/>
      <c r="L285" s="262"/>
      <c r="M285" s="263"/>
      <c r="N285" s="264"/>
      <c r="O285" s="264"/>
      <c r="P285" s="264"/>
      <c r="Q285" s="264"/>
      <c r="R285" s="264"/>
      <c r="S285" s="264"/>
      <c r="T285" s="26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6" t="s">
        <v>176</v>
      </c>
      <c r="AU285" s="266" t="s">
        <v>82</v>
      </c>
      <c r="AV285" s="15" t="s">
        <v>80</v>
      </c>
      <c r="AW285" s="15" t="s">
        <v>35</v>
      </c>
      <c r="AX285" s="15" t="s">
        <v>73</v>
      </c>
      <c r="AY285" s="266" t="s">
        <v>163</v>
      </c>
    </row>
    <row r="286" spans="1:51" s="13" customFormat="1" ht="12">
      <c r="A286" s="13"/>
      <c r="B286" s="235"/>
      <c r="C286" s="236"/>
      <c r="D286" s="233" t="s">
        <v>176</v>
      </c>
      <c r="E286" s="237" t="s">
        <v>19</v>
      </c>
      <c r="F286" s="238" t="s">
        <v>323</v>
      </c>
      <c r="G286" s="236"/>
      <c r="H286" s="239">
        <v>81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176</v>
      </c>
      <c r="AU286" s="245" t="s">
        <v>82</v>
      </c>
      <c r="AV286" s="13" t="s">
        <v>82</v>
      </c>
      <c r="AW286" s="13" t="s">
        <v>35</v>
      </c>
      <c r="AX286" s="13" t="s">
        <v>73</v>
      </c>
      <c r="AY286" s="245" t="s">
        <v>163</v>
      </c>
    </row>
    <row r="287" spans="1:51" s="14" customFormat="1" ht="12">
      <c r="A287" s="14"/>
      <c r="B287" s="246"/>
      <c r="C287" s="247"/>
      <c r="D287" s="233" t="s">
        <v>176</v>
      </c>
      <c r="E287" s="248" t="s">
        <v>19</v>
      </c>
      <c r="F287" s="249" t="s">
        <v>178</v>
      </c>
      <c r="G287" s="247"/>
      <c r="H287" s="250">
        <v>81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176</v>
      </c>
      <c r="AU287" s="256" t="s">
        <v>82</v>
      </c>
      <c r="AV287" s="14" t="s">
        <v>170</v>
      </c>
      <c r="AW287" s="14" t="s">
        <v>35</v>
      </c>
      <c r="AX287" s="14" t="s">
        <v>80</v>
      </c>
      <c r="AY287" s="256" t="s">
        <v>163</v>
      </c>
    </row>
    <row r="288" spans="1:65" s="2" customFormat="1" ht="16.5" customHeight="1">
      <c r="A288" s="40"/>
      <c r="B288" s="41"/>
      <c r="C288" s="267" t="s">
        <v>385</v>
      </c>
      <c r="D288" s="267" t="s">
        <v>243</v>
      </c>
      <c r="E288" s="268" t="s">
        <v>386</v>
      </c>
      <c r="F288" s="269" t="s">
        <v>387</v>
      </c>
      <c r="G288" s="270" t="s">
        <v>168</v>
      </c>
      <c r="H288" s="271">
        <v>82.62</v>
      </c>
      <c r="I288" s="272"/>
      <c r="J288" s="273">
        <f>ROUND(I288*H288,2)</f>
        <v>0</v>
      </c>
      <c r="K288" s="269" t="s">
        <v>169</v>
      </c>
      <c r="L288" s="274"/>
      <c r="M288" s="275" t="s">
        <v>19</v>
      </c>
      <c r="N288" s="276" t="s">
        <v>44</v>
      </c>
      <c r="O288" s="86"/>
      <c r="P288" s="224">
        <f>O288*H288</f>
        <v>0</v>
      </c>
      <c r="Q288" s="224">
        <v>0.151</v>
      </c>
      <c r="R288" s="224">
        <f>Q288*H288</f>
        <v>12.475620000000001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230</v>
      </c>
      <c r="AT288" s="226" t="s">
        <v>243</v>
      </c>
      <c r="AU288" s="226" t="s">
        <v>82</v>
      </c>
      <c r="AY288" s="19" t="s">
        <v>163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80</v>
      </c>
      <c r="BK288" s="227">
        <f>ROUND(I288*H288,2)</f>
        <v>0</v>
      </c>
      <c r="BL288" s="19" t="s">
        <v>170</v>
      </c>
      <c r="BM288" s="226" t="s">
        <v>388</v>
      </c>
    </row>
    <row r="289" spans="1:51" s="15" customFormat="1" ht="12">
      <c r="A289" s="15"/>
      <c r="B289" s="257"/>
      <c r="C289" s="258"/>
      <c r="D289" s="233" t="s">
        <v>176</v>
      </c>
      <c r="E289" s="259" t="s">
        <v>19</v>
      </c>
      <c r="F289" s="260" t="s">
        <v>293</v>
      </c>
      <c r="G289" s="258"/>
      <c r="H289" s="259" t="s">
        <v>19</v>
      </c>
      <c r="I289" s="261"/>
      <c r="J289" s="258"/>
      <c r="K289" s="258"/>
      <c r="L289" s="262"/>
      <c r="M289" s="263"/>
      <c r="N289" s="264"/>
      <c r="O289" s="264"/>
      <c r="P289" s="264"/>
      <c r="Q289" s="264"/>
      <c r="R289" s="264"/>
      <c r="S289" s="264"/>
      <c r="T289" s="26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6" t="s">
        <v>176</v>
      </c>
      <c r="AU289" s="266" t="s">
        <v>82</v>
      </c>
      <c r="AV289" s="15" t="s">
        <v>80</v>
      </c>
      <c r="AW289" s="15" t="s">
        <v>35</v>
      </c>
      <c r="AX289" s="15" t="s">
        <v>73</v>
      </c>
      <c r="AY289" s="266" t="s">
        <v>163</v>
      </c>
    </row>
    <row r="290" spans="1:51" s="13" customFormat="1" ht="12">
      <c r="A290" s="13"/>
      <c r="B290" s="235"/>
      <c r="C290" s="236"/>
      <c r="D290" s="233" t="s">
        <v>176</v>
      </c>
      <c r="E290" s="237" t="s">
        <v>19</v>
      </c>
      <c r="F290" s="238" t="s">
        <v>389</v>
      </c>
      <c r="G290" s="236"/>
      <c r="H290" s="239">
        <v>82.62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176</v>
      </c>
      <c r="AU290" s="245" t="s">
        <v>82</v>
      </c>
      <c r="AV290" s="13" t="s">
        <v>82</v>
      </c>
      <c r="AW290" s="13" t="s">
        <v>35</v>
      </c>
      <c r="AX290" s="13" t="s">
        <v>73</v>
      </c>
      <c r="AY290" s="245" t="s">
        <v>163</v>
      </c>
    </row>
    <row r="291" spans="1:51" s="14" customFormat="1" ht="12">
      <c r="A291" s="14"/>
      <c r="B291" s="246"/>
      <c r="C291" s="247"/>
      <c r="D291" s="233" t="s">
        <v>176</v>
      </c>
      <c r="E291" s="248" t="s">
        <v>19</v>
      </c>
      <c r="F291" s="249" t="s">
        <v>178</v>
      </c>
      <c r="G291" s="247"/>
      <c r="H291" s="250">
        <v>82.62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176</v>
      </c>
      <c r="AU291" s="256" t="s">
        <v>82</v>
      </c>
      <c r="AV291" s="14" t="s">
        <v>170</v>
      </c>
      <c r="AW291" s="14" t="s">
        <v>35</v>
      </c>
      <c r="AX291" s="14" t="s">
        <v>80</v>
      </c>
      <c r="AY291" s="256" t="s">
        <v>163</v>
      </c>
    </row>
    <row r="292" spans="1:63" s="12" customFormat="1" ht="22.8" customHeight="1">
      <c r="A292" s="12"/>
      <c r="B292" s="199"/>
      <c r="C292" s="200"/>
      <c r="D292" s="201" t="s">
        <v>72</v>
      </c>
      <c r="E292" s="213" t="s">
        <v>230</v>
      </c>
      <c r="F292" s="213" t="s">
        <v>390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SUM(P293:P330)</f>
        <v>0</v>
      </c>
      <c r="Q292" s="207"/>
      <c r="R292" s="208">
        <f>SUM(R293:R330)</f>
        <v>9.14787</v>
      </c>
      <c r="S292" s="207"/>
      <c r="T292" s="209">
        <f>SUM(T293:T330)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0" t="s">
        <v>80</v>
      </c>
      <c r="AT292" s="211" t="s">
        <v>72</v>
      </c>
      <c r="AU292" s="211" t="s">
        <v>80</v>
      </c>
      <c r="AY292" s="210" t="s">
        <v>163</v>
      </c>
      <c r="BK292" s="212">
        <f>SUM(BK293:BK330)</f>
        <v>0</v>
      </c>
    </row>
    <row r="293" spans="1:65" s="2" customFormat="1" ht="16.5" customHeight="1">
      <c r="A293" s="40"/>
      <c r="B293" s="41"/>
      <c r="C293" s="215" t="s">
        <v>391</v>
      </c>
      <c r="D293" s="215" t="s">
        <v>165</v>
      </c>
      <c r="E293" s="216" t="s">
        <v>392</v>
      </c>
      <c r="F293" s="217" t="s">
        <v>393</v>
      </c>
      <c r="G293" s="218" t="s">
        <v>394</v>
      </c>
      <c r="H293" s="219">
        <v>3</v>
      </c>
      <c r="I293" s="220"/>
      <c r="J293" s="221">
        <f>ROUND(I293*H293,2)</f>
        <v>0</v>
      </c>
      <c r="K293" s="217" t="s">
        <v>19</v>
      </c>
      <c r="L293" s="46"/>
      <c r="M293" s="222" t="s">
        <v>19</v>
      </c>
      <c r="N293" s="223" t="s">
        <v>44</v>
      </c>
      <c r="O293" s="86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6" t="s">
        <v>170</v>
      </c>
      <c r="AT293" s="226" t="s">
        <v>165</v>
      </c>
      <c r="AU293" s="226" t="s">
        <v>82</v>
      </c>
      <c r="AY293" s="19" t="s">
        <v>163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80</v>
      </c>
      <c r="BK293" s="227">
        <f>ROUND(I293*H293,2)</f>
        <v>0</v>
      </c>
      <c r="BL293" s="19" t="s">
        <v>170</v>
      </c>
      <c r="BM293" s="226" t="s">
        <v>395</v>
      </c>
    </row>
    <row r="294" spans="1:65" s="2" customFormat="1" ht="24.15" customHeight="1">
      <c r="A294" s="40"/>
      <c r="B294" s="41"/>
      <c r="C294" s="215" t="s">
        <v>396</v>
      </c>
      <c r="D294" s="215" t="s">
        <v>165</v>
      </c>
      <c r="E294" s="216" t="s">
        <v>397</v>
      </c>
      <c r="F294" s="217" t="s">
        <v>398</v>
      </c>
      <c r="G294" s="218" t="s">
        <v>200</v>
      </c>
      <c r="H294" s="219">
        <v>6</v>
      </c>
      <c r="I294" s="220"/>
      <c r="J294" s="221">
        <f>ROUND(I294*H294,2)</f>
        <v>0</v>
      </c>
      <c r="K294" s="217" t="s">
        <v>169</v>
      </c>
      <c r="L294" s="46"/>
      <c r="M294" s="222" t="s">
        <v>19</v>
      </c>
      <c r="N294" s="223" t="s">
        <v>44</v>
      </c>
      <c r="O294" s="86"/>
      <c r="P294" s="224">
        <f>O294*H294</f>
        <v>0</v>
      </c>
      <c r="Q294" s="224">
        <v>0.00276</v>
      </c>
      <c r="R294" s="224">
        <f>Q294*H294</f>
        <v>0.01656</v>
      </c>
      <c r="S294" s="224">
        <v>0</v>
      </c>
      <c r="T294" s="22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6" t="s">
        <v>170</v>
      </c>
      <c r="AT294" s="226" t="s">
        <v>165</v>
      </c>
      <c r="AU294" s="226" t="s">
        <v>82</v>
      </c>
      <c r="AY294" s="19" t="s">
        <v>163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80</v>
      </c>
      <c r="BK294" s="227">
        <f>ROUND(I294*H294,2)</f>
        <v>0</v>
      </c>
      <c r="BL294" s="19" t="s">
        <v>170</v>
      </c>
      <c r="BM294" s="226" t="s">
        <v>399</v>
      </c>
    </row>
    <row r="295" spans="1:47" s="2" customFormat="1" ht="12">
      <c r="A295" s="40"/>
      <c r="B295" s="41"/>
      <c r="C295" s="42"/>
      <c r="D295" s="228" t="s">
        <v>172</v>
      </c>
      <c r="E295" s="42"/>
      <c r="F295" s="229" t="s">
        <v>400</v>
      </c>
      <c r="G295" s="42"/>
      <c r="H295" s="42"/>
      <c r="I295" s="230"/>
      <c r="J295" s="42"/>
      <c r="K295" s="42"/>
      <c r="L295" s="46"/>
      <c r="M295" s="231"/>
      <c r="N295" s="232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172</v>
      </c>
      <c r="AU295" s="19" t="s">
        <v>82</v>
      </c>
    </row>
    <row r="296" spans="1:51" s="15" customFormat="1" ht="12">
      <c r="A296" s="15"/>
      <c r="B296" s="257"/>
      <c r="C296" s="258"/>
      <c r="D296" s="233" t="s">
        <v>176</v>
      </c>
      <c r="E296" s="259" t="s">
        <v>19</v>
      </c>
      <c r="F296" s="260" t="s">
        <v>228</v>
      </c>
      <c r="G296" s="258"/>
      <c r="H296" s="259" t="s">
        <v>19</v>
      </c>
      <c r="I296" s="261"/>
      <c r="J296" s="258"/>
      <c r="K296" s="258"/>
      <c r="L296" s="262"/>
      <c r="M296" s="263"/>
      <c r="N296" s="264"/>
      <c r="O296" s="264"/>
      <c r="P296" s="264"/>
      <c r="Q296" s="264"/>
      <c r="R296" s="264"/>
      <c r="S296" s="264"/>
      <c r="T296" s="26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6" t="s">
        <v>176</v>
      </c>
      <c r="AU296" s="266" t="s">
        <v>82</v>
      </c>
      <c r="AV296" s="15" t="s">
        <v>80</v>
      </c>
      <c r="AW296" s="15" t="s">
        <v>35</v>
      </c>
      <c r="AX296" s="15" t="s">
        <v>73</v>
      </c>
      <c r="AY296" s="266" t="s">
        <v>163</v>
      </c>
    </row>
    <row r="297" spans="1:51" s="13" customFormat="1" ht="12">
      <c r="A297" s="13"/>
      <c r="B297" s="235"/>
      <c r="C297" s="236"/>
      <c r="D297" s="233" t="s">
        <v>176</v>
      </c>
      <c r="E297" s="237" t="s">
        <v>19</v>
      </c>
      <c r="F297" s="238" t="s">
        <v>401</v>
      </c>
      <c r="G297" s="236"/>
      <c r="H297" s="239">
        <v>6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176</v>
      </c>
      <c r="AU297" s="245" t="s">
        <v>82</v>
      </c>
      <c r="AV297" s="13" t="s">
        <v>82</v>
      </c>
      <c r="AW297" s="13" t="s">
        <v>35</v>
      </c>
      <c r="AX297" s="13" t="s">
        <v>73</v>
      </c>
      <c r="AY297" s="245" t="s">
        <v>163</v>
      </c>
    </row>
    <row r="298" spans="1:51" s="14" customFormat="1" ht="12">
      <c r="A298" s="14"/>
      <c r="B298" s="246"/>
      <c r="C298" s="247"/>
      <c r="D298" s="233" t="s">
        <v>176</v>
      </c>
      <c r="E298" s="248" t="s">
        <v>19</v>
      </c>
      <c r="F298" s="249" t="s">
        <v>178</v>
      </c>
      <c r="G298" s="247"/>
      <c r="H298" s="250">
        <v>6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176</v>
      </c>
      <c r="AU298" s="256" t="s">
        <v>82</v>
      </c>
      <c r="AV298" s="14" t="s">
        <v>170</v>
      </c>
      <c r="AW298" s="14" t="s">
        <v>35</v>
      </c>
      <c r="AX298" s="14" t="s">
        <v>80</v>
      </c>
      <c r="AY298" s="256" t="s">
        <v>163</v>
      </c>
    </row>
    <row r="299" spans="1:65" s="2" customFormat="1" ht="21.75" customHeight="1">
      <c r="A299" s="40"/>
      <c r="B299" s="41"/>
      <c r="C299" s="215" t="s">
        <v>402</v>
      </c>
      <c r="D299" s="215" t="s">
        <v>165</v>
      </c>
      <c r="E299" s="216" t="s">
        <v>403</v>
      </c>
      <c r="F299" s="217" t="s">
        <v>404</v>
      </c>
      <c r="G299" s="218" t="s">
        <v>405</v>
      </c>
      <c r="H299" s="219">
        <v>9</v>
      </c>
      <c r="I299" s="220"/>
      <c r="J299" s="221">
        <f>ROUND(I299*H299,2)</f>
        <v>0</v>
      </c>
      <c r="K299" s="217" t="s">
        <v>169</v>
      </c>
      <c r="L299" s="46"/>
      <c r="M299" s="222" t="s">
        <v>19</v>
      </c>
      <c r="N299" s="223" t="s">
        <v>44</v>
      </c>
      <c r="O299" s="86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170</v>
      </c>
      <c r="AT299" s="226" t="s">
        <v>165</v>
      </c>
      <c r="AU299" s="226" t="s">
        <v>82</v>
      </c>
      <c r="AY299" s="19" t="s">
        <v>163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80</v>
      </c>
      <c r="BK299" s="227">
        <f>ROUND(I299*H299,2)</f>
        <v>0</v>
      </c>
      <c r="BL299" s="19" t="s">
        <v>170</v>
      </c>
      <c r="BM299" s="226" t="s">
        <v>406</v>
      </c>
    </row>
    <row r="300" spans="1:47" s="2" customFormat="1" ht="12">
      <c r="A300" s="40"/>
      <c r="B300" s="41"/>
      <c r="C300" s="42"/>
      <c r="D300" s="228" t="s">
        <v>172</v>
      </c>
      <c r="E300" s="42"/>
      <c r="F300" s="229" t="s">
        <v>407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172</v>
      </c>
      <c r="AU300" s="19" t="s">
        <v>82</v>
      </c>
    </row>
    <row r="301" spans="1:51" s="15" customFormat="1" ht="12">
      <c r="A301" s="15"/>
      <c r="B301" s="257"/>
      <c r="C301" s="258"/>
      <c r="D301" s="233" t="s">
        <v>176</v>
      </c>
      <c r="E301" s="259" t="s">
        <v>19</v>
      </c>
      <c r="F301" s="260" t="s">
        <v>408</v>
      </c>
      <c r="G301" s="258"/>
      <c r="H301" s="259" t="s">
        <v>19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176</v>
      </c>
      <c r="AU301" s="266" t="s">
        <v>82</v>
      </c>
      <c r="AV301" s="15" t="s">
        <v>80</v>
      </c>
      <c r="AW301" s="15" t="s">
        <v>35</v>
      </c>
      <c r="AX301" s="15" t="s">
        <v>73</v>
      </c>
      <c r="AY301" s="266" t="s">
        <v>163</v>
      </c>
    </row>
    <row r="302" spans="1:51" s="13" customFormat="1" ht="12">
      <c r="A302" s="13"/>
      <c r="B302" s="235"/>
      <c r="C302" s="236"/>
      <c r="D302" s="233" t="s">
        <v>176</v>
      </c>
      <c r="E302" s="237" t="s">
        <v>19</v>
      </c>
      <c r="F302" s="238" t="s">
        <v>409</v>
      </c>
      <c r="G302" s="236"/>
      <c r="H302" s="239">
        <v>9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176</v>
      </c>
      <c r="AU302" s="245" t="s">
        <v>82</v>
      </c>
      <c r="AV302" s="13" t="s">
        <v>82</v>
      </c>
      <c r="AW302" s="13" t="s">
        <v>35</v>
      </c>
      <c r="AX302" s="13" t="s">
        <v>73</v>
      </c>
      <c r="AY302" s="245" t="s">
        <v>163</v>
      </c>
    </row>
    <row r="303" spans="1:51" s="14" customFormat="1" ht="12">
      <c r="A303" s="14"/>
      <c r="B303" s="246"/>
      <c r="C303" s="247"/>
      <c r="D303" s="233" t="s">
        <v>176</v>
      </c>
      <c r="E303" s="248" t="s">
        <v>19</v>
      </c>
      <c r="F303" s="249" t="s">
        <v>178</v>
      </c>
      <c r="G303" s="247"/>
      <c r="H303" s="250">
        <v>9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176</v>
      </c>
      <c r="AU303" s="256" t="s">
        <v>82</v>
      </c>
      <c r="AV303" s="14" t="s">
        <v>170</v>
      </c>
      <c r="AW303" s="14" t="s">
        <v>35</v>
      </c>
      <c r="AX303" s="14" t="s">
        <v>80</v>
      </c>
      <c r="AY303" s="256" t="s">
        <v>163</v>
      </c>
    </row>
    <row r="304" spans="1:65" s="2" customFormat="1" ht="16.5" customHeight="1">
      <c r="A304" s="40"/>
      <c r="B304" s="41"/>
      <c r="C304" s="267" t="s">
        <v>410</v>
      </c>
      <c r="D304" s="267" t="s">
        <v>243</v>
      </c>
      <c r="E304" s="268" t="s">
        <v>411</v>
      </c>
      <c r="F304" s="269" t="s">
        <v>412</v>
      </c>
      <c r="G304" s="270" t="s">
        <v>405</v>
      </c>
      <c r="H304" s="271">
        <v>9</v>
      </c>
      <c r="I304" s="272"/>
      <c r="J304" s="273">
        <f>ROUND(I304*H304,2)</f>
        <v>0</v>
      </c>
      <c r="K304" s="269" t="s">
        <v>169</v>
      </c>
      <c r="L304" s="274"/>
      <c r="M304" s="275" t="s">
        <v>19</v>
      </c>
      <c r="N304" s="276" t="s">
        <v>44</v>
      </c>
      <c r="O304" s="86"/>
      <c r="P304" s="224">
        <f>O304*H304</f>
        <v>0</v>
      </c>
      <c r="Q304" s="224">
        <v>0.00065</v>
      </c>
      <c r="R304" s="224">
        <f>Q304*H304</f>
        <v>0.005849999999999999</v>
      </c>
      <c r="S304" s="224">
        <v>0</v>
      </c>
      <c r="T304" s="22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230</v>
      </c>
      <c r="AT304" s="226" t="s">
        <v>243</v>
      </c>
      <c r="AU304" s="226" t="s">
        <v>82</v>
      </c>
      <c r="AY304" s="19" t="s">
        <v>163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80</v>
      </c>
      <c r="BK304" s="227">
        <f>ROUND(I304*H304,2)</f>
        <v>0</v>
      </c>
      <c r="BL304" s="19" t="s">
        <v>170</v>
      </c>
      <c r="BM304" s="226" t="s">
        <v>413</v>
      </c>
    </row>
    <row r="305" spans="1:51" s="15" customFormat="1" ht="12">
      <c r="A305" s="15"/>
      <c r="B305" s="257"/>
      <c r="C305" s="258"/>
      <c r="D305" s="233" t="s">
        <v>176</v>
      </c>
      <c r="E305" s="259" t="s">
        <v>19</v>
      </c>
      <c r="F305" s="260" t="s">
        <v>408</v>
      </c>
      <c r="G305" s="258"/>
      <c r="H305" s="259" t="s">
        <v>19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6" t="s">
        <v>176</v>
      </c>
      <c r="AU305" s="266" t="s">
        <v>82</v>
      </c>
      <c r="AV305" s="15" t="s">
        <v>80</v>
      </c>
      <c r="AW305" s="15" t="s">
        <v>35</v>
      </c>
      <c r="AX305" s="15" t="s">
        <v>73</v>
      </c>
      <c r="AY305" s="266" t="s">
        <v>163</v>
      </c>
    </row>
    <row r="306" spans="1:51" s="13" customFormat="1" ht="12">
      <c r="A306" s="13"/>
      <c r="B306" s="235"/>
      <c r="C306" s="236"/>
      <c r="D306" s="233" t="s">
        <v>176</v>
      </c>
      <c r="E306" s="237" t="s">
        <v>19</v>
      </c>
      <c r="F306" s="238" t="s">
        <v>409</v>
      </c>
      <c r="G306" s="236"/>
      <c r="H306" s="239">
        <v>9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176</v>
      </c>
      <c r="AU306" s="245" t="s">
        <v>82</v>
      </c>
      <c r="AV306" s="13" t="s">
        <v>82</v>
      </c>
      <c r="AW306" s="13" t="s">
        <v>35</v>
      </c>
      <c r="AX306" s="13" t="s">
        <v>73</v>
      </c>
      <c r="AY306" s="245" t="s">
        <v>163</v>
      </c>
    </row>
    <row r="307" spans="1:51" s="14" customFormat="1" ht="12">
      <c r="A307" s="14"/>
      <c r="B307" s="246"/>
      <c r="C307" s="247"/>
      <c r="D307" s="233" t="s">
        <v>176</v>
      </c>
      <c r="E307" s="248" t="s">
        <v>19</v>
      </c>
      <c r="F307" s="249" t="s">
        <v>178</v>
      </c>
      <c r="G307" s="247"/>
      <c r="H307" s="250">
        <v>9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176</v>
      </c>
      <c r="AU307" s="256" t="s">
        <v>82</v>
      </c>
      <c r="AV307" s="14" t="s">
        <v>170</v>
      </c>
      <c r="AW307" s="14" t="s">
        <v>35</v>
      </c>
      <c r="AX307" s="14" t="s">
        <v>80</v>
      </c>
      <c r="AY307" s="256" t="s">
        <v>163</v>
      </c>
    </row>
    <row r="308" spans="1:65" s="2" customFormat="1" ht="16.5" customHeight="1">
      <c r="A308" s="40"/>
      <c r="B308" s="41"/>
      <c r="C308" s="215" t="s">
        <v>414</v>
      </c>
      <c r="D308" s="215" t="s">
        <v>165</v>
      </c>
      <c r="E308" s="216" t="s">
        <v>415</v>
      </c>
      <c r="F308" s="217" t="s">
        <v>416</v>
      </c>
      <c r="G308" s="218" t="s">
        <v>405</v>
      </c>
      <c r="H308" s="219">
        <v>3</v>
      </c>
      <c r="I308" s="220"/>
      <c r="J308" s="221">
        <f>ROUND(I308*H308,2)</f>
        <v>0</v>
      </c>
      <c r="K308" s="217" t="s">
        <v>169</v>
      </c>
      <c r="L308" s="46"/>
      <c r="M308" s="222" t="s">
        <v>19</v>
      </c>
      <c r="N308" s="223" t="s">
        <v>44</v>
      </c>
      <c r="O308" s="86"/>
      <c r="P308" s="224">
        <f>O308*H308</f>
        <v>0</v>
      </c>
      <c r="Q308" s="224">
        <v>0.12422</v>
      </c>
      <c r="R308" s="224">
        <f>Q308*H308</f>
        <v>0.37266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170</v>
      </c>
      <c r="AT308" s="226" t="s">
        <v>165</v>
      </c>
      <c r="AU308" s="226" t="s">
        <v>82</v>
      </c>
      <c r="AY308" s="19" t="s">
        <v>163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80</v>
      </c>
      <c r="BK308" s="227">
        <f>ROUND(I308*H308,2)</f>
        <v>0</v>
      </c>
      <c r="BL308" s="19" t="s">
        <v>170</v>
      </c>
      <c r="BM308" s="226" t="s">
        <v>417</v>
      </c>
    </row>
    <row r="309" spans="1:47" s="2" customFormat="1" ht="12">
      <c r="A309" s="40"/>
      <c r="B309" s="41"/>
      <c r="C309" s="42"/>
      <c r="D309" s="228" t="s">
        <v>172</v>
      </c>
      <c r="E309" s="42"/>
      <c r="F309" s="229" t="s">
        <v>418</v>
      </c>
      <c r="G309" s="42"/>
      <c r="H309" s="42"/>
      <c r="I309" s="230"/>
      <c r="J309" s="42"/>
      <c r="K309" s="42"/>
      <c r="L309" s="46"/>
      <c r="M309" s="231"/>
      <c r="N309" s="23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172</v>
      </c>
      <c r="AU309" s="19" t="s">
        <v>82</v>
      </c>
    </row>
    <row r="310" spans="1:65" s="2" customFormat="1" ht="16.5" customHeight="1">
      <c r="A310" s="40"/>
      <c r="B310" s="41"/>
      <c r="C310" s="267" t="s">
        <v>419</v>
      </c>
      <c r="D310" s="267" t="s">
        <v>243</v>
      </c>
      <c r="E310" s="268" t="s">
        <v>420</v>
      </c>
      <c r="F310" s="269" t="s">
        <v>421</v>
      </c>
      <c r="G310" s="270" t="s">
        <v>405</v>
      </c>
      <c r="H310" s="271">
        <v>3</v>
      </c>
      <c r="I310" s="272"/>
      <c r="J310" s="273">
        <f>ROUND(I310*H310,2)</f>
        <v>0</v>
      </c>
      <c r="K310" s="269" t="s">
        <v>169</v>
      </c>
      <c r="L310" s="274"/>
      <c r="M310" s="275" t="s">
        <v>19</v>
      </c>
      <c r="N310" s="276" t="s">
        <v>44</v>
      </c>
      <c r="O310" s="86"/>
      <c r="P310" s="224">
        <f>O310*H310</f>
        <v>0</v>
      </c>
      <c r="Q310" s="224">
        <v>0.067</v>
      </c>
      <c r="R310" s="224">
        <f>Q310*H310</f>
        <v>0.201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230</v>
      </c>
      <c r="AT310" s="226" t="s">
        <v>243</v>
      </c>
      <c r="AU310" s="226" t="s">
        <v>82</v>
      </c>
      <c r="AY310" s="19" t="s">
        <v>163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80</v>
      </c>
      <c r="BK310" s="227">
        <f>ROUND(I310*H310,2)</f>
        <v>0</v>
      </c>
      <c r="BL310" s="19" t="s">
        <v>170</v>
      </c>
      <c r="BM310" s="226" t="s">
        <v>422</v>
      </c>
    </row>
    <row r="311" spans="1:65" s="2" customFormat="1" ht="16.5" customHeight="1">
      <c r="A311" s="40"/>
      <c r="B311" s="41"/>
      <c r="C311" s="215" t="s">
        <v>423</v>
      </c>
      <c r="D311" s="215" t="s">
        <v>165</v>
      </c>
      <c r="E311" s="216" t="s">
        <v>424</v>
      </c>
      <c r="F311" s="217" t="s">
        <v>425</v>
      </c>
      <c r="G311" s="218" t="s">
        <v>405</v>
      </c>
      <c r="H311" s="219">
        <v>3</v>
      </c>
      <c r="I311" s="220"/>
      <c r="J311" s="221">
        <f>ROUND(I311*H311,2)</f>
        <v>0</v>
      </c>
      <c r="K311" s="217" t="s">
        <v>238</v>
      </c>
      <c r="L311" s="46"/>
      <c r="M311" s="222" t="s">
        <v>19</v>
      </c>
      <c r="N311" s="223" t="s">
        <v>44</v>
      </c>
      <c r="O311" s="86"/>
      <c r="P311" s="224">
        <f>O311*H311</f>
        <v>0</v>
      </c>
      <c r="Q311" s="224">
        <v>0.02972</v>
      </c>
      <c r="R311" s="224">
        <f>Q311*H311</f>
        <v>0.08916</v>
      </c>
      <c r="S311" s="224">
        <v>0</v>
      </c>
      <c r="T311" s="22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6" t="s">
        <v>170</v>
      </c>
      <c r="AT311" s="226" t="s">
        <v>165</v>
      </c>
      <c r="AU311" s="226" t="s">
        <v>82</v>
      </c>
      <c r="AY311" s="19" t="s">
        <v>163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9" t="s">
        <v>80</v>
      </c>
      <c r="BK311" s="227">
        <f>ROUND(I311*H311,2)</f>
        <v>0</v>
      </c>
      <c r="BL311" s="19" t="s">
        <v>170</v>
      </c>
      <c r="BM311" s="226" t="s">
        <v>426</v>
      </c>
    </row>
    <row r="312" spans="1:47" s="2" customFormat="1" ht="12">
      <c r="A312" s="40"/>
      <c r="B312" s="41"/>
      <c r="C312" s="42"/>
      <c r="D312" s="228" t="s">
        <v>172</v>
      </c>
      <c r="E312" s="42"/>
      <c r="F312" s="229" t="s">
        <v>427</v>
      </c>
      <c r="G312" s="42"/>
      <c r="H312" s="42"/>
      <c r="I312" s="230"/>
      <c r="J312" s="42"/>
      <c r="K312" s="42"/>
      <c r="L312" s="46"/>
      <c r="M312" s="231"/>
      <c r="N312" s="23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172</v>
      </c>
      <c r="AU312" s="19" t="s">
        <v>82</v>
      </c>
    </row>
    <row r="313" spans="1:65" s="2" customFormat="1" ht="16.5" customHeight="1">
      <c r="A313" s="40"/>
      <c r="B313" s="41"/>
      <c r="C313" s="267" t="s">
        <v>428</v>
      </c>
      <c r="D313" s="267" t="s">
        <v>243</v>
      </c>
      <c r="E313" s="268" t="s">
        <v>429</v>
      </c>
      <c r="F313" s="269" t="s">
        <v>430</v>
      </c>
      <c r="G313" s="270" t="s">
        <v>405</v>
      </c>
      <c r="H313" s="271">
        <v>3</v>
      </c>
      <c r="I313" s="272"/>
      <c r="J313" s="273">
        <f>ROUND(I313*H313,2)</f>
        <v>0</v>
      </c>
      <c r="K313" s="269" t="s">
        <v>169</v>
      </c>
      <c r="L313" s="274"/>
      <c r="M313" s="275" t="s">
        <v>19</v>
      </c>
      <c r="N313" s="276" t="s">
        <v>44</v>
      </c>
      <c r="O313" s="86"/>
      <c r="P313" s="224">
        <f>O313*H313</f>
        <v>0</v>
      </c>
      <c r="Q313" s="224">
        <v>0.061</v>
      </c>
      <c r="R313" s="224">
        <f>Q313*H313</f>
        <v>0.183</v>
      </c>
      <c r="S313" s="224">
        <v>0</v>
      </c>
      <c r="T313" s="22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6" t="s">
        <v>230</v>
      </c>
      <c r="AT313" s="226" t="s">
        <v>243</v>
      </c>
      <c r="AU313" s="226" t="s">
        <v>82</v>
      </c>
      <c r="AY313" s="19" t="s">
        <v>163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80</v>
      </c>
      <c r="BK313" s="227">
        <f>ROUND(I313*H313,2)</f>
        <v>0</v>
      </c>
      <c r="BL313" s="19" t="s">
        <v>170</v>
      </c>
      <c r="BM313" s="226" t="s">
        <v>431</v>
      </c>
    </row>
    <row r="314" spans="1:65" s="2" customFormat="1" ht="16.5" customHeight="1">
      <c r="A314" s="40"/>
      <c r="B314" s="41"/>
      <c r="C314" s="215" t="s">
        <v>432</v>
      </c>
      <c r="D314" s="215" t="s">
        <v>165</v>
      </c>
      <c r="E314" s="216" t="s">
        <v>433</v>
      </c>
      <c r="F314" s="217" t="s">
        <v>434</v>
      </c>
      <c r="G314" s="218" t="s">
        <v>405</v>
      </c>
      <c r="H314" s="219">
        <v>3</v>
      </c>
      <c r="I314" s="220"/>
      <c r="J314" s="221">
        <f>ROUND(I314*H314,2)</f>
        <v>0</v>
      </c>
      <c r="K314" s="217" t="s">
        <v>238</v>
      </c>
      <c r="L314" s="46"/>
      <c r="M314" s="222" t="s">
        <v>19</v>
      </c>
      <c r="N314" s="223" t="s">
        <v>44</v>
      </c>
      <c r="O314" s="86"/>
      <c r="P314" s="224">
        <f>O314*H314</f>
        <v>0</v>
      </c>
      <c r="Q314" s="224">
        <v>0.02972</v>
      </c>
      <c r="R314" s="224">
        <f>Q314*H314</f>
        <v>0.08916</v>
      </c>
      <c r="S314" s="224">
        <v>0</v>
      </c>
      <c r="T314" s="22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6" t="s">
        <v>170</v>
      </c>
      <c r="AT314" s="226" t="s">
        <v>165</v>
      </c>
      <c r="AU314" s="226" t="s">
        <v>82</v>
      </c>
      <c r="AY314" s="19" t="s">
        <v>163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80</v>
      </c>
      <c r="BK314" s="227">
        <f>ROUND(I314*H314,2)</f>
        <v>0</v>
      </c>
      <c r="BL314" s="19" t="s">
        <v>170</v>
      </c>
      <c r="BM314" s="226" t="s">
        <v>435</v>
      </c>
    </row>
    <row r="315" spans="1:47" s="2" customFormat="1" ht="12">
      <c r="A315" s="40"/>
      <c r="B315" s="41"/>
      <c r="C315" s="42"/>
      <c r="D315" s="228" t="s">
        <v>172</v>
      </c>
      <c r="E315" s="42"/>
      <c r="F315" s="229" t="s">
        <v>436</v>
      </c>
      <c r="G315" s="42"/>
      <c r="H315" s="42"/>
      <c r="I315" s="230"/>
      <c r="J315" s="42"/>
      <c r="K315" s="42"/>
      <c r="L315" s="46"/>
      <c r="M315" s="231"/>
      <c r="N315" s="23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172</v>
      </c>
      <c r="AU315" s="19" t="s">
        <v>82</v>
      </c>
    </row>
    <row r="316" spans="1:65" s="2" customFormat="1" ht="21.75" customHeight="1">
      <c r="A316" s="40"/>
      <c r="B316" s="41"/>
      <c r="C316" s="267" t="s">
        <v>437</v>
      </c>
      <c r="D316" s="267" t="s">
        <v>243</v>
      </c>
      <c r="E316" s="268" t="s">
        <v>438</v>
      </c>
      <c r="F316" s="269" t="s">
        <v>439</v>
      </c>
      <c r="G316" s="270" t="s">
        <v>405</v>
      </c>
      <c r="H316" s="271">
        <v>3</v>
      </c>
      <c r="I316" s="272"/>
      <c r="J316" s="273">
        <f>ROUND(I316*H316,2)</f>
        <v>0</v>
      </c>
      <c r="K316" s="269" t="s">
        <v>238</v>
      </c>
      <c r="L316" s="274"/>
      <c r="M316" s="275" t="s">
        <v>19</v>
      </c>
      <c r="N316" s="276" t="s">
        <v>44</v>
      </c>
      <c r="O316" s="86"/>
      <c r="P316" s="224">
        <f>O316*H316</f>
        <v>0</v>
      </c>
      <c r="Q316" s="224">
        <v>0.298</v>
      </c>
      <c r="R316" s="224">
        <f>Q316*H316</f>
        <v>0.8939999999999999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230</v>
      </c>
      <c r="AT316" s="226" t="s">
        <v>243</v>
      </c>
      <c r="AU316" s="226" t="s">
        <v>82</v>
      </c>
      <c r="AY316" s="19" t="s">
        <v>163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80</v>
      </c>
      <c r="BK316" s="227">
        <f>ROUND(I316*H316,2)</f>
        <v>0</v>
      </c>
      <c r="BL316" s="19" t="s">
        <v>170</v>
      </c>
      <c r="BM316" s="226" t="s">
        <v>440</v>
      </c>
    </row>
    <row r="317" spans="1:65" s="2" customFormat="1" ht="16.5" customHeight="1">
      <c r="A317" s="40"/>
      <c r="B317" s="41"/>
      <c r="C317" s="215" t="s">
        <v>441</v>
      </c>
      <c r="D317" s="215" t="s">
        <v>165</v>
      </c>
      <c r="E317" s="216" t="s">
        <v>442</v>
      </c>
      <c r="F317" s="217" t="s">
        <v>443</v>
      </c>
      <c r="G317" s="218" t="s">
        <v>405</v>
      </c>
      <c r="H317" s="219">
        <v>3</v>
      </c>
      <c r="I317" s="220"/>
      <c r="J317" s="221">
        <f>ROUND(I317*H317,2)</f>
        <v>0</v>
      </c>
      <c r="K317" s="217" t="s">
        <v>238</v>
      </c>
      <c r="L317" s="46"/>
      <c r="M317" s="222" t="s">
        <v>19</v>
      </c>
      <c r="N317" s="223" t="s">
        <v>44</v>
      </c>
      <c r="O317" s="86"/>
      <c r="P317" s="224">
        <f>O317*H317</f>
        <v>0</v>
      </c>
      <c r="Q317" s="224">
        <v>0.03076</v>
      </c>
      <c r="R317" s="224">
        <f>Q317*H317</f>
        <v>0.09228</v>
      </c>
      <c r="S317" s="224">
        <v>0</v>
      </c>
      <c r="T317" s="225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6" t="s">
        <v>170</v>
      </c>
      <c r="AT317" s="226" t="s">
        <v>165</v>
      </c>
      <c r="AU317" s="226" t="s">
        <v>82</v>
      </c>
      <c r="AY317" s="19" t="s">
        <v>163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9" t="s">
        <v>80</v>
      </c>
      <c r="BK317" s="227">
        <f>ROUND(I317*H317,2)</f>
        <v>0</v>
      </c>
      <c r="BL317" s="19" t="s">
        <v>170</v>
      </c>
      <c r="BM317" s="226" t="s">
        <v>444</v>
      </c>
    </row>
    <row r="318" spans="1:47" s="2" customFormat="1" ht="12">
      <c r="A318" s="40"/>
      <c r="B318" s="41"/>
      <c r="C318" s="42"/>
      <c r="D318" s="228" t="s">
        <v>172</v>
      </c>
      <c r="E318" s="42"/>
      <c r="F318" s="229" t="s">
        <v>445</v>
      </c>
      <c r="G318" s="42"/>
      <c r="H318" s="42"/>
      <c r="I318" s="230"/>
      <c r="J318" s="42"/>
      <c r="K318" s="42"/>
      <c r="L318" s="46"/>
      <c r="M318" s="231"/>
      <c r="N318" s="232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172</v>
      </c>
      <c r="AU318" s="19" t="s">
        <v>82</v>
      </c>
    </row>
    <row r="319" spans="1:65" s="2" customFormat="1" ht="16.5" customHeight="1">
      <c r="A319" s="40"/>
      <c r="B319" s="41"/>
      <c r="C319" s="267" t="s">
        <v>446</v>
      </c>
      <c r="D319" s="267" t="s">
        <v>243</v>
      </c>
      <c r="E319" s="268" t="s">
        <v>447</v>
      </c>
      <c r="F319" s="269" t="s">
        <v>448</v>
      </c>
      <c r="G319" s="270" t="s">
        <v>405</v>
      </c>
      <c r="H319" s="271">
        <v>3</v>
      </c>
      <c r="I319" s="272"/>
      <c r="J319" s="273">
        <f>ROUND(I319*H319,2)</f>
        <v>0</v>
      </c>
      <c r="K319" s="269" t="s">
        <v>238</v>
      </c>
      <c r="L319" s="274"/>
      <c r="M319" s="275" t="s">
        <v>19</v>
      </c>
      <c r="N319" s="276" t="s">
        <v>44</v>
      </c>
      <c r="O319" s="86"/>
      <c r="P319" s="224">
        <f>O319*H319</f>
        <v>0</v>
      </c>
      <c r="Q319" s="224">
        <v>0.155</v>
      </c>
      <c r="R319" s="224">
        <f>Q319*H319</f>
        <v>0.46499999999999997</v>
      </c>
      <c r="S319" s="224">
        <v>0</v>
      </c>
      <c r="T319" s="225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6" t="s">
        <v>230</v>
      </c>
      <c r="AT319" s="226" t="s">
        <v>243</v>
      </c>
      <c r="AU319" s="226" t="s">
        <v>82</v>
      </c>
      <c r="AY319" s="19" t="s">
        <v>163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9" t="s">
        <v>80</v>
      </c>
      <c r="BK319" s="227">
        <f>ROUND(I319*H319,2)</f>
        <v>0</v>
      </c>
      <c r="BL319" s="19" t="s">
        <v>170</v>
      </c>
      <c r="BM319" s="226" t="s">
        <v>449</v>
      </c>
    </row>
    <row r="320" spans="1:65" s="2" customFormat="1" ht="16.5" customHeight="1">
      <c r="A320" s="40"/>
      <c r="B320" s="41"/>
      <c r="C320" s="215" t="s">
        <v>450</v>
      </c>
      <c r="D320" s="215" t="s">
        <v>165</v>
      </c>
      <c r="E320" s="216" t="s">
        <v>451</v>
      </c>
      <c r="F320" s="217" t="s">
        <v>452</v>
      </c>
      <c r="G320" s="218" t="s">
        <v>405</v>
      </c>
      <c r="H320" s="219">
        <v>3</v>
      </c>
      <c r="I320" s="220"/>
      <c r="J320" s="221">
        <f>ROUND(I320*H320,2)</f>
        <v>0</v>
      </c>
      <c r="K320" s="217" t="s">
        <v>238</v>
      </c>
      <c r="L320" s="46"/>
      <c r="M320" s="222" t="s">
        <v>19</v>
      </c>
      <c r="N320" s="223" t="s">
        <v>44</v>
      </c>
      <c r="O320" s="86"/>
      <c r="P320" s="224">
        <f>O320*H320</f>
        <v>0</v>
      </c>
      <c r="Q320" s="224">
        <v>0.21734</v>
      </c>
      <c r="R320" s="224">
        <f>Q320*H320</f>
        <v>0.65202</v>
      </c>
      <c r="S320" s="224">
        <v>0</v>
      </c>
      <c r="T320" s="22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6" t="s">
        <v>170</v>
      </c>
      <c r="AT320" s="226" t="s">
        <v>165</v>
      </c>
      <c r="AU320" s="226" t="s">
        <v>82</v>
      </c>
      <c r="AY320" s="19" t="s">
        <v>163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80</v>
      </c>
      <c r="BK320" s="227">
        <f>ROUND(I320*H320,2)</f>
        <v>0</v>
      </c>
      <c r="BL320" s="19" t="s">
        <v>170</v>
      </c>
      <c r="BM320" s="226" t="s">
        <v>453</v>
      </c>
    </row>
    <row r="321" spans="1:47" s="2" customFormat="1" ht="12">
      <c r="A321" s="40"/>
      <c r="B321" s="41"/>
      <c r="C321" s="42"/>
      <c r="D321" s="228" t="s">
        <v>172</v>
      </c>
      <c r="E321" s="42"/>
      <c r="F321" s="229" t="s">
        <v>454</v>
      </c>
      <c r="G321" s="42"/>
      <c r="H321" s="42"/>
      <c r="I321" s="230"/>
      <c r="J321" s="42"/>
      <c r="K321" s="42"/>
      <c r="L321" s="46"/>
      <c r="M321" s="231"/>
      <c r="N321" s="232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172</v>
      </c>
      <c r="AU321" s="19" t="s">
        <v>82</v>
      </c>
    </row>
    <row r="322" spans="1:65" s="2" customFormat="1" ht="16.5" customHeight="1">
      <c r="A322" s="40"/>
      <c r="B322" s="41"/>
      <c r="C322" s="267" t="s">
        <v>455</v>
      </c>
      <c r="D322" s="267" t="s">
        <v>243</v>
      </c>
      <c r="E322" s="268" t="s">
        <v>456</v>
      </c>
      <c r="F322" s="269" t="s">
        <v>457</v>
      </c>
      <c r="G322" s="270" t="s">
        <v>405</v>
      </c>
      <c r="H322" s="271">
        <v>3</v>
      </c>
      <c r="I322" s="272"/>
      <c r="J322" s="273">
        <f>ROUND(I322*H322,2)</f>
        <v>0</v>
      </c>
      <c r="K322" s="269" t="s">
        <v>169</v>
      </c>
      <c r="L322" s="274"/>
      <c r="M322" s="275" t="s">
        <v>19</v>
      </c>
      <c r="N322" s="276" t="s">
        <v>44</v>
      </c>
      <c r="O322" s="86"/>
      <c r="P322" s="224">
        <f>O322*H322</f>
        <v>0</v>
      </c>
      <c r="Q322" s="224">
        <v>0.039</v>
      </c>
      <c r="R322" s="224">
        <f>Q322*H322</f>
        <v>0.11699999999999999</v>
      </c>
      <c r="S322" s="224">
        <v>0</v>
      </c>
      <c r="T322" s="22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6" t="s">
        <v>230</v>
      </c>
      <c r="AT322" s="226" t="s">
        <v>243</v>
      </c>
      <c r="AU322" s="226" t="s">
        <v>82</v>
      </c>
      <c r="AY322" s="19" t="s">
        <v>163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9" t="s">
        <v>80</v>
      </c>
      <c r="BK322" s="227">
        <f>ROUND(I322*H322,2)</f>
        <v>0</v>
      </c>
      <c r="BL322" s="19" t="s">
        <v>170</v>
      </c>
      <c r="BM322" s="226" t="s">
        <v>458</v>
      </c>
    </row>
    <row r="323" spans="1:65" s="2" customFormat="1" ht="16.5" customHeight="1">
      <c r="A323" s="40"/>
      <c r="B323" s="41"/>
      <c r="C323" s="267" t="s">
        <v>459</v>
      </c>
      <c r="D323" s="267" t="s">
        <v>243</v>
      </c>
      <c r="E323" s="268" t="s">
        <v>460</v>
      </c>
      <c r="F323" s="269" t="s">
        <v>461</v>
      </c>
      <c r="G323" s="270" t="s">
        <v>405</v>
      </c>
      <c r="H323" s="271">
        <v>3</v>
      </c>
      <c r="I323" s="272"/>
      <c r="J323" s="273">
        <f>ROUND(I323*H323,2)</f>
        <v>0</v>
      </c>
      <c r="K323" s="269" t="s">
        <v>19</v>
      </c>
      <c r="L323" s="274"/>
      <c r="M323" s="275" t="s">
        <v>19</v>
      </c>
      <c r="N323" s="276" t="s">
        <v>44</v>
      </c>
      <c r="O323" s="86"/>
      <c r="P323" s="224">
        <f>O323*H323</f>
        <v>0</v>
      </c>
      <c r="Q323" s="224">
        <v>0.0085</v>
      </c>
      <c r="R323" s="224">
        <f>Q323*H323</f>
        <v>0.025500000000000002</v>
      </c>
      <c r="S323" s="224">
        <v>0</v>
      </c>
      <c r="T323" s="225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6" t="s">
        <v>230</v>
      </c>
      <c r="AT323" s="226" t="s">
        <v>243</v>
      </c>
      <c r="AU323" s="226" t="s">
        <v>82</v>
      </c>
      <c r="AY323" s="19" t="s">
        <v>163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9" t="s">
        <v>80</v>
      </c>
      <c r="BK323" s="227">
        <f>ROUND(I323*H323,2)</f>
        <v>0</v>
      </c>
      <c r="BL323" s="19" t="s">
        <v>170</v>
      </c>
      <c r="BM323" s="226" t="s">
        <v>462</v>
      </c>
    </row>
    <row r="324" spans="1:65" s="2" customFormat="1" ht="16.5" customHeight="1">
      <c r="A324" s="40"/>
      <c r="B324" s="41"/>
      <c r="C324" s="267" t="s">
        <v>463</v>
      </c>
      <c r="D324" s="267" t="s">
        <v>243</v>
      </c>
      <c r="E324" s="268" t="s">
        <v>464</v>
      </c>
      <c r="F324" s="269" t="s">
        <v>465</v>
      </c>
      <c r="G324" s="270" t="s">
        <v>405</v>
      </c>
      <c r="H324" s="271">
        <v>3</v>
      </c>
      <c r="I324" s="272"/>
      <c r="J324" s="273">
        <f>ROUND(I324*H324,2)</f>
        <v>0</v>
      </c>
      <c r="K324" s="269" t="s">
        <v>169</v>
      </c>
      <c r="L324" s="274"/>
      <c r="M324" s="275" t="s">
        <v>19</v>
      </c>
      <c r="N324" s="276" t="s">
        <v>44</v>
      </c>
      <c r="O324" s="86"/>
      <c r="P324" s="224">
        <f>O324*H324</f>
        <v>0</v>
      </c>
      <c r="Q324" s="224">
        <v>0.027</v>
      </c>
      <c r="R324" s="224">
        <f>Q324*H324</f>
        <v>0.081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230</v>
      </c>
      <c r="AT324" s="226" t="s">
        <v>243</v>
      </c>
      <c r="AU324" s="226" t="s">
        <v>82</v>
      </c>
      <c r="AY324" s="19" t="s">
        <v>163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80</v>
      </c>
      <c r="BK324" s="227">
        <f>ROUND(I324*H324,2)</f>
        <v>0</v>
      </c>
      <c r="BL324" s="19" t="s">
        <v>170</v>
      </c>
      <c r="BM324" s="226" t="s">
        <v>466</v>
      </c>
    </row>
    <row r="325" spans="1:65" s="2" customFormat="1" ht="16.5" customHeight="1">
      <c r="A325" s="40"/>
      <c r="B325" s="41"/>
      <c r="C325" s="215" t="s">
        <v>467</v>
      </c>
      <c r="D325" s="215" t="s">
        <v>165</v>
      </c>
      <c r="E325" s="216" t="s">
        <v>468</v>
      </c>
      <c r="F325" s="217" t="s">
        <v>469</v>
      </c>
      <c r="G325" s="218" t="s">
        <v>405</v>
      </c>
      <c r="H325" s="219">
        <v>3</v>
      </c>
      <c r="I325" s="220"/>
      <c r="J325" s="221">
        <f>ROUND(I325*H325,2)</f>
        <v>0</v>
      </c>
      <c r="K325" s="217" t="s">
        <v>238</v>
      </c>
      <c r="L325" s="46"/>
      <c r="M325" s="222" t="s">
        <v>19</v>
      </c>
      <c r="N325" s="223" t="s">
        <v>44</v>
      </c>
      <c r="O325" s="86"/>
      <c r="P325" s="224">
        <f>O325*H325</f>
        <v>0</v>
      </c>
      <c r="Q325" s="224">
        <v>0.42368</v>
      </c>
      <c r="R325" s="224">
        <f>Q325*H325</f>
        <v>1.27104</v>
      </c>
      <c r="S325" s="224">
        <v>0</v>
      </c>
      <c r="T325" s="22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6" t="s">
        <v>170</v>
      </c>
      <c r="AT325" s="226" t="s">
        <v>165</v>
      </c>
      <c r="AU325" s="226" t="s">
        <v>82</v>
      </c>
      <c r="AY325" s="19" t="s">
        <v>163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80</v>
      </c>
      <c r="BK325" s="227">
        <f>ROUND(I325*H325,2)</f>
        <v>0</v>
      </c>
      <c r="BL325" s="19" t="s">
        <v>170</v>
      </c>
      <c r="BM325" s="226" t="s">
        <v>470</v>
      </c>
    </row>
    <row r="326" spans="1:47" s="2" customFormat="1" ht="12">
      <c r="A326" s="40"/>
      <c r="B326" s="41"/>
      <c r="C326" s="42"/>
      <c r="D326" s="228" t="s">
        <v>172</v>
      </c>
      <c r="E326" s="42"/>
      <c r="F326" s="229" t="s">
        <v>471</v>
      </c>
      <c r="G326" s="42"/>
      <c r="H326" s="42"/>
      <c r="I326" s="230"/>
      <c r="J326" s="42"/>
      <c r="K326" s="42"/>
      <c r="L326" s="46"/>
      <c r="M326" s="231"/>
      <c r="N326" s="232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172</v>
      </c>
      <c r="AU326" s="19" t="s">
        <v>82</v>
      </c>
    </row>
    <row r="327" spans="1:65" s="2" customFormat="1" ht="16.5" customHeight="1">
      <c r="A327" s="40"/>
      <c r="B327" s="41"/>
      <c r="C327" s="215" t="s">
        <v>472</v>
      </c>
      <c r="D327" s="215" t="s">
        <v>165</v>
      </c>
      <c r="E327" s="216" t="s">
        <v>473</v>
      </c>
      <c r="F327" s="217" t="s">
        <v>474</v>
      </c>
      <c r="G327" s="218" t="s">
        <v>405</v>
      </c>
      <c r="H327" s="219">
        <v>5</v>
      </c>
      <c r="I327" s="220"/>
      <c r="J327" s="221">
        <f>ROUND(I327*H327,2)</f>
        <v>0</v>
      </c>
      <c r="K327" s="217" t="s">
        <v>238</v>
      </c>
      <c r="L327" s="46"/>
      <c r="M327" s="222" t="s">
        <v>19</v>
      </c>
      <c r="N327" s="223" t="s">
        <v>44</v>
      </c>
      <c r="O327" s="86"/>
      <c r="P327" s="224">
        <f>O327*H327</f>
        <v>0</v>
      </c>
      <c r="Q327" s="224">
        <v>0.4208</v>
      </c>
      <c r="R327" s="224">
        <f>Q327*H327</f>
        <v>2.104</v>
      </c>
      <c r="S327" s="224">
        <v>0</v>
      </c>
      <c r="T327" s="22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6" t="s">
        <v>170</v>
      </c>
      <c r="AT327" s="226" t="s">
        <v>165</v>
      </c>
      <c r="AU327" s="226" t="s">
        <v>82</v>
      </c>
      <c r="AY327" s="19" t="s">
        <v>163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9" t="s">
        <v>80</v>
      </c>
      <c r="BK327" s="227">
        <f>ROUND(I327*H327,2)</f>
        <v>0</v>
      </c>
      <c r="BL327" s="19" t="s">
        <v>170</v>
      </c>
      <c r="BM327" s="226" t="s">
        <v>475</v>
      </c>
    </row>
    <row r="328" spans="1:47" s="2" customFormat="1" ht="12">
      <c r="A328" s="40"/>
      <c r="B328" s="41"/>
      <c r="C328" s="42"/>
      <c r="D328" s="228" t="s">
        <v>172</v>
      </c>
      <c r="E328" s="42"/>
      <c r="F328" s="229" t="s">
        <v>476</v>
      </c>
      <c r="G328" s="42"/>
      <c r="H328" s="42"/>
      <c r="I328" s="230"/>
      <c r="J328" s="42"/>
      <c r="K328" s="42"/>
      <c r="L328" s="46"/>
      <c r="M328" s="231"/>
      <c r="N328" s="232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172</v>
      </c>
      <c r="AU328" s="19" t="s">
        <v>82</v>
      </c>
    </row>
    <row r="329" spans="1:65" s="2" customFormat="1" ht="24.15" customHeight="1">
      <c r="A329" s="40"/>
      <c r="B329" s="41"/>
      <c r="C329" s="215" t="s">
        <v>477</v>
      </c>
      <c r="D329" s="215" t="s">
        <v>165</v>
      </c>
      <c r="E329" s="216" t="s">
        <v>478</v>
      </c>
      <c r="F329" s="217" t="s">
        <v>479</v>
      </c>
      <c r="G329" s="218" t="s">
        <v>405</v>
      </c>
      <c r="H329" s="219">
        <v>8</v>
      </c>
      <c r="I329" s="220"/>
      <c r="J329" s="221">
        <f>ROUND(I329*H329,2)</f>
        <v>0</v>
      </c>
      <c r="K329" s="217" t="s">
        <v>238</v>
      </c>
      <c r="L329" s="46"/>
      <c r="M329" s="222" t="s">
        <v>19</v>
      </c>
      <c r="N329" s="223" t="s">
        <v>44</v>
      </c>
      <c r="O329" s="86"/>
      <c r="P329" s="224">
        <f>O329*H329</f>
        <v>0</v>
      </c>
      <c r="Q329" s="224">
        <v>0.31108</v>
      </c>
      <c r="R329" s="224">
        <f>Q329*H329</f>
        <v>2.48864</v>
      </c>
      <c r="S329" s="224">
        <v>0</v>
      </c>
      <c r="T329" s="22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6" t="s">
        <v>170</v>
      </c>
      <c r="AT329" s="226" t="s">
        <v>165</v>
      </c>
      <c r="AU329" s="226" t="s">
        <v>82</v>
      </c>
      <c r="AY329" s="19" t="s">
        <v>163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9" t="s">
        <v>80</v>
      </c>
      <c r="BK329" s="227">
        <f>ROUND(I329*H329,2)</f>
        <v>0</v>
      </c>
      <c r="BL329" s="19" t="s">
        <v>170</v>
      </c>
      <c r="BM329" s="226" t="s">
        <v>480</v>
      </c>
    </row>
    <row r="330" spans="1:47" s="2" customFormat="1" ht="12">
      <c r="A330" s="40"/>
      <c r="B330" s="41"/>
      <c r="C330" s="42"/>
      <c r="D330" s="228" t="s">
        <v>172</v>
      </c>
      <c r="E330" s="42"/>
      <c r="F330" s="229" t="s">
        <v>481</v>
      </c>
      <c r="G330" s="42"/>
      <c r="H330" s="42"/>
      <c r="I330" s="230"/>
      <c r="J330" s="42"/>
      <c r="K330" s="42"/>
      <c r="L330" s="46"/>
      <c r="M330" s="231"/>
      <c r="N330" s="232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172</v>
      </c>
      <c r="AU330" s="19" t="s">
        <v>82</v>
      </c>
    </row>
    <row r="331" spans="1:63" s="12" customFormat="1" ht="22.8" customHeight="1">
      <c r="A331" s="12"/>
      <c r="B331" s="199"/>
      <c r="C331" s="200"/>
      <c r="D331" s="201" t="s">
        <v>72</v>
      </c>
      <c r="E331" s="213" t="s">
        <v>235</v>
      </c>
      <c r="F331" s="213" t="s">
        <v>482</v>
      </c>
      <c r="G331" s="200"/>
      <c r="H331" s="200"/>
      <c r="I331" s="203"/>
      <c r="J331" s="214">
        <f>BK331</f>
        <v>0</v>
      </c>
      <c r="K331" s="200"/>
      <c r="L331" s="205"/>
      <c r="M331" s="206"/>
      <c r="N331" s="207"/>
      <c r="O331" s="207"/>
      <c r="P331" s="208">
        <f>SUM(P332:P409)</f>
        <v>0</v>
      </c>
      <c r="Q331" s="207"/>
      <c r="R331" s="208">
        <f>SUM(R332:R409)</f>
        <v>111.959655</v>
      </c>
      <c r="S331" s="207"/>
      <c r="T331" s="209">
        <f>SUM(T332:T409)</f>
        <v>0.8200000000000001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0" t="s">
        <v>80</v>
      </c>
      <c r="AT331" s="211" t="s">
        <v>72</v>
      </c>
      <c r="AU331" s="211" t="s">
        <v>80</v>
      </c>
      <c r="AY331" s="210" t="s">
        <v>163</v>
      </c>
      <c r="BK331" s="212">
        <f>SUM(BK332:BK409)</f>
        <v>0</v>
      </c>
    </row>
    <row r="332" spans="1:65" s="2" customFormat="1" ht="16.5" customHeight="1">
      <c r="A332" s="40"/>
      <c r="B332" s="41"/>
      <c r="C332" s="215" t="s">
        <v>483</v>
      </c>
      <c r="D332" s="215" t="s">
        <v>165</v>
      </c>
      <c r="E332" s="216" t="s">
        <v>484</v>
      </c>
      <c r="F332" s="217" t="s">
        <v>485</v>
      </c>
      <c r="G332" s="218" t="s">
        <v>405</v>
      </c>
      <c r="H332" s="219">
        <v>10</v>
      </c>
      <c r="I332" s="220"/>
      <c r="J332" s="221">
        <f>ROUND(I332*H332,2)</f>
        <v>0</v>
      </c>
      <c r="K332" s="217" t="s">
        <v>238</v>
      </c>
      <c r="L332" s="46"/>
      <c r="M332" s="222" t="s">
        <v>19</v>
      </c>
      <c r="N332" s="223" t="s">
        <v>44</v>
      </c>
      <c r="O332" s="86"/>
      <c r="P332" s="224">
        <f>O332*H332</f>
        <v>0</v>
      </c>
      <c r="Q332" s="224">
        <v>0.0007</v>
      </c>
      <c r="R332" s="224">
        <f>Q332*H332</f>
        <v>0.007</v>
      </c>
      <c r="S332" s="224">
        <v>0</v>
      </c>
      <c r="T332" s="22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6" t="s">
        <v>170</v>
      </c>
      <c r="AT332" s="226" t="s">
        <v>165</v>
      </c>
      <c r="AU332" s="226" t="s">
        <v>82</v>
      </c>
      <c r="AY332" s="19" t="s">
        <v>163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9" t="s">
        <v>80</v>
      </c>
      <c r="BK332" s="227">
        <f>ROUND(I332*H332,2)</f>
        <v>0</v>
      </c>
      <c r="BL332" s="19" t="s">
        <v>170</v>
      </c>
      <c r="BM332" s="226" t="s">
        <v>486</v>
      </c>
    </row>
    <row r="333" spans="1:47" s="2" customFormat="1" ht="12">
      <c r="A333" s="40"/>
      <c r="B333" s="41"/>
      <c r="C333" s="42"/>
      <c r="D333" s="228" t="s">
        <v>172</v>
      </c>
      <c r="E333" s="42"/>
      <c r="F333" s="229" t="s">
        <v>487</v>
      </c>
      <c r="G333" s="42"/>
      <c r="H333" s="42"/>
      <c r="I333" s="230"/>
      <c r="J333" s="42"/>
      <c r="K333" s="42"/>
      <c r="L333" s="46"/>
      <c r="M333" s="231"/>
      <c r="N333" s="232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172</v>
      </c>
      <c r="AU333" s="19" t="s">
        <v>82</v>
      </c>
    </row>
    <row r="334" spans="1:65" s="2" customFormat="1" ht="16.5" customHeight="1">
      <c r="A334" s="40"/>
      <c r="B334" s="41"/>
      <c r="C334" s="267" t="s">
        <v>488</v>
      </c>
      <c r="D334" s="267" t="s">
        <v>243</v>
      </c>
      <c r="E334" s="268" t="s">
        <v>489</v>
      </c>
      <c r="F334" s="269" t="s">
        <v>490</v>
      </c>
      <c r="G334" s="270" t="s">
        <v>405</v>
      </c>
      <c r="H334" s="271">
        <v>10</v>
      </c>
      <c r="I334" s="272"/>
      <c r="J334" s="273">
        <f>ROUND(I334*H334,2)</f>
        <v>0</v>
      </c>
      <c r="K334" s="269" t="s">
        <v>238</v>
      </c>
      <c r="L334" s="274"/>
      <c r="M334" s="275" t="s">
        <v>19</v>
      </c>
      <c r="N334" s="276" t="s">
        <v>44</v>
      </c>
      <c r="O334" s="86"/>
      <c r="P334" s="224">
        <f>O334*H334</f>
        <v>0</v>
      </c>
      <c r="Q334" s="224">
        <v>0.0035</v>
      </c>
      <c r="R334" s="224">
        <f>Q334*H334</f>
        <v>0.035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230</v>
      </c>
      <c r="AT334" s="226" t="s">
        <v>243</v>
      </c>
      <c r="AU334" s="226" t="s">
        <v>82</v>
      </c>
      <c r="AY334" s="19" t="s">
        <v>163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80</v>
      </c>
      <c r="BK334" s="227">
        <f>ROUND(I334*H334,2)</f>
        <v>0</v>
      </c>
      <c r="BL334" s="19" t="s">
        <v>170</v>
      </c>
      <c r="BM334" s="226" t="s">
        <v>491</v>
      </c>
    </row>
    <row r="335" spans="1:65" s="2" customFormat="1" ht="16.5" customHeight="1">
      <c r="A335" s="40"/>
      <c r="B335" s="41"/>
      <c r="C335" s="215" t="s">
        <v>492</v>
      </c>
      <c r="D335" s="215" t="s">
        <v>165</v>
      </c>
      <c r="E335" s="216" t="s">
        <v>493</v>
      </c>
      <c r="F335" s="217" t="s">
        <v>494</v>
      </c>
      <c r="G335" s="218" t="s">
        <v>405</v>
      </c>
      <c r="H335" s="219">
        <v>7</v>
      </c>
      <c r="I335" s="220"/>
      <c r="J335" s="221">
        <f>ROUND(I335*H335,2)</f>
        <v>0</v>
      </c>
      <c r="K335" s="217" t="s">
        <v>238</v>
      </c>
      <c r="L335" s="46"/>
      <c r="M335" s="222" t="s">
        <v>19</v>
      </c>
      <c r="N335" s="223" t="s">
        <v>44</v>
      </c>
      <c r="O335" s="86"/>
      <c r="P335" s="224">
        <f>O335*H335</f>
        <v>0</v>
      </c>
      <c r="Q335" s="224">
        <v>0.11241</v>
      </c>
      <c r="R335" s="224">
        <f>Q335*H335</f>
        <v>0.78687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170</v>
      </c>
      <c r="AT335" s="226" t="s">
        <v>165</v>
      </c>
      <c r="AU335" s="226" t="s">
        <v>82</v>
      </c>
      <c r="AY335" s="19" t="s">
        <v>163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80</v>
      </c>
      <c r="BK335" s="227">
        <f>ROUND(I335*H335,2)</f>
        <v>0</v>
      </c>
      <c r="BL335" s="19" t="s">
        <v>170</v>
      </c>
      <c r="BM335" s="226" t="s">
        <v>495</v>
      </c>
    </row>
    <row r="336" spans="1:47" s="2" customFormat="1" ht="12">
      <c r="A336" s="40"/>
      <c r="B336" s="41"/>
      <c r="C336" s="42"/>
      <c r="D336" s="228" t="s">
        <v>172</v>
      </c>
      <c r="E336" s="42"/>
      <c r="F336" s="229" t="s">
        <v>496</v>
      </c>
      <c r="G336" s="42"/>
      <c r="H336" s="42"/>
      <c r="I336" s="230"/>
      <c r="J336" s="42"/>
      <c r="K336" s="42"/>
      <c r="L336" s="46"/>
      <c r="M336" s="231"/>
      <c r="N336" s="232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172</v>
      </c>
      <c r="AU336" s="19" t="s">
        <v>82</v>
      </c>
    </row>
    <row r="337" spans="1:65" s="2" customFormat="1" ht="16.5" customHeight="1">
      <c r="A337" s="40"/>
      <c r="B337" s="41"/>
      <c r="C337" s="267" t="s">
        <v>497</v>
      </c>
      <c r="D337" s="267" t="s">
        <v>243</v>
      </c>
      <c r="E337" s="268" t="s">
        <v>498</v>
      </c>
      <c r="F337" s="269" t="s">
        <v>499</v>
      </c>
      <c r="G337" s="270" t="s">
        <v>405</v>
      </c>
      <c r="H337" s="271">
        <v>7</v>
      </c>
      <c r="I337" s="272"/>
      <c r="J337" s="273">
        <f>ROUND(I337*H337,2)</f>
        <v>0</v>
      </c>
      <c r="K337" s="269" t="s">
        <v>238</v>
      </c>
      <c r="L337" s="274"/>
      <c r="M337" s="275" t="s">
        <v>19</v>
      </c>
      <c r="N337" s="276" t="s">
        <v>44</v>
      </c>
      <c r="O337" s="86"/>
      <c r="P337" s="224">
        <f>O337*H337</f>
        <v>0</v>
      </c>
      <c r="Q337" s="224">
        <v>0.0025</v>
      </c>
      <c r="R337" s="224">
        <f>Q337*H337</f>
        <v>0.0175</v>
      </c>
      <c r="S337" s="224">
        <v>0</v>
      </c>
      <c r="T337" s="22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6" t="s">
        <v>230</v>
      </c>
      <c r="AT337" s="226" t="s">
        <v>243</v>
      </c>
      <c r="AU337" s="226" t="s">
        <v>82</v>
      </c>
      <c r="AY337" s="19" t="s">
        <v>163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9" t="s">
        <v>80</v>
      </c>
      <c r="BK337" s="227">
        <f>ROUND(I337*H337,2)</f>
        <v>0</v>
      </c>
      <c r="BL337" s="19" t="s">
        <v>170</v>
      </c>
      <c r="BM337" s="226" t="s">
        <v>500</v>
      </c>
    </row>
    <row r="338" spans="1:65" s="2" customFormat="1" ht="16.5" customHeight="1">
      <c r="A338" s="40"/>
      <c r="B338" s="41"/>
      <c r="C338" s="267" t="s">
        <v>501</v>
      </c>
      <c r="D338" s="267" t="s">
        <v>243</v>
      </c>
      <c r="E338" s="268" t="s">
        <v>502</v>
      </c>
      <c r="F338" s="269" t="s">
        <v>503</v>
      </c>
      <c r="G338" s="270" t="s">
        <v>405</v>
      </c>
      <c r="H338" s="271">
        <v>7</v>
      </c>
      <c r="I338" s="272"/>
      <c r="J338" s="273">
        <f>ROUND(I338*H338,2)</f>
        <v>0</v>
      </c>
      <c r="K338" s="269" t="s">
        <v>238</v>
      </c>
      <c r="L338" s="274"/>
      <c r="M338" s="275" t="s">
        <v>19</v>
      </c>
      <c r="N338" s="276" t="s">
        <v>44</v>
      </c>
      <c r="O338" s="86"/>
      <c r="P338" s="224">
        <f>O338*H338</f>
        <v>0</v>
      </c>
      <c r="Q338" s="224">
        <v>0.003</v>
      </c>
      <c r="R338" s="224">
        <f>Q338*H338</f>
        <v>0.021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230</v>
      </c>
      <c r="AT338" s="226" t="s">
        <v>243</v>
      </c>
      <c r="AU338" s="226" t="s">
        <v>82</v>
      </c>
      <c r="AY338" s="19" t="s">
        <v>163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80</v>
      </c>
      <c r="BK338" s="227">
        <f>ROUND(I338*H338,2)</f>
        <v>0</v>
      </c>
      <c r="BL338" s="19" t="s">
        <v>170</v>
      </c>
      <c r="BM338" s="226" t="s">
        <v>504</v>
      </c>
    </row>
    <row r="339" spans="1:65" s="2" customFormat="1" ht="16.5" customHeight="1">
      <c r="A339" s="40"/>
      <c r="B339" s="41"/>
      <c r="C339" s="267" t="s">
        <v>505</v>
      </c>
      <c r="D339" s="267" t="s">
        <v>243</v>
      </c>
      <c r="E339" s="268" t="s">
        <v>506</v>
      </c>
      <c r="F339" s="269" t="s">
        <v>507</v>
      </c>
      <c r="G339" s="270" t="s">
        <v>405</v>
      </c>
      <c r="H339" s="271">
        <v>20</v>
      </c>
      <c r="I339" s="272"/>
      <c r="J339" s="273">
        <f>ROUND(I339*H339,2)</f>
        <v>0</v>
      </c>
      <c r="K339" s="269" t="s">
        <v>238</v>
      </c>
      <c r="L339" s="274"/>
      <c r="M339" s="275" t="s">
        <v>19</v>
      </c>
      <c r="N339" s="276" t="s">
        <v>44</v>
      </c>
      <c r="O339" s="86"/>
      <c r="P339" s="224">
        <f>O339*H339</f>
        <v>0</v>
      </c>
      <c r="Q339" s="224">
        <v>0.00035</v>
      </c>
      <c r="R339" s="224">
        <f>Q339*H339</f>
        <v>0.007</v>
      </c>
      <c r="S339" s="224">
        <v>0</v>
      </c>
      <c r="T339" s="22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6" t="s">
        <v>230</v>
      </c>
      <c r="AT339" s="226" t="s">
        <v>243</v>
      </c>
      <c r="AU339" s="226" t="s">
        <v>82</v>
      </c>
      <c r="AY339" s="19" t="s">
        <v>163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19" t="s">
        <v>80</v>
      </c>
      <c r="BK339" s="227">
        <f>ROUND(I339*H339,2)</f>
        <v>0</v>
      </c>
      <c r="BL339" s="19" t="s">
        <v>170</v>
      </c>
      <c r="BM339" s="226" t="s">
        <v>508</v>
      </c>
    </row>
    <row r="340" spans="1:51" s="13" customFormat="1" ht="12">
      <c r="A340" s="13"/>
      <c r="B340" s="235"/>
      <c r="C340" s="236"/>
      <c r="D340" s="233" t="s">
        <v>176</v>
      </c>
      <c r="E340" s="237" t="s">
        <v>19</v>
      </c>
      <c r="F340" s="238" t="s">
        <v>509</v>
      </c>
      <c r="G340" s="236"/>
      <c r="H340" s="239">
        <v>20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176</v>
      </c>
      <c r="AU340" s="245" t="s">
        <v>82</v>
      </c>
      <c r="AV340" s="13" t="s">
        <v>82</v>
      </c>
      <c r="AW340" s="13" t="s">
        <v>35</v>
      </c>
      <c r="AX340" s="13" t="s">
        <v>73</v>
      </c>
      <c r="AY340" s="245" t="s">
        <v>163</v>
      </c>
    </row>
    <row r="341" spans="1:51" s="14" customFormat="1" ht="12">
      <c r="A341" s="14"/>
      <c r="B341" s="246"/>
      <c r="C341" s="247"/>
      <c r="D341" s="233" t="s">
        <v>176</v>
      </c>
      <c r="E341" s="248" t="s">
        <v>19</v>
      </c>
      <c r="F341" s="249" t="s">
        <v>178</v>
      </c>
      <c r="G341" s="247"/>
      <c r="H341" s="250">
        <v>20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6" t="s">
        <v>176</v>
      </c>
      <c r="AU341" s="256" t="s">
        <v>82</v>
      </c>
      <c r="AV341" s="14" t="s">
        <v>170</v>
      </c>
      <c r="AW341" s="14" t="s">
        <v>35</v>
      </c>
      <c r="AX341" s="14" t="s">
        <v>80</v>
      </c>
      <c r="AY341" s="256" t="s">
        <v>163</v>
      </c>
    </row>
    <row r="342" spans="1:65" s="2" customFormat="1" ht="16.5" customHeight="1">
      <c r="A342" s="40"/>
      <c r="B342" s="41"/>
      <c r="C342" s="267" t="s">
        <v>177</v>
      </c>
      <c r="D342" s="267" t="s">
        <v>243</v>
      </c>
      <c r="E342" s="268" t="s">
        <v>510</v>
      </c>
      <c r="F342" s="269" t="s">
        <v>511</v>
      </c>
      <c r="G342" s="270" t="s">
        <v>405</v>
      </c>
      <c r="H342" s="271">
        <v>7</v>
      </c>
      <c r="I342" s="272"/>
      <c r="J342" s="273">
        <f>ROUND(I342*H342,2)</f>
        <v>0</v>
      </c>
      <c r="K342" s="269" t="s">
        <v>238</v>
      </c>
      <c r="L342" s="274"/>
      <c r="M342" s="275" t="s">
        <v>19</v>
      </c>
      <c r="N342" s="276" t="s">
        <v>44</v>
      </c>
      <c r="O342" s="86"/>
      <c r="P342" s="224">
        <f>O342*H342</f>
        <v>0</v>
      </c>
      <c r="Q342" s="224">
        <v>0.0001</v>
      </c>
      <c r="R342" s="224">
        <f>Q342*H342</f>
        <v>0.0007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230</v>
      </c>
      <c r="AT342" s="226" t="s">
        <v>243</v>
      </c>
      <c r="AU342" s="226" t="s">
        <v>82</v>
      </c>
      <c r="AY342" s="19" t="s">
        <v>163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80</v>
      </c>
      <c r="BK342" s="227">
        <f>ROUND(I342*H342,2)</f>
        <v>0</v>
      </c>
      <c r="BL342" s="19" t="s">
        <v>170</v>
      </c>
      <c r="BM342" s="226" t="s">
        <v>512</v>
      </c>
    </row>
    <row r="343" spans="1:65" s="2" customFormat="1" ht="16.5" customHeight="1">
      <c r="A343" s="40"/>
      <c r="B343" s="41"/>
      <c r="C343" s="215" t="s">
        <v>513</v>
      </c>
      <c r="D343" s="215" t="s">
        <v>165</v>
      </c>
      <c r="E343" s="216" t="s">
        <v>514</v>
      </c>
      <c r="F343" s="217" t="s">
        <v>515</v>
      </c>
      <c r="G343" s="218" t="s">
        <v>200</v>
      </c>
      <c r="H343" s="219">
        <v>12</v>
      </c>
      <c r="I343" s="220"/>
      <c r="J343" s="221">
        <f>ROUND(I343*H343,2)</f>
        <v>0</v>
      </c>
      <c r="K343" s="217" t="s">
        <v>169</v>
      </c>
      <c r="L343" s="46"/>
      <c r="M343" s="222" t="s">
        <v>19</v>
      </c>
      <c r="N343" s="223" t="s">
        <v>44</v>
      </c>
      <c r="O343" s="86"/>
      <c r="P343" s="224">
        <f>O343*H343</f>
        <v>0</v>
      </c>
      <c r="Q343" s="224">
        <v>0.0001</v>
      </c>
      <c r="R343" s="224">
        <f>Q343*H343</f>
        <v>0.0012000000000000001</v>
      </c>
      <c r="S343" s="224">
        <v>0</v>
      </c>
      <c r="T343" s="225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6" t="s">
        <v>170</v>
      </c>
      <c r="AT343" s="226" t="s">
        <v>165</v>
      </c>
      <c r="AU343" s="226" t="s">
        <v>82</v>
      </c>
      <c r="AY343" s="19" t="s">
        <v>163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19" t="s">
        <v>80</v>
      </c>
      <c r="BK343" s="227">
        <f>ROUND(I343*H343,2)</f>
        <v>0</v>
      </c>
      <c r="BL343" s="19" t="s">
        <v>170</v>
      </c>
      <c r="BM343" s="226" t="s">
        <v>516</v>
      </c>
    </row>
    <row r="344" spans="1:47" s="2" customFormat="1" ht="12">
      <c r="A344" s="40"/>
      <c r="B344" s="41"/>
      <c r="C344" s="42"/>
      <c r="D344" s="228" t="s">
        <v>172</v>
      </c>
      <c r="E344" s="42"/>
      <c r="F344" s="229" t="s">
        <v>517</v>
      </c>
      <c r="G344" s="42"/>
      <c r="H344" s="42"/>
      <c r="I344" s="230"/>
      <c r="J344" s="42"/>
      <c r="K344" s="42"/>
      <c r="L344" s="46"/>
      <c r="M344" s="231"/>
      <c r="N344" s="232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172</v>
      </c>
      <c r="AU344" s="19" t="s">
        <v>82</v>
      </c>
    </row>
    <row r="345" spans="1:51" s="13" customFormat="1" ht="12">
      <c r="A345" s="13"/>
      <c r="B345" s="235"/>
      <c r="C345" s="236"/>
      <c r="D345" s="233" t="s">
        <v>176</v>
      </c>
      <c r="E345" s="237" t="s">
        <v>19</v>
      </c>
      <c r="F345" s="238" t="s">
        <v>257</v>
      </c>
      <c r="G345" s="236"/>
      <c r="H345" s="239">
        <v>12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176</v>
      </c>
      <c r="AU345" s="245" t="s">
        <v>82</v>
      </c>
      <c r="AV345" s="13" t="s">
        <v>82</v>
      </c>
      <c r="AW345" s="13" t="s">
        <v>35</v>
      </c>
      <c r="AX345" s="13" t="s">
        <v>73</v>
      </c>
      <c r="AY345" s="245" t="s">
        <v>163</v>
      </c>
    </row>
    <row r="346" spans="1:51" s="14" customFormat="1" ht="12">
      <c r="A346" s="14"/>
      <c r="B346" s="246"/>
      <c r="C346" s="247"/>
      <c r="D346" s="233" t="s">
        <v>176</v>
      </c>
      <c r="E346" s="248" t="s">
        <v>19</v>
      </c>
      <c r="F346" s="249" t="s">
        <v>178</v>
      </c>
      <c r="G346" s="247"/>
      <c r="H346" s="250">
        <v>12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176</v>
      </c>
      <c r="AU346" s="256" t="s">
        <v>82</v>
      </c>
      <c r="AV346" s="14" t="s">
        <v>170</v>
      </c>
      <c r="AW346" s="14" t="s">
        <v>35</v>
      </c>
      <c r="AX346" s="14" t="s">
        <v>80</v>
      </c>
      <c r="AY346" s="256" t="s">
        <v>163</v>
      </c>
    </row>
    <row r="347" spans="1:65" s="2" customFormat="1" ht="16.5" customHeight="1">
      <c r="A347" s="40"/>
      <c r="B347" s="41"/>
      <c r="C347" s="215" t="s">
        <v>518</v>
      </c>
      <c r="D347" s="215" t="s">
        <v>165</v>
      </c>
      <c r="E347" s="216" t="s">
        <v>519</v>
      </c>
      <c r="F347" s="217" t="s">
        <v>520</v>
      </c>
      <c r="G347" s="218" t="s">
        <v>200</v>
      </c>
      <c r="H347" s="219">
        <v>20</v>
      </c>
      <c r="I347" s="220"/>
      <c r="J347" s="221">
        <f>ROUND(I347*H347,2)</f>
        <v>0</v>
      </c>
      <c r="K347" s="217" t="s">
        <v>169</v>
      </c>
      <c r="L347" s="46"/>
      <c r="M347" s="222" t="s">
        <v>19</v>
      </c>
      <c r="N347" s="223" t="s">
        <v>44</v>
      </c>
      <c r="O347" s="86"/>
      <c r="P347" s="224">
        <f>O347*H347</f>
        <v>0</v>
      </c>
      <c r="Q347" s="224">
        <v>0.0001</v>
      </c>
      <c r="R347" s="224">
        <f>Q347*H347</f>
        <v>0.002</v>
      </c>
      <c r="S347" s="224">
        <v>0</v>
      </c>
      <c r="T347" s="22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6" t="s">
        <v>170</v>
      </c>
      <c r="AT347" s="226" t="s">
        <v>165</v>
      </c>
      <c r="AU347" s="226" t="s">
        <v>82</v>
      </c>
      <c r="AY347" s="19" t="s">
        <v>163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9" t="s">
        <v>80</v>
      </c>
      <c r="BK347" s="227">
        <f>ROUND(I347*H347,2)</f>
        <v>0</v>
      </c>
      <c r="BL347" s="19" t="s">
        <v>170</v>
      </c>
      <c r="BM347" s="226" t="s">
        <v>521</v>
      </c>
    </row>
    <row r="348" spans="1:47" s="2" customFormat="1" ht="12">
      <c r="A348" s="40"/>
      <c r="B348" s="41"/>
      <c r="C348" s="42"/>
      <c r="D348" s="228" t="s">
        <v>172</v>
      </c>
      <c r="E348" s="42"/>
      <c r="F348" s="229" t="s">
        <v>522</v>
      </c>
      <c r="G348" s="42"/>
      <c r="H348" s="42"/>
      <c r="I348" s="230"/>
      <c r="J348" s="42"/>
      <c r="K348" s="42"/>
      <c r="L348" s="46"/>
      <c r="M348" s="231"/>
      <c r="N348" s="232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172</v>
      </c>
      <c r="AU348" s="19" t="s">
        <v>82</v>
      </c>
    </row>
    <row r="349" spans="1:51" s="13" customFormat="1" ht="12">
      <c r="A349" s="13"/>
      <c r="B349" s="235"/>
      <c r="C349" s="236"/>
      <c r="D349" s="233" t="s">
        <v>176</v>
      </c>
      <c r="E349" s="237" t="s">
        <v>19</v>
      </c>
      <c r="F349" s="238" t="s">
        <v>308</v>
      </c>
      <c r="G349" s="236"/>
      <c r="H349" s="239">
        <v>20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176</v>
      </c>
      <c r="AU349" s="245" t="s">
        <v>82</v>
      </c>
      <c r="AV349" s="13" t="s">
        <v>82</v>
      </c>
      <c r="AW349" s="13" t="s">
        <v>35</v>
      </c>
      <c r="AX349" s="13" t="s">
        <v>73</v>
      </c>
      <c r="AY349" s="245" t="s">
        <v>163</v>
      </c>
    </row>
    <row r="350" spans="1:51" s="14" customFormat="1" ht="12">
      <c r="A350" s="14"/>
      <c r="B350" s="246"/>
      <c r="C350" s="247"/>
      <c r="D350" s="233" t="s">
        <v>176</v>
      </c>
      <c r="E350" s="248" t="s">
        <v>19</v>
      </c>
      <c r="F350" s="249" t="s">
        <v>178</v>
      </c>
      <c r="G350" s="247"/>
      <c r="H350" s="250">
        <v>20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176</v>
      </c>
      <c r="AU350" s="256" t="s">
        <v>82</v>
      </c>
      <c r="AV350" s="14" t="s">
        <v>170</v>
      </c>
      <c r="AW350" s="14" t="s">
        <v>35</v>
      </c>
      <c r="AX350" s="14" t="s">
        <v>80</v>
      </c>
      <c r="AY350" s="256" t="s">
        <v>163</v>
      </c>
    </row>
    <row r="351" spans="1:65" s="2" customFormat="1" ht="16.5" customHeight="1">
      <c r="A351" s="40"/>
      <c r="B351" s="41"/>
      <c r="C351" s="215" t="s">
        <v>523</v>
      </c>
      <c r="D351" s="215" t="s">
        <v>165</v>
      </c>
      <c r="E351" s="216" t="s">
        <v>524</v>
      </c>
      <c r="F351" s="217" t="s">
        <v>525</v>
      </c>
      <c r="G351" s="218" t="s">
        <v>168</v>
      </c>
      <c r="H351" s="219">
        <v>2.5</v>
      </c>
      <c r="I351" s="220"/>
      <c r="J351" s="221">
        <f>ROUND(I351*H351,2)</f>
        <v>0</v>
      </c>
      <c r="K351" s="217" t="s">
        <v>169</v>
      </c>
      <c r="L351" s="46"/>
      <c r="M351" s="222" t="s">
        <v>19</v>
      </c>
      <c r="N351" s="223" t="s">
        <v>44</v>
      </c>
      <c r="O351" s="86"/>
      <c r="P351" s="224">
        <f>O351*H351</f>
        <v>0</v>
      </c>
      <c r="Q351" s="224">
        <v>0.0012</v>
      </c>
      <c r="R351" s="224">
        <f>Q351*H351</f>
        <v>0.0029999999999999996</v>
      </c>
      <c r="S351" s="224">
        <v>0</v>
      </c>
      <c r="T351" s="22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6" t="s">
        <v>170</v>
      </c>
      <c r="AT351" s="226" t="s">
        <v>165</v>
      </c>
      <c r="AU351" s="226" t="s">
        <v>82</v>
      </c>
      <c r="AY351" s="19" t="s">
        <v>163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9" t="s">
        <v>80</v>
      </c>
      <c r="BK351" s="227">
        <f>ROUND(I351*H351,2)</f>
        <v>0</v>
      </c>
      <c r="BL351" s="19" t="s">
        <v>170</v>
      </c>
      <c r="BM351" s="226" t="s">
        <v>526</v>
      </c>
    </row>
    <row r="352" spans="1:47" s="2" customFormat="1" ht="12">
      <c r="A352" s="40"/>
      <c r="B352" s="41"/>
      <c r="C352" s="42"/>
      <c r="D352" s="228" t="s">
        <v>172</v>
      </c>
      <c r="E352" s="42"/>
      <c r="F352" s="229" t="s">
        <v>527</v>
      </c>
      <c r="G352" s="42"/>
      <c r="H352" s="42"/>
      <c r="I352" s="230"/>
      <c r="J352" s="42"/>
      <c r="K352" s="42"/>
      <c r="L352" s="46"/>
      <c r="M352" s="231"/>
      <c r="N352" s="23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172</v>
      </c>
      <c r="AU352" s="19" t="s">
        <v>82</v>
      </c>
    </row>
    <row r="353" spans="1:51" s="13" customFormat="1" ht="12">
      <c r="A353" s="13"/>
      <c r="B353" s="235"/>
      <c r="C353" s="236"/>
      <c r="D353" s="233" t="s">
        <v>176</v>
      </c>
      <c r="E353" s="237" t="s">
        <v>19</v>
      </c>
      <c r="F353" s="238" t="s">
        <v>528</v>
      </c>
      <c r="G353" s="236"/>
      <c r="H353" s="239">
        <v>2.5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176</v>
      </c>
      <c r="AU353" s="245" t="s">
        <v>82</v>
      </c>
      <c r="AV353" s="13" t="s">
        <v>82</v>
      </c>
      <c r="AW353" s="13" t="s">
        <v>35</v>
      </c>
      <c r="AX353" s="13" t="s">
        <v>73</v>
      </c>
      <c r="AY353" s="245" t="s">
        <v>163</v>
      </c>
    </row>
    <row r="354" spans="1:51" s="14" customFormat="1" ht="12">
      <c r="A354" s="14"/>
      <c r="B354" s="246"/>
      <c r="C354" s="247"/>
      <c r="D354" s="233" t="s">
        <v>176</v>
      </c>
      <c r="E354" s="248" t="s">
        <v>19</v>
      </c>
      <c r="F354" s="249" t="s">
        <v>178</v>
      </c>
      <c r="G354" s="247"/>
      <c r="H354" s="250">
        <v>2.5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6" t="s">
        <v>176</v>
      </c>
      <c r="AU354" s="256" t="s">
        <v>82</v>
      </c>
      <c r="AV354" s="14" t="s">
        <v>170</v>
      </c>
      <c r="AW354" s="14" t="s">
        <v>35</v>
      </c>
      <c r="AX354" s="14" t="s">
        <v>80</v>
      </c>
      <c r="AY354" s="256" t="s">
        <v>163</v>
      </c>
    </row>
    <row r="355" spans="1:65" s="2" customFormat="1" ht="21.75" customHeight="1">
      <c r="A355" s="40"/>
      <c r="B355" s="41"/>
      <c r="C355" s="215" t="s">
        <v>529</v>
      </c>
      <c r="D355" s="215" t="s">
        <v>165</v>
      </c>
      <c r="E355" s="216" t="s">
        <v>530</v>
      </c>
      <c r="F355" s="217" t="s">
        <v>531</v>
      </c>
      <c r="G355" s="218" t="s">
        <v>200</v>
      </c>
      <c r="H355" s="219">
        <v>12</v>
      </c>
      <c r="I355" s="220"/>
      <c r="J355" s="221">
        <f>ROUND(I355*H355,2)</f>
        <v>0</v>
      </c>
      <c r="K355" s="217" t="s">
        <v>169</v>
      </c>
      <c r="L355" s="46"/>
      <c r="M355" s="222" t="s">
        <v>19</v>
      </c>
      <c r="N355" s="223" t="s">
        <v>44</v>
      </c>
      <c r="O355" s="86"/>
      <c r="P355" s="224">
        <f>O355*H355</f>
        <v>0</v>
      </c>
      <c r="Q355" s="224">
        <v>0.00033</v>
      </c>
      <c r="R355" s="224">
        <f>Q355*H355</f>
        <v>0.00396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170</v>
      </c>
      <c r="AT355" s="226" t="s">
        <v>165</v>
      </c>
      <c r="AU355" s="226" t="s">
        <v>82</v>
      </c>
      <c r="AY355" s="19" t="s">
        <v>163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80</v>
      </c>
      <c r="BK355" s="227">
        <f>ROUND(I355*H355,2)</f>
        <v>0</v>
      </c>
      <c r="BL355" s="19" t="s">
        <v>170</v>
      </c>
      <c r="BM355" s="226" t="s">
        <v>532</v>
      </c>
    </row>
    <row r="356" spans="1:47" s="2" customFormat="1" ht="12">
      <c r="A356" s="40"/>
      <c r="B356" s="41"/>
      <c r="C356" s="42"/>
      <c r="D356" s="228" t="s">
        <v>172</v>
      </c>
      <c r="E356" s="42"/>
      <c r="F356" s="229" t="s">
        <v>533</v>
      </c>
      <c r="G356" s="42"/>
      <c r="H356" s="42"/>
      <c r="I356" s="230"/>
      <c r="J356" s="42"/>
      <c r="K356" s="42"/>
      <c r="L356" s="46"/>
      <c r="M356" s="231"/>
      <c r="N356" s="232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172</v>
      </c>
      <c r="AU356" s="19" t="s">
        <v>82</v>
      </c>
    </row>
    <row r="357" spans="1:51" s="13" customFormat="1" ht="12">
      <c r="A357" s="13"/>
      <c r="B357" s="235"/>
      <c r="C357" s="236"/>
      <c r="D357" s="233" t="s">
        <v>176</v>
      </c>
      <c r="E357" s="237" t="s">
        <v>19</v>
      </c>
      <c r="F357" s="238" t="s">
        <v>257</v>
      </c>
      <c r="G357" s="236"/>
      <c r="H357" s="239">
        <v>12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176</v>
      </c>
      <c r="AU357" s="245" t="s">
        <v>82</v>
      </c>
      <c r="AV357" s="13" t="s">
        <v>82</v>
      </c>
      <c r="AW357" s="13" t="s">
        <v>35</v>
      </c>
      <c r="AX357" s="13" t="s">
        <v>73</v>
      </c>
      <c r="AY357" s="245" t="s">
        <v>163</v>
      </c>
    </row>
    <row r="358" spans="1:51" s="14" customFormat="1" ht="12">
      <c r="A358" s="14"/>
      <c r="B358" s="246"/>
      <c r="C358" s="247"/>
      <c r="D358" s="233" t="s">
        <v>176</v>
      </c>
      <c r="E358" s="248" t="s">
        <v>19</v>
      </c>
      <c r="F358" s="249" t="s">
        <v>178</v>
      </c>
      <c r="G358" s="247"/>
      <c r="H358" s="250">
        <v>12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6" t="s">
        <v>176</v>
      </c>
      <c r="AU358" s="256" t="s">
        <v>82</v>
      </c>
      <c r="AV358" s="14" t="s">
        <v>170</v>
      </c>
      <c r="AW358" s="14" t="s">
        <v>35</v>
      </c>
      <c r="AX358" s="14" t="s">
        <v>80</v>
      </c>
      <c r="AY358" s="256" t="s">
        <v>163</v>
      </c>
    </row>
    <row r="359" spans="1:65" s="2" customFormat="1" ht="21.75" customHeight="1">
      <c r="A359" s="40"/>
      <c r="B359" s="41"/>
      <c r="C359" s="215" t="s">
        <v>534</v>
      </c>
      <c r="D359" s="215" t="s">
        <v>165</v>
      </c>
      <c r="E359" s="216" t="s">
        <v>535</v>
      </c>
      <c r="F359" s="217" t="s">
        <v>536</v>
      </c>
      <c r="G359" s="218" t="s">
        <v>200</v>
      </c>
      <c r="H359" s="219">
        <v>20</v>
      </c>
      <c r="I359" s="220"/>
      <c r="J359" s="221">
        <f>ROUND(I359*H359,2)</f>
        <v>0</v>
      </c>
      <c r="K359" s="217" t="s">
        <v>169</v>
      </c>
      <c r="L359" s="46"/>
      <c r="M359" s="222" t="s">
        <v>19</v>
      </c>
      <c r="N359" s="223" t="s">
        <v>44</v>
      </c>
      <c r="O359" s="86"/>
      <c r="P359" s="224">
        <f>O359*H359</f>
        <v>0</v>
      </c>
      <c r="Q359" s="224">
        <v>0.00038</v>
      </c>
      <c r="R359" s="224">
        <f>Q359*H359</f>
        <v>0.007600000000000001</v>
      </c>
      <c r="S359" s="224">
        <v>0</v>
      </c>
      <c r="T359" s="22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6" t="s">
        <v>170</v>
      </c>
      <c r="AT359" s="226" t="s">
        <v>165</v>
      </c>
      <c r="AU359" s="226" t="s">
        <v>82</v>
      </c>
      <c r="AY359" s="19" t="s">
        <v>163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80</v>
      </c>
      <c r="BK359" s="227">
        <f>ROUND(I359*H359,2)</f>
        <v>0</v>
      </c>
      <c r="BL359" s="19" t="s">
        <v>170</v>
      </c>
      <c r="BM359" s="226" t="s">
        <v>537</v>
      </c>
    </row>
    <row r="360" spans="1:47" s="2" customFormat="1" ht="12">
      <c r="A360" s="40"/>
      <c r="B360" s="41"/>
      <c r="C360" s="42"/>
      <c r="D360" s="228" t="s">
        <v>172</v>
      </c>
      <c r="E360" s="42"/>
      <c r="F360" s="229" t="s">
        <v>538</v>
      </c>
      <c r="G360" s="42"/>
      <c r="H360" s="42"/>
      <c r="I360" s="230"/>
      <c r="J360" s="42"/>
      <c r="K360" s="42"/>
      <c r="L360" s="46"/>
      <c r="M360" s="231"/>
      <c r="N360" s="232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172</v>
      </c>
      <c r="AU360" s="19" t="s">
        <v>82</v>
      </c>
    </row>
    <row r="361" spans="1:51" s="13" customFormat="1" ht="12">
      <c r="A361" s="13"/>
      <c r="B361" s="235"/>
      <c r="C361" s="236"/>
      <c r="D361" s="233" t="s">
        <v>176</v>
      </c>
      <c r="E361" s="237" t="s">
        <v>19</v>
      </c>
      <c r="F361" s="238" t="s">
        <v>308</v>
      </c>
      <c r="G361" s="236"/>
      <c r="H361" s="239">
        <v>20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176</v>
      </c>
      <c r="AU361" s="245" t="s">
        <v>82</v>
      </c>
      <c r="AV361" s="13" t="s">
        <v>82</v>
      </c>
      <c r="AW361" s="13" t="s">
        <v>35</v>
      </c>
      <c r="AX361" s="13" t="s">
        <v>73</v>
      </c>
      <c r="AY361" s="245" t="s">
        <v>163</v>
      </c>
    </row>
    <row r="362" spans="1:51" s="14" customFormat="1" ht="12">
      <c r="A362" s="14"/>
      <c r="B362" s="246"/>
      <c r="C362" s="247"/>
      <c r="D362" s="233" t="s">
        <v>176</v>
      </c>
      <c r="E362" s="248" t="s">
        <v>19</v>
      </c>
      <c r="F362" s="249" t="s">
        <v>178</v>
      </c>
      <c r="G362" s="247"/>
      <c r="H362" s="250">
        <v>20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176</v>
      </c>
      <c r="AU362" s="256" t="s">
        <v>82</v>
      </c>
      <c r="AV362" s="14" t="s">
        <v>170</v>
      </c>
      <c r="AW362" s="14" t="s">
        <v>35</v>
      </c>
      <c r="AX362" s="14" t="s">
        <v>80</v>
      </c>
      <c r="AY362" s="256" t="s">
        <v>163</v>
      </c>
    </row>
    <row r="363" spans="1:65" s="2" customFormat="1" ht="21.75" customHeight="1">
      <c r="A363" s="40"/>
      <c r="B363" s="41"/>
      <c r="C363" s="215" t="s">
        <v>539</v>
      </c>
      <c r="D363" s="215" t="s">
        <v>165</v>
      </c>
      <c r="E363" s="216" t="s">
        <v>540</v>
      </c>
      <c r="F363" s="217" t="s">
        <v>541</v>
      </c>
      <c r="G363" s="218" t="s">
        <v>168</v>
      </c>
      <c r="H363" s="219">
        <v>2.5</v>
      </c>
      <c r="I363" s="220"/>
      <c r="J363" s="221">
        <f>ROUND(I363*H363,2)</f>
        <v>0</v>
      </c>
      <c r="K363" s="217" t="s">
        <v>169</v>
      </c>
      <c r="L363" s="46"/>
      <c r="M363" s="222" t="s">
        <v>19</v>
      </c>
      <c r="N363" s="223" t="s">
        <v>44</v>
      </c>
      <c r="O363" s="86"/>
      <c r="P363" s="224">
        <f>O363*H363</f>
        <v>0</v>
      </c>
      <c r="Q363" s="224">
        <v>0.0026</v>
      </c>
      <c r="R363" s="224">
        <f>Q363*H363</f>
        <v>0.0065</v>
      </c>
      <c r="S363" s="224">
        <v>0</v>
      </c>
      <c r="T363" s="22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6" t="s">
        <v>170</v>
      </c>
      <c r="AT363" s="226" t="s">
        <v>165</v>
      </c>
      <c r="AU363" s="226" t="s">
        <v>82</v>
      </c>
      <c r="AY363" s="19" t="s">
        <v>163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9" t="s">
        <v>80</v>
      </c>
      <c r="BK363" s="227">
        <f>ROUND(I363*H363,2)</f>
        <v>0</v>
      </c>
      <c r="BL363" s="19" t="s">
        <v>170</v>
      </c>
      <c r="BM363" s="226" t="s">
        <v>542</v>
      </c>
    </row>
    <row r="364" spans="1:47" s="2" customFormat="1" ht="12">
      <c r="A364" s="40"/>
      <c r="B364" s="41"/>
      <c r="C364" s="42"/>
      <c r="D364" s="228" t="s">
        <v>172</v>
      </c>
      <c r="E364" s="42"/>
      <c r="F364" s="229" t="s">
        <v>543</v>
      </c>
      <c r="G364" s="42"/>
      <c r="H364" s="42"/>
      <c r="I364" s="230"/>
      <c r="J364" s="42"/>
      <c r="K364" s="42"/>
      <c r="L364" s="46"/>
      <c r="M364" s="231"/>
      <c r="N364" s="23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172</v>
      </c>
      <c r="AU364" s="19" t="s">
        <v>82</v>
      </c>
    </row>
    <row r="365" spans="1:51" s="13" customFormat="1" ht="12">
      <c r="A365" s="13"/>
      <c r="B365" s="235"/>
      <c r="C365" s="236"/>
      <c r="D365" s="233" t="s">
        <v>176</v>
      </c>
      <c r="E365" s="237" t="s">
        <v>19</v>
      </c>
      <c r="F365" s="238" t="s">
        <v>528</v>
      </c>
      <c r="G365" s="236"/>
      <c r="H365" s="239">
        <v>2.5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176</v>
      </c>
      <c r="AU365" s="245" t="s">
        <v>82</v>
      </c>
      <c r="AV365" s="13" t="s">
        <v>82</v>
      </c>
      <c r="AW365" s="13" t="s">
        <v>35</v>
      </c>
      <c r="AX365" s="13" t="s">
        <v>73</v>
      </c>
      <c r="AY365" s="245" t="s">
        <v>163</v>
      </c>
    </row>
    <row r="366" spans="1:51" s="14" customFormat="1" ht="12">
      <c r="A366" s="14"/>
      <c r="B366" s="246"/>
      <c r="C366" s="247"/>
      <c r="D366" s="233" t="s">
        <v>176</v>
      </c>
      <c r="E366" s="248" t="s">
        <v>19</v>
      </c>
      <c r="F366" s="249" t="s">
        <v>178</v>
      </c>
      <c r="G366" s="247"/>
      <c r="H366" s="250">
        <v>2.5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6" t="s">
        <v>176</v>
      </c>
      <c r="AU366" s="256" t="s">
        <v>82</v>
      </c>
      <c r="AV366" s="14" t="s">
        <v>170</v>
      </c>
      <c r="AW366" s="14" t="s">
        <v>35</v>
      </c>
      <c r="AX366" s="14" t="s">
        <v>80</v>
      </c>
      <c r="AY366" s="256" t="s">
        <v>163</v>
      </c>
    </row>
    <row r="367" spans="1:65" s="2" customFormat="1" ht="37.8" customHeight="1">
      <c r="A367" s="40"/>
      <c r="B367" s="41"/>
      <c r="C367" s="215" t="s">
        <v>544</v>
      </c>
      <c r="D367" s="215" t="s">
        <v>165</v>
      </c>
      <c r="E367" s="216" t="s">
        <v>545</v>
      </c>
      <c r="F367" s="217" t="s">
        <v>546</v>
      </c>
      <c r="G367" s="218" t="s">
        <v>200</v>
      </c>
      <c r="H367" s="219">
        <v>19</v>
      </c>
      <c r="I367" s="220"/>
      <c r="J367" s="221">
        <f>ROUND(I367*H367,2)</f>
        <v>0</v>
      </c>
      <c r="K367" s="217" t="s">
        <v>169</v>
      </c>
      <c r="L367" s="46"/>
      <c r="M367" s="222" t="s">
        <v>19</v>
      </c>
      <c r="N367" s="223" t="s">
        <v>44</v>
      </c>
      <c r="O367" s="86"/>
      <c r="P367" s="224">
        <f>O367*H367</f>
        <v>0</v>
      </c>
      <c r="Q367" s="224">
        <v>0.10988</v>
      </c>
      <c r="R367" s="224">
        <f>Q367*H367</f>
        <v>2.08772</v>
      </c>
      <c r="S367" s="224">
        <v>0</v>
      </c>
      <c r="T367" s="22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6" t="s">
        <v>170</v>
      </c>
      <c r="AT367" s="226" t="s">
        <v>165</v>
      </c>
      <c r="AU367" s="226" t="s">
        <v>82</v>
      </c>
      <c r="AY367" s="19" t="s">
        <v>163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9" t="s">
        <v>80</v>
      </c>
      <c r="BK367" s="227">
        <f>ROUND(I367*H367,2)</f>
        <v>0</v>
      </c>
      <c r="BL367" s="19" t="s">
        <v>170</v>
      </c>
      <c r="BM367" s="226" t="s">
        <v>547</v>
      </c>
    </row>
    <row r="368" spans="1:47" s="2" customFormat="1" ht="12">
      <c r="A368" s="40"/>
      <c r="B368" s="41"/>
      <c r="C368" s="42"/>
      <c r="D368" s="228" t="s">
        <v>172</v>
      </c>
      <c r="E368" s="42"/>
      <c r="F368" s="229" t="s">
        <v>548</v>
      </c>
      <c r="G368" s="42"/>
      <c r="H368" s="42"/>
      <c r="I368" s="230"/>
      <c r="J368" s="42"/>
      <c r="K368" s="42"/>
      <c r="L368" s="46"/>
      <c r="M368" s="231"/>
      <c r="N368" s="232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172</v>
      </c>
      <c r="AU368" s="19" t="s">
        <v>82</v>
      </c>
    </row>
    <row r="369" spans="1:47" s="2" customFormat="1" ht="12">
      <c r="A369" s="40"/>
      <c r="B369" s="41"/>
      <c r="C369" s="42"/>
      <c r="D369" s="233" t="s">
        <v>174</v>
      </c>
      <c r="E369" s="42"/>
      <c r="F369" s="234" t="s">
        <v>549</v>
      </c>
      <c r="G369" s="42"/>
      <c r="H369" s="42"/>
      <c r="I369" s="230"/>
      <c r="J369" s="42"/>
      <c r="K369" s="42"/>
      <c r="L369" s="46"/>
      <c r="M369" s="231"/>
      <c r="N369" s="23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174</v>
      </c>
      <c r="AU369" s="19" t="s">
        <v>82</v>
      </c>
    </row>
    <row r="370" spans="1:51" s="13" customFormat="1" ht="12">
      <c r="A370" s="13"/>
      <c r="B370" s="235"/>
      <c r="C370" s="236"/>
      <c r="D370" s="233" t="s">
        <v>176</v>
      </c>
      <c r="E370" s="237" t="s">
        <v>19</v>
      </c>
      <c r="F370" s="238" t="s">
        <v>303</v>
      </c>
      <c r="G370" s="236"/>
      <c r="H370" s="239">
        <v>19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176</v>
      </c>
      <c r="AU370" s="245" t="s">
        <v>82</v>
      </c>
      <c r="AV370" s="13" t="s">
        <v>82</v>
      </c>
      <c r="AW370" s="13" t="s">
        <v>35</v>
      </c>
      <c r="AX370" s="13" t="s">
        <v>73</v>
      </c>
      <c r="AY370" s="245" t="s">
        <v>163</v>
      </c>
    </row>
    <row r="371" spans="1:51" s="14" customFormat="1" ht="12">
      <c r="A371" s="14"/>
      <c r="B371" s="246"/>
      <c r="C371" s="247"/>
      <c r="D371" s="233" t="s">
        <v>176</v>
      </c>
      <c r="E371" s="248" t="s">
        <v>19</v>
      </c>
      <c r="F371" s="249" t="s">
        <v>178</v>
      </c>
      <c r="G371" s="247"/>
      <c r="H371" s="250">
        <v>19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176</v>
      </c>
      <c r="AU371" s="256" t="s">
        <v>82</v>
      </c>
      <c r="AV371" s="14" t="s">
        <v>170</v>
      </c>
      <c r="AW371" s="14" t="s">
        <v>35</v>
      </c>
      <c r="AX371" s="14" t="s">
        <v>80</v>
      </c>
      <c r="AY371" s="256" t="s">
        <v>163</v>
      </c>
    </row>
    <row r="372" spans="1:65" s="2" customFormat="1" ht="16.5" customHeight="1">
      <c r="A372" s="40"/>
      <c r="B372" s="41"/>
      <c r="C372" s="267" t="s">
        <v>550</v>
      </c>
      <c r="D372" s="267" t="s">
        <v>243</v>
      </c>
      <c r="E372" s="268" t="s">
        <v>551</v>
      </c>
      <c r="F372" s="269" t="s">
        <v>552</v>
      </c>
      <c r="G372" s="270" t="s">
        <v>168</v>
      </c>
      <c r="H372" s="271">
        <v>3.23</v>
      </c>
      <c r="I372" s="272"/>
      <c r="J372" s="273">
        <f>ROUND(I372*H372,2)</f>
        <v>0</v>
      </c>
      <c r="K372" s="269" t="s">
        <v>169</v>
      </c>
      <c r="L372" s="274"/>
      <c r="M372" s="275" t="s">
        <v>19</v>
      </c>
      <c r="N372" s="276" t="s">
        <v>44</v>
      </c>
      <c r="O372" s="86"/>
      <c r="P372" s="224">
        <f>O372*H372</f>
        <v>0</v>
      </c>
      <c r="Q372" s="224">
        <v>0.417</v>
      </c>
      <c r="R372" s="224">
        <f>Q372*H372</f>
        <v>1.3469099999999998</v>
      </c>
      <c r="S372" s="224">
        <v>0</v>
      </c>
      <c r="T372" s="22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6" t="s">
        <v>230</v>
      </c>
      <c r="AT372" s="226" t="s">
        <v>243</v>
      </c>
      <c r="AU372" s="226" t="s">
        <v>82</v>
      </c>
      <c r="AY372" s="19" t="s">
        <v>163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9" t="s">
        <v>80</v>
      </c>
      <c r="BK372" s="227">
        <f>ROUND(I372*H372,2)</f>
        <v>0</v>
      </c>
      <c r="BL372" s="19" t="s">
        <v>170</v>
      </c>
      <c r="BM372" s="226" t="s">
        <v>553</v>
      </c>
    </row>
    <row r="373" spans="1:51" s="13" customFormat="1" ht="12">
      <c r="A373" s="13"/>
      <c r="B373" s="235"/>
      <c r="C373" s="236"/>
      <c r="D373" s="233" t="s">
        <v>176</v>
      </c>
      <c r="E373" s="237" t="s">
        <v>19</v>
      </c>
      <c r="F373" s="238" t="s">
        <v>554</v>
      </c>
      <c r="G373" s="236"/>
      <c r="H373" s="239">
        <v>3.23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176</v>
      </c>
      <c r="AU373" s="245" t="s">
        <v>82</v>
      </c>
      <c r="AV373" s="13" t="s">
        <v>82</v>
      </c>
      <c r="AW373" s="13" t="s">
        <v>35</v>
      </c>
      <c r="AX373" s="13" t="s">
        <v>73</v>
      </c>
      <c r="AY373" s="245" t="s">
        <v>163</v>
      </c>
    </row>
    <row r="374" spans="1:51" s="14" customFormat="1" ht="12">
      <c r="A374" s="14"/>
      <c r="B374" s="246"/>
      <c r="C374" s="247"/>
      <c r="D374" s="233" t="s">
        <v>176</v>
      </c>
      <c r="E374" s="248" t="s">
        <v>19</v>
      </c>
      <c r="F374" s="249" t="s">
        <v>178</v>
      </c>
      <c r="G374" s="247"/>
      <c r="H374" s="250">
        <v>3.23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6" t="s">
        <v>176</v>
      </c>
      <c r="AU374" s="256" t="s">
        <v>82</v>
      </c>
      <c r="AV374" s="14" t="s">
        <v>170</v>
      </c>
      <c r="AW374" s="14" t="s">
        <v>35</v>
      </c>
      <c r="AX374" s="14" t="s">
        <v>80</v>
      </c>
      <c r="AY374" s="256" t="s">
        <v>163</v>
      </c>
    </row>
    <row r="375" spans="1:65" s="2" customFormat="1" ht="37.8" customHeight="1">
      <c r="A375" s="40"/>
      <c r="B375" s="41"/>
      <c r="C375" s="215" t="s">
        <v>555</v>
      </c>
      <c r="D375" s="215" t="s">
        <v>165</v>
      </c>
      <c r="E375" s="216" t="s">
        <v>556</v>
      </c>
      <c r="F375" s="217" t="s">
        <v>557</v>
      </c>
      <c r="G375" s="218" t="s">
        <v>200</v>
      </c>
      <c r="H375" s="219">
        <v>290</v>
      </c>
      <c r="I375" s="220"/>
      <c r="J375" s="221">
        <f>ROUND(I375*H375,2)</f>
        <v>0</v>
      </c>
      <c r="K375" s="217" t="s">
        <v>169</v>
      </c>
      <c r="L375" s="46"/>
      <c r="M375" s="222" t="s">
        <v>19</v>
      </c>
      <c r="N375" s="223" t="s">
        <v>44</v>
      </c>
      <c r="O375" s="86"/>
      <c r="P375" s="224">
        <f>O375*H375</f>
        <v>0</v>
      </c>
      <c r="Q375" s="224">
        <v>0.08978</v>
      </c>
      <c r="R375" s="224">
        <f>Q375*H375</f>
        <v>26.0362</v>
      </c>
      <c r="S375" s="224">
        <v>0</v>
      </c>
      <c r="T375" s="225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6" t="s">
        <v>170</v>
      </c>
      <c r="AT375" s="226" t="s">
        <v>165</v>
      </c>
      <c r="AU375" s="226" t="s">
        <v>82</v>
      </c>
      <c r="AY375" s="19" t="s">
        <v>163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9" t="s">
        <v>80</v>
      </c>
      <c r="BK375" s="227">
        <f>ROUND(I375*H375,2)</f>
        <v>0</v>
      </c>
      <c r="BL375" s="19" t="s">
        <v>170</v>
      </c>
      <c r="BM375" s="226" t="s">
        <v>558</v>
      </c>
    </row>
    <row r="376" spans="1:47" s="2" customFormat="1" ht="12">
      <c r="A376" s="40"/>
      <c r="B376" s="41"/>
      <c r="C376" s="42"/>
      <c r="D376" s="228" t="s">
        <v>172</v>
      </c>
      <c r="E376" s="42"/>
      <c r="F376" s="229" t="s">
        <v>559</v>
      </c>
      <c r="G376" s="42"/>
      <c r="H376" s="42"/>
      <c r="I376" s="230"/>
      <c r="J376" s="42"/>
      <c r="K376" s="42"/>
      <c r="L376" s="46"/>
      <c r="M376" s="231"/>
      <c r="N376" s="232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172</v>
      </c>
      <c r="AU376" s="19" t="s">
        <v>82</v>
      </c>
    </row>
    <row r="377" spans="1:51" s="13" customFormat="1" ht="12">
      <c r="A377" s="13"/>
      <c r="B377" s="235"/>
      <c r="C377" s="236"/>
      <c r="D377" s="233" t="s">
        <v>176</v>
      </c>
      <c r="E377" s="237" t="s">
        <v>19</v>
      </c>
      <c r="F377" s="238" t="s">
        <v>560</v>
      </c>
      <c r="G377" s="236"/>
      <c r="H377" s="239">
        <v>290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176</v>
      </c>
      <c r="AU377" s="245" t="s">
        <v>82</v>
      </c>
      <c r="AV377" s="13" t="s">
        <v>82</v>
      </c>
      <c r="AW377" s="13" t="s">
        <v>35</v>
      </c>
      <c r="AX377" s="13" t="s">
        <v>73</v>
      </c>
      <c r="AY377" s="245" t="s">
        <v>163</v>
      </c>
    </row>
    <row r="378" spans="1:51" s="14" customFormat="1" ht="12">
      <c r="A378" s="14"/>
      <c r="B378" s="246"/>
      <c r="C378" s="247"/>
      <c r="D378" s="233" t="s">
        <v>176</v>
      </c>
      <c r="E378" s="248" t="s">
        <v>19</v>
      </c>
      <c r="F378" s="249" t="s">
        <v>178</v>
      </c>
      <c r="G378" s="247"/>
      <c r="H378" s="250">
        <v>290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6" t="s">
        <v>176</v>
      </c>
      <c r="AU378" s="256" t="s">
        <v>82</v>
      </c>
      <c r="AV378" s="14" t="s">
        <v>170</v>
      </c>
      <c r="AW378" s="14" t="s">
        <v>35</v>
      </c>
      <c r="AX378" s="14" t="s">
        <v>80</v>
      </c>
      <c r="AY378" s="256" t="s">
        <v>163</v>
      </c>
    </row>
    <row r="379" spans="1:65" s="2" customFormat="1" ht="16.5" customHeight="1">
      <c r="A379" s="40"/>
      <c r="B379" s="41"/>
      <c r="C379" s="267" t="s">
        <v>561</v>
      </c>
      <c r="D379" s="267" t="s">
        <v>243</v>
      </c>
      <c r="E379" s="268" t="s">
        <v>370</v>
      </c>
      <c r="F379" s="269" t="s">
        <v>371</v>
      </c>
      <c r="G379" s="270" t="s">
        <v>168</v>
      </c>
      <c r="H379" s="271">
        <v>29</v>
      </c>
      <c r="I379" s="272"/>
      <c r="J379" s="273">
        <f>ROUND(I379*H379,2)</f>
        <v>0</v>
      </c>
      <c r="K379" s="269" t="s">
        <v>169</v>
      </c>
      <c r="L379" s="274"/>
      <c r="M379" s="275" t="s">
        <v>19</v>
      </c>
      <c r="N379" s="276" t="s">
        <v>44</v>
      </c>
      <c r="O379" s="86"/>
      <c r="P379" s="224">
        <f>O379*H379</f>
        <v>0</v>
      </c>
      <c r="Q379" s="224">
        <v>0.176</v>
      </c>
      <c r="R379" s="224">
        <f>Q379*H379</f>
        <v>5.104</v>
      </c>
      <c r="S379" s="224">
        <v>0</v>
      </c>
      <c r="T379" s="225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6" t="s">
        <v>230</v>
      </c>
      <c r="AT379" s="226" t="s">
        <v>243</v>
      </c>
      <c r="AU379" s="226" t="s">
        <v>82</v>
      </c>
      <c r="AY379" s="19" t="s">
        <v>163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9" t="s">
        <v>80</v>
      </c>
      <c r="BK379" s="227">
        <f>ROUND(I379*H379,2)</f>
        <v>0</v>
      </c>
      <c r="BL379" s="19" t="s">
        <v>170</v>
      </c>
      <c r="BM379" s="226" t="s">
        <v>562</v>
      </c>
    </row>
    <row r="380" spans="1:51" s="13" customFormat="1" ht="12">
      <c r="A380" s="13"/>
      <c r="B380" s="235"/>
      <c r="C380" s="236"/>
      <c r="D380" s="233" t="s">
        <v>176</v>
      </c>
      <c r="E380" s="237" t="s">
        <v>19</v>
      </c>
      <c r="F380" s="238" t="s">
        <v>563</v>
      </c>
      <c r="G380" s="236"/>
      <c r="H380" s="239">
        <v>29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176</v>
      </c>
      <c r="AU380" s="245" t="s">
        <v>82</v>
      </c>
      <c r="AV380" s="13" t="s">
        <v>82</v>
      </c>
      <c r="AW380" s="13" t="s">
        <v>35</v>
      </c>
      <c r="AX380" s="13" t="s">
        <v>73</v>
      </c>
      <c r="AY380" s="245" t="s">
        <v>163</v>
      </c>
    </row>
    <row r="381" spans="1:51" s="14" customFormat="1" ht="12">
      <c r="A381" s="14"/>
      <c r="B381" s="246"/>
      <c r="C381" s="247"/>
      <c r="D381" s="233" t="s">
        <v>176</v>
      </c>
      <c r="E381" s="248" t="s">
        <v>19</v>
      </c>
      <c r="F381" s="249" t="s">
        <v>178</v>
      </c>
      <c r="G381" s="247"/>
      <c r="H381" s="250">
        <v>29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176</v>
      </c>
      <c r="AU381" s="256" t="s">
        <v>82</v>
      </c>
      <c r="AV381" s="14" t="s">
        <v>170</v>
      </c>
      <c r="AW381" s="14" t="s">
        <v>35</v>
      </c>
      <c r="AX381" s="14" t="s">
        <v>80</v>
      </c>
      <c r="AY381" s="256" t="s">
        <v>163</v>
      </c>
    </row>
    <row r="382" spans="1:65" s="2" customFormat="1" ht="24.15" customHeight="1">
      <c r="A382" s="40"/>
      <c r="B382" s="41"/>
      <c r="C382" s="215" t="s">
        <v>564</v>
      </c>
      <c r="D382" s="215" t="s">
        <v>165</v>
      </c>
      <c r="E382" s="216" t="s">
        <v>565</v>
      </c>
      <c r="F382" s="217" t="s">
        <v>566</v>
      </c>
      <c r="G382" s="218" t="s">
        <v>200</v>
      </c>
      <c r="H382" s="219">
        <v>290</v>
      </c>
      <c r="I382" s="220"/>
      <c r="J382" s="221">
        <f>ROUND(I382*H382,2)</f>
        <v>0</v>
      </c>
      <c r="K382" s="217" t="s">
        <v>169</v>
      </c>
      <c r="L382" s="46"/>
      <c r="M382" s="222" t="s">
        <v>19</v>
      </c>
      <c r="N382" s="223" t="s">
        <v>44</v>
      </c>
      <c r="O382" s="86"/>
      <c r="P382" s="224">
        <f>O382*H382</f>
        <v>0</v>
      </c>
      <c r="Q382" s="224">
        <v>0.1554</v>
      </c>
      <c r="R382" s="224">
        <f>Q382*H382</f>
        <v>45.066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170</v>
      </c>
      <c r="AT382" s="226" t="s">
        <v>165</v>
      </c>
      <c r="AU382" s="226" t="s">
        <v>82</v>
      </c>
      <c r="AY382" s="19" t="s">
        <v>163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80</v>
      </c>
      <c r="BK382" s="227">
        <f>ROUND(I382*H382,2)</f>
        <v>0</v>
      </c>
      <c r="BL382" s="19" t="s">
        <v>170</v>
      </c>
      <c r="BM382" s="226" t="s">
        <v>567</v>
      </c>
    </row>
    <row r="383" spans="1:47" s="2" customFormat="1" ht="12">
      <c r="A383" s="40"/>
      <c r="B383" s="41"/>
      <c r="C383" s="42"/>
      <c r="D383" s="228" t="s">
        <v>172</v>
      </c>
      <c r="E383" s="42"/>
      <c r="F383" s="229" t="s">
        <v>568</v>
      </c>
      <c r="G383" s="42"/>
      <c r="H383" s="42"/>
      <c r="I383" s="230"/>
      <c r="J383" s="42"/>
      <c r="K383" s="42"/>
      <c r="L383" s="46"/>
      <c r="M383" s="231"/>
      <c r="N383" s="232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172</v>
      </c>
      <c r="AU383" s="19" t="s">
        <v>82</v>
      </c>
    </row>
    <row r="384" spans="1:51" s="13" customFormat="1" ht="12">
      <c r="A384" s="13"/>
      <c r="B384" s="235"/>
      <c r="C384" s="236"/>
      <c r="D384" s="233" t="s">
        <v>176</v>
      </c>
      <c r="E384" s="237" t="s">
        <v>19</v>
      </c>
      <c r="F384" s="238" t="s">
        <v>560</v>
      </c>
      <c r="G384" s="236"/>
      <c r="H384" s="239">
        <v>290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176</v>
      </c>
      <c r="AU384" s="245" t="s">
        <v>82</v>
      </c>
      <c r="AV384" s="13" t="s">
        <v>82</v>
      </c>
      <c r="AW384" s="13" t="s">
        <v>35</v>
      </c>
      <c r="AX384" s="13" t="s">
        <v>73</v>
      </c>
      <c r="AY384" s="245" t="s">
        <v>163</v>
      </c>
    </row>
    <row r="385" spans="1:51" s="14" customFormat="1" ht="12">
      <c r="A385" s="14"/>
      <c r="B385" s="246"/>
      <c r="C385" s="247"/>
      <c r="D385" s="233" t="s">
        <v>176</v>
      </c>
      <c r="E385" s="248" t="s">
        <v>19</v>
      </c>
      <c r="F385" s="249" t="s">
        <v>178</v>
      </c>
      <c r="G385" s="247"/>
      <c r="H385" s="250">
        <v>290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6" t="s">
        <v>176</v>
      </c>
      <c r="AU385" s="256" t="s">
        <v>82</v>
      </c>
      <c r="AV385" s="14" t="s">
        <v>170</v>
      </c>
      <c r="AW385" s="14" t="s">
        <v>35</v>
      </c>
      <c r="AX385" s="14" t="s">
        <v>80</v>
      </c>
      <c r="AY385" s="256" t="s">
        <v>163</v>
      </c>
    </row>
    <row r="386" spans="1:65" s="2" customFormat="1" ht="16.5" customHeight="1">
      <c r="A386" s="40"/>
      <c r="B386" s="41"/>
      <c r="C386" s="267" t="s">
        <v>569</v>
      </c>
      <c r="D386" s="267" t="s">
        <v>243</v>
      </c>
      <c r="E386" s="268" t="s">
        <v>570</v>
      </c>
      <c r="F386" s="269" t="s">
        <v>571</v>
      </c>
      <c r="G386" s="270" t="s">
        <v>200</v>
      </c>
      <c r="H386" s="271">
        <v>290</v>
      </c>
      <c r="I386" s="272"/>
      <c r="J386" s="273">
        <f>ROUND(I386*H386,2)</f>
        <v>0</v>
      </c>
      <c r="K386" s="269" t="s">
        <v>169</v>
      </c>
      <c r="L386" s="274"/>
      <c r="M386" s="275" t="s">
        <v>19</v>
      </c>
      <c r="N386" s="276" t="s">
        <v>44</v>
      </c>
      <c r="O386" s="86"/>
      <c r="P386" s="224">
        <f>O386*H386</f>
        <v>0</v>
      </c>
      <c r="Q386" s="224">
        <v>0.08</v>
      </c>
      <c r="R386" s="224">
        <f>Q386*H386</f>
        <v>23.2</v>
      </c>
      <c r="S386" s="224">
        <v>0</v>
      </c>
      <c r="T386" s="22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6" t="s">
        <v>230</v>
      </c>
      <c r="AT386" s="226" t="s">
        <v>243</v>
      </c>
      <c r="AU386" s="226" t="s">
        <v>82</v>
      </c>
      <c r="AY386" s="19" t="s">
        <v>163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9" t="s">
        <v>80</v>
      </c>
      <c r="BK386" s="227">
        <f>ROUND(I386*H386,2)</f>
        <v>0</v>
      </c>
      <c r="BL386" s="19" t="s">
        <v>170</v>
      </c>
      <c r="BM386" s="226" t="s">
        <v>572</v>
      </c>
    </row>
    <row r="387" spans="1:51" s="13" customFormat="1" ht="12">
      <c r="A387" s="13"/>
      <c r="B387" s="235"/>
      <c r="C387" s="236"/>
      <c r="D387" s="233" t="s">
        <v>176</v>
      </c>
      <c r="E387" s="237" t="s">
        <v>19</v>
      </c>
      <c r="F387" s="238" t="s">
        <v>560</v>
      </c>
      <c r="G387" s="236"/>
      <c r="H387" s="239">
        <v>290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176</v>
      </c>
      <c r="AU387" s="245" t="s">
        <v>82</v>
      </c>
      <c r="AV387" s="13" t="s">
        <v>82</v>
      </c>
      <c r="AW387" s="13" t="s">
        <v>35</v>
      </c>
      <c r="AX387" s="13" t="s">
        <v>73</v>
      </c>
      <c r="AY387" s="245" t="s">
        <v>163</v>
      </c>
    </row>
    <row r="388" spans="1:51" s="14" customFormat="1" ht="12">
      <c r="A388" s="14"/>
      <c r="B388" s="246"/>
      <c r="C388" s="247"/>
      <c r="D388" s="233" t="s">
        <v>176</v>
      </c>
      <c r="E388" s="248" t="s">
        <v>19</v>
      </c>
      <c r="F388" s="249" t="s">
        <v>178</v>
      </c>
      <c r="G388" s="247"/>
      <c r="H388" s="250">
        <v>290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6" t="s">
        <v>176</v>
      </c>
      <c r="AU388" s="256" t="s">
        <v>82</v>
      </c>
      <c r="AV388" s="14" t="s">
        <v>170</v>
      </c>
      <c r="AW388" s="14" t="s">
        <v>35</v>
      </c>
      <c r="AX388" s="14" t="s">
        <v>80</v>
      </c>
      <c r="AY388" s="256" t="s">
        <v>163</v>
      </c>
    </row>
    <row r="389" spans="1:65" s="2" customFormat="1" ht="24.15" customHeight="1">
      <c r="A389" s="40"/>
      <c r="B389" s="41"/>
      <c r="C389" s="215" t="s">
        <v>573</v>
      </c>
      <c r="D389" s="215" t="s">
        <v>165</v>
      </c>
      <c r="E389" s="216" t="s">
        <v>574</v>
      </c>
      <c r="F389" s="217" t="s">
        <v>575</v>
      </c>
      <c r="G389" s="218" t="s">
        <v>200</v>
      </c>
      <c r="H389" s="219">
        <v>47</v>
      </c>
      <c r="I389" s="220"/>
      <c r="J389" s="221">
        <f>ROUND(I389*H389,2)</f>
        <v>0</v>
      </c>
      <c r="K389" s="217" t="s">
        <v>169</v>
      </c>
      <c r="L389" s="46"/>
      <c r="M389" s="222" t="s">
        <v>19</v>
      </c>
      <c r="N389" s="223" t="s">
        <v>44</v>
      </c>
      <c r="O389" s="86"/>
      <c r="P389" s="224">
        <f>O389*H389</f>
        <v>0</v>
      </c>
      <c r="Q389" s="224">
        <v>0.1295</v>
      </c>
      <c r="R389" s="224">
        <f>Q389*H389</f>
        <v>6.0865</v>
      </c>
      <c r="S389" s="224">
        <v>0</v>
      </c>
      <c r="T389" s="225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6" t="s">
        <v>170</v>
      </c>
      <c r="AT389" s="226" t="s">
        <v>165</v>
      </c>
      <c r="AU389" s="226" t="s">
        <v>82</v>
      </c>
      <c r="AY389" s="19" t="s">
        <v>163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19" t="s">
        <v>80</v>
      </c>
      <c r="BK389" s="227">
        <f>ROUND(I389*H389,2)</f>
        <v>0</v>
      </c>
      <c r="BL389" s="19" t="s">
        <v>170</v>
      </c>
      <c r="BM389" s="226" t="s">
        <v>576</v>
      </c>
    </row>
    <row r="390" spans="1:47" s="2" customFormat="1" ht="12">
      <c r="A390" s="40"/>
      <c r="B390" s="41"/>
      <c r="C390" s="42"/>
      <c r="D390" s="228" t="s">
        <v>172</v>
      </c>
      <c r="E390" s="42"/>
      <c r="F390" s="229" t="s">
        <v>577</v>
      </c>
      <c r="G390" s="42"/>
      <c r="H390" s="42"/>
      <c r="I390" s="230"/>
      <c r="J390" s="42"/>
      <c r="K390" s="42"/>
      <c r="L390" s="46"/>
      <c r="M390" s="231"/>
      <c r="N390" s="232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172</v>
      </c>
      <c r="AU390" s="19" t="s">
        <v>82</v>
      </c>
    </row>
    <row r="391" spans="1:51" s="13" customFormat="1" ht="12">
      <c r="A391" s="13"/>
      <c r="B391" s="235"/>
      <c r="C391" s="236"/>
      <c r="D391" s="233" t="s">
        <v>176</v>
      </c>
      <c r="E391" s="237" t="s">
        <v>19</v>
      </c>
      <c r="F391" s="238" t="s">
        <v>450</v>
      </c>
      <c r="G391" s="236"/>
      <c r="H391" s="239">
        <v>47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176</v>
      </c>
      <c r="AU391" s="245" t="s">
        <v>82</v>
      </c>
      <c r="AV391" s="13" t="s">
        <v>82</v>
      </c>
      <c r="AW391" s="13" t="s">
        <v>35</v>
      </c>
      <c r="AX391" s="13" t="s">
        <v>73</v>
      </c>
      <c r="AY391" s="245" t="s">
        <v>163</v>
      </c>
    </row>
    <row r="392" spans="1:51" s="14" customFormat="1" ht="12">
      <c r="A392" s="14"/>
      <c r="B392" s="246"/>
      <c r="C392" s="247"/>
      <c r="D392" s="233" t="s">
        <v>176</v>
      </c>
      <c r="E392" s="248" t="s">
        <v>19</v>
      </c>
      <c r="F392" s="249" t="s">
        <v>178</v>
      </c>
      <c r="G392" s="247"/>
      <c r="H392" s="250">
        <v>47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6" t="s">
        <v>176</v>
      </c>
      <c r="AU392" s="256" t="s">
        <v>82</v>
      </c>
      <c r="AV392" s="14" t="s">
        <v>170</v>
      </c>
      <c r="AW392" s="14" t="s">
        <v>35</v>
      </c>
      <c r="AX392" s="14" t="s">
        <v>80</v>
      </c>
      <c r="AY392" s="256" t="s">
        <v>163</v>
      </c>
    </row>
    <row r="393" spans="1:65" s="2" customFormat="1" ht="16.5" customHeight="1">
      <c r="A393" s="40"/>
      <c r="B393" s="41"/>
      <c r="C393" s="267" t="s">
        <v>578</v>
      </c>
      <c r="D393" s="267" t="s">
        <v>243</v>
      </c>
      <c r="E393" s="268" t="s">
        <v>579</v>
      </c>
      <c r="F393" s="269" t="s">
        <v>580</v>
      </c>
      <c r="G393" s="270" t="s">
        <v>200</v>
      </c>
      <c r="H393" s="271">
        <v>47</v>
      </c>
      <c r="I393" s="272"/>
      <c r="J393" s="273">
        <f>ROUND(I393*H393,2)</f>
        <v>0</v>
      </c>
      <c r="K393" s="269" t="s">
        <v>169</v>
      </c>
      <c r="L393" s="274"/>
      <c r="M393" s="275" t="s">
        <v>19</v>
      </c>
      <c r="N393" s="276" t="s">
        <v>44</v>
      </c>
      <c r="O393" s="86"/>
      <c r="P393" s="224">
        <f>O393*H393</f>
        <v>0</v>
      </c>
      <c r="Q393" s="224">
        <v>0.045</v>
      </c>
      <c r="R393" s="224">
        <f>Q393*H393</f>
        <v>2.1149999999999998</v>
      </c>
      <c r="S393" s="224">
        <v>0</v>
      </c>
      <c r="T393" s="22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6" t="s">
        <v>230</v>
      </c>
      <c r="AT393" s="226" t="s">
        <v>243</v>
      </c>
      <c r="AU393" s="226" t="s">
        <v>82</v>
      </c>
      <c r="AY393" s="19" t="s">
        <v>163</v>
      </c>
      <c r="BE393" s="227">
        <f>IF(N393="základní",J393,0)</f>
        <v>0</v>
      </c>
      <c r="BF393" s="227">
        <f>IF(N393="snížená",J393,0)</f>
        <v>0</v>
      </c>
      <c r="BG393" s="227">
        <f>IF(N393="zákl. přenesená",J393,0)</f>
        <v>0</v>
      </c>
      <c r="BH393" s="227">
        <f>IF(N393="sníž. přenesená",J393,0)</f>
        <v>0</v>
      </c>
      <c r="BI393" s="227">
        <f>IF(N393="nulová",J393,0)</f>
        <v>0</v>
      </c>
      <c r="BJ393" s="19" t="s">
        <v>80</v>
      </c>
      <c r="BK393" s="227">
        <f>ROUND(I393*H393,2)</f>
        <v>0</v>
      </c>
      <c r="BL393" s="19" t="s">
        <v>170</v>
      </c>
      <c r="BM393" s="226" t="s">
        <v>581</v>
      </c>
    </row>
    <row r="394" spans="1:51" s="13" customFormat="1" ht="12">
      <c r="A394" s="13"/>
      <c r="B394" s="235"/>
      <c r="C394" s="236"/>
      <c r="D394" s="233" t="s">
        <v>176</v>
      </c>
      <c r="E394" s="237" t="s">
        <v>19</v>
      </c>
      <c r="F394" s="238" t="s">
        <v>450</v>
      </c>
      <c r="G394" s="236"/>
      <c r="H394" s="239">
        <v>47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176</v>
      </c>
      <c r="AU394" s="245" t="s">
        <v>82</v>
      </c>
      <c r="AV394" s="13" t="s">
        <v>82</v>
      </c>
      <c r="AW394" s="13" t="s">
        <v>35</v>
      </c>
      <c r="AX394" s="13" t="s">
        <v>73</v>
      </c>
      <c r="AY394" s="245" t="s">
        <v>163</v>
      </c>
    </row>
    <row r="395" spans="1:51" s="14" customFormat="1" ht="12">
      <c r="A395" s="14"/>
      <c r="B395" s="246"/>
      <c r="C395" s="247"/>
      <c r="D395" s="233" t="s">
        <v>176</v>
      </c>
      <c r="E395" s="248" t="s">
        <v>19</v>
      </c>
      <c r="F395" s="249" t="s">
        <v>178</v>
      </c>
      <c r="G395" s="247"/>
      <c r="H395" s="250">
        <v>47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6" t="s">
        <v>176</v>
      </c>
      <c r="AU395" s="256" t="s">
        <v>82</v>
      </c>
      <c r="AV395" s="14" t="s">
        <v>170</v>
      </c>
      <c r="AW395" s="14" t="s">
        <v>35</v>
      </c>
      <c r="AX395" s="14" t="s">
        <v>80</v>
      </c>
      <c r="AY395" s="256" t="s">
        <v>163</v>
      </c>
    </row>
    <row r="396" spans="1:65" s="2" customFormat="1" ht="33" customHeight="1">
      <c r="A396" s="40"/>
      <c r="B396" s="41"/>
      <c r="C396" s="215" t="s">
        <v>582</v>
      </c>
      <c r="D396" s="215" t="s">
        <v>165</v>
      </c>
      <c r="E396" s="216" t="s">
        <v>583</v>
      </c>
      <c r="F396" s="217" t="s">
        <v>584</v>
      </c>
      <c r="G396" s="218" t="s">
        <v>200</v>
      </c>
      <c r="H396" s="219">
        <v>29.5</v>
      </c>
      <c r="I396" s="220"/>
      <c r="J396" s="221">
        <f>ROUND(I396*H396,2)</f>
        <v>0</v>
      </c>
      <c r="K396" s="217" t="s">
        <v>238</v>
      </c>
      <c r="L396" s="46"/>
      <c r="M396" s="222" t="s">
        <v>19</v>
      </c>
      <c r="N396" s="223" t="s">
        <v>44</v>
      </c>
      <c r="O396" s="86"/>
      <c r="P396" s="224">
        <f>O396*H396</f>
        <v>0</v>
      </c>
      <c r="Q396" s="224">
        <v>0.00061</v>
      </c>
      <c r="R396" s="224">
        <f>Q396*H396</f>
        <v>0.017995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170</v>
      </c>
      <c r="AT396" s="226" t="s">
        <v>165</v>
      </c>
      <c r="AU396" s="226" t="s">
        <v>82</v>
      </c>
      <c r="AY396" s="19" t="s">
        <v>163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9" t="s">
        <v>80</v>
      </c>
      <c r="BK396" s="227">
        <f>ROUND(I396*H396,2)</f>
        <v>0</v>
      </c>
      <c r="BL396" s="19" t="s">
        <v>170</v>
      </c>
      <c r="BM396" s="226" t="s">
        <v>585</v>
      </c>
    </row>
    <row r="397" spans="1:47" s="2" customFormat="1" ht="12">
      <c r="A397" s="40"/>
      <c r="B397" s="41"/>
      <c r="C397" s="42"/>
      <c r="D397" s="228" t="s">
        <v>172</v>
      </c>
      <c r="E397" s="42"/>
      <c r="F397" s="229" t="s">
        <v>586</v>
      </c>
      <c r="G397" s="42"/>
      <c r="H397" s="42"/>
      <c r="I397" s="230"/>
      <c r="J397" s="42"/>
      <c r="K397" s="42"/>
      <c r="L397" s="46"/>
      <c r="M397" s="231"/>
      <c r="N397" s="232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172</v>
      </c>
      <c r="AU397" s="19" t="s">
        <v>82</v>
      </c>
    </row>
    <row r="398" spans="1:51" s="13" customFormat="1" ht="12">
      <c r="A398" s="13"/>
      <c r="B398" s="235"/>
      <c r="C398" s="236"/>
      <c r="D398" s="233" t="s">
        <v>176</v>
      </c>
      <c r="E398" s="237" t="s">
        <v>19</v>
      </c>
      <c r="F398" s="238" t="s">
        <v>587</v>
      </c>
      <c r="G398" s="236"/>
      <c r="H398" s="239">
        <v>29.5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176</v>
      </c>
      <c r="AU398" s="245" t="s">
        <v>82</v>
      </c>
      <c r="AV398" s="13" t="s">
        <v>82</v>
      </c>
      <c r="AW398" s="13" t="s">
        <v>35</v>
      </c>
      <c r="AX398" s="13" t="s">
        <v>73</v>
      </c>
      <c r="AY398" s="245" t="s">
        <v>163</v>
      </c>
    </row>
    <row r="399" spans="1:51" s="14" customFormat="1" ht="12">
      <c r="A399" s="14"/>
      <c r="B399" s="246"/>
      <c r="C399" s="247"/>
      <c r="D399" s="233" t="s">
        <v>176</v>
      </c>
      <c r="E399" s="248" t="s">
        <v>19</v>
      </c>
      <c r="F399" s="249" t="s">
        <v>178</v>
      </c>
      <c r="G399" s="247"/>
      <c r="H399" s="250">
        <v>29.5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6" t="s">
        <v>176</v>
      </c>
      <c r="AU399" s="256" t="s">
        <v>82</v>
      </c>
      <c r="AV399" s="14" t="s">
        <v>170</v>
      </c>
      <c r="AW399" s="14" t="s">
        <v>35</v>
      </c>
      <c r="AX399" s="14" t="s">
        <v>80</v>
      </c>
      <c r="AY399" s="256" t="s">
        <v>163</v>
      </c>
    </row>
    <row r="400" spans="1:65" s="2" customFormat="1" ht="16.5" customHeight="1">
      <c r="A400" s="40"/>
      <c r="B400" s="41"/>
      <c r="C400" s="215" t="s">
        <v>588</v>
      </c>
      <c r="D400" s="215" t="s">
        <v>165</v>
      </c>
      <c r="E400" s="216" t="s">
        <v>589</v>
      </c>
      <c r="F400" s="217" t="s">
        <v>590</v>
      </c>
      <c r="G400" s="218" t="s">
        <v>200</v>
      </c>
      <c r="H400" s="219">
        <v>29.5</v>
      </c>
      <c r="I400" s="220"/>
      <c r="J400" s="221">
        <f>ROUND(I400*H400,2)</f>
        <v>0</v>
      </c>
      <c r="K400" s="217" t="s">
        <v>19</v>
      </c>
      <c r="L400" s="46"/>
      <c r="M400" s="222" t="s">
        <v>19</v>
      </c>
      <c r="N400" s="223" t="s">
        <v>44</v>
      </c>
      <c r="O400" s="86"/>
      <c r="P400" s="224">
        <f>O400*H400</f>
        <v>0</v>
      </c>
      <c r="Q400" s="224">
        <v>0</v>
      </c>
      <c r="R400" s="224">
        <f>Q400*H400</f>
        <v>0</v>
      </c>
      <c r="S400" s="224">
        <v>0</v>
      </c>
      <c r="T400" s="225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6" t="s">
        <v>170</v>
      </c>
      <c r="AT400" s="226" t="s">
        <v>165</v>
      </c>
      <c r="AU400" s="226" t="s">
        <v>82</v>
      </c>
      <c r="AY400" s="19" t="s">
        <v>163</v>
      </c>
      <c r="BE400" s="227">
        <f>IF(N400="základní",J400,0)</f>
        <v>0</v>
      </c>
      <c r="BF400" s="227">
        <f>IF(N400="snížená",J400,0)</f>
        <v>0</v>
      </c>
      <c r="BG400" s="227">
        <f>IF(N400="zákl. přenesená",J400,0)</f>
        <v>0</v>
      </c>
      <c r="BH400" s="227">
        <f>IF(N400="sníž. přenesená",J400,0)</f>
        <v>0</v>
      </c>
      <c r="BI400" s="227">
        <f>IF(N400="nulová",J400,0)</f>
        <v>0</v>
      </c>
      <c r="BJ400" s="19" t="s">
        <v>80</v>
      </c>
      <c r="BK400" s="227">
        <f>ROUND(I400*H400,2)</f>
        <v>0</v>
      </c>
      <c r="BL400" s="19" t="s">
        <v>170</v>
      </c>
      <c r="BM400" s="226" t="s">
        <v>591</v>
      </c>
    </row>
    <row r="401" spans="1:51" s="13" customFormat="1" ht="12">
      <c r="A401" s="13"/>
      <c r="B401" s="235"/>
      <c r="C401" s="236"/>
      <c r="D401" s="233" t="s">
        <v>176</v>
      </c>
      <c r="E401" s="237" t="s">
        <v>19</v>
      </c>
      <c r="F401" s="238" t="s">
        <v>587</v>
      </c>
      <c r="G401" s="236"/>
      <c r="H401" s="239">
        <v>29.5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176</v>
      </c>
      <c r="AU401" s="245" t="s">
        <v>82</v>
      </c>
      <c r="AV401" s="13" t="s">
        <v>82</v>
      </c>
      <c r="AW401" s="13" t="s">
        <v>35</v>
      </c>
      <c r="AX401" s="13" t="s">
        <v>73</v>
      </c>
      <c r="AY401" s="245" t="s">
        <v>163</v>
      </c>
    </row>
    <row r="402" spans="1:51" s="14" customFormat="1" ht="12">
      <c r="A402" s="14"/>
      <c r="B402" s="246"/>
      <c r="C402" s="247"/>
      <c r="D402" s="233" t="s">
        <v>176</v>
      </c>
      <c r="E402" s="248" t="s">
        <v>19</v>
      </c>
      <c r="F402" s="249" t="s">
        <v>178</v>
      </c>
      <c r="G402" s="247"/>
      <c r="H402" s="250">
        <v>29.5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6" t="s">
        <v>176</v>
      </c>
      <c r="AU402" s="256" t="s">
        <v>82</v>
      </c>
      <c r="AV402" s="14" t="s">
        <v>170</v>
      </c>
      <c r="AW402" s="14" t="s">
        <v>35</v>
      </c>
      <c r="AX402" s="14" t="s">
        <v>80</v>
      </c>
      <c r="AY402" s="256" t="s">
        <v>163</v>
      </c>
    </row>
    <row r="403" spans="1:65" s="2" customFormat="1" ht="33" customHeight="1">
      <c r="A403" s="40"/>
      <c r="B403" s="41"/>
      <c r="C403" s="215" t="s">
        <v>592</v>
      </c>
      <c r="D403" s="215" t="s">
        <v>165</v>
      </c>
      <c r="E403" s="216" t="s">
        <v>593</v>
      </c>
      <c r="F403" s="217" t="s">
        <v>594</v>
      </c>
      <c r="G403" s="218" t="s">
        <v>405</v>
      </c>
      <c r="H403" s="219">
        <v>10</v>
      </c>
      <c r="I403" s="220"/>
      <c r="J403" s="221">
        <f>ROUND(I403*H403,2)</f>
        <v>0</v>
      </c>
      <c r="K403" s="217" t="s">
        <v>169</v>
      </c>
      <c r="L403" s="46"/>
      <c r="M403" s="222" t="s">
        <v>19</v>
      </c>
      <c r="N403" s="223" t="s">
        <v>44</v>
      </c>
      <c r="O403" s="86"/>
      <c r="P403" s="224">
        <f>O403*H403</f>
        <v>0</v>
      </c>
      <c r="Q403" s="224">
        <v>0</v>
      </c>
      <c r="R403" s="224">
        <f>Q403*H403</f>
        <v>0</v>
      </c>
      <c r="S403" s="224">
        <v>0.082</v>
      </c>
      <c r="T403" s="225">
        <f>S403*H403</f>
        <v>0.8200000000000001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6" t="s">
        <v>170</v>
      </c>
      <c r="AT403" s="226" t="s">
        <v>165</v>
      </c>
      <c r="AU403" s="226" t="s">
        <v>82</v>
      </c>
      <c r="AY403" s="19" t="s">
        <v>163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9" t="s">
        <v>80</v>
      </c>
      <c r="BK403" s="227">
        <f>ROUND(I403*H403,2)</f>
        <v>0</v>
      </c>
      <c r="BL403" s="19" t="s">
        <v>170</v>
      </c>
      <c r="BM403" s="226" t="s">
        <v>595</v>
      </c>
    </row>
    <row r="404" spans="1:47" s="2" customFormat="1" ht="12">
      <c r="A404" s="40"/>
      <c r="B404" s="41"/>
      <c r="C404" s="42"/>
      <c r="D404" s="228" t="s">
        <v>172</v>
      </c>
      <c r="E404" s="42"/>
      <c r="F404" s="229" t="s">
        <v>596</v>
      </c>
      <c r="G404" s="42"/>
      <c r="H404" s="42"/>
      <c r="I404" s="230"/>
      <c r="J404" s="42"/>
      <c r="K404" s="42"/>
      <c r="L404" s="46"/>
      <c r="M404" s="231"/>
      <c r="N404" s="232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172</v>
      </c>
      <c r="AU404" s="19" t="s">
        <v>82</v>
      </c>
    </row>
    <row r="405" spans="1:65" s="2" customFormat="1" ht="37.8" customHeight="1">
      <c r="A405" s="40"/>
      <c r="B405" s="41"/>
      <c r="C405" s="215" t="s">
        <v>597</v>
      </c>
      <c r="D405" s="215" t="s">
        <v>165</v>
      </c>
      <c r="E405" s="216" t="s">
        <v>598</v>
      </c>
      <c r="F405" s="217" t="s">
        <v>599</v>
      </c>
      <c r="G405" s="218" t="s">
        <v>200</v>
      </c>
      <c r="H405" s="219">
        <v>212.25</v>
      </c>
      <c r="I405" s="220"/>
      <c r="J405" s="221">
        <f>ROUND(I405*H405,2)</f>
        <v>0</v>
      </c>
      <c r="K405" s="217" t="s">
        <v>169</v>
      </c>
      <c r="L405" s="46"/>
      <c r="M405" s="222" t="s">
        <v>19</v>
      </c>
      <c r="N405" s="223" t="s">
        <v>44</v>
      </c>
      <c r="O405" s="86"/>
      <c r="P405" s="224">
        <f>O405*H405</f>
        <v>0</v>
      </c>
      <c r="Q405" s="224">
        <v>0</v>
      </c>
      <c r="R405" s="224">
        <f>Q405*H405</f>
        <v>0</v>
      </c>
      <c r="S405" s="224">
        <v>0</v>
      </c>
      <c r="T405" s="22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6" t="s">
        <v>170</v>
      </c>
      <c r="AT405" s="226" t="s">
        <v>165</v>
      </c>
      <c r="AU405" s="226" t="s">
        <v>82</v>
      </c>
      <c r="AY405" s="19" t="s">
        <v>163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9" t="s">
        <v>80</v>
      </c>
      <c r="BK405" s="227">
        <f>ROUND(I405*H405,2)</f>
        <v>0</v>
      </c>
      <c r="BL405" s="19" t="s">
        <v>170</v>
      </c>
      <c r="BM405" s="226" t="s">
        <v>600</v>
      </c>
    </row>
    <row r="406" spans="1:47" s="2" customFormat="1" ht="12">
      <c r="A406" s="40"/>
      <c r="B406" s="41"/>
      <c r="C406" s="42"/>
      <c r="D406" s="228" t="s">
        <v>172</v>
      </c>
      <c r="E406" s="42"/>
      <c r="F406" s="229" t="s">
        <v>601</v>
      </c>
      <c r="G406" s="42"/>
      <c r="H406" s="42"/>
      <c r="I406" s="230"/>
      <c r="J406" s="42"/>
      <c r="K406" s="42"/>
      <c r="L406" s="46"/>
      <c r="M406" s="231"/>
      <c r="N406" s="232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172</v>
      </c>
      <c r="AU406" s="19" t="s">
        <v>82</v>
      </c>
    </row>
    <row r="407" spans="1:51" s="15" customFormat="1" ht="12">
      <c r="A407" s="15"/>
      <c r="B407" s="257"/>
      <c r="C407" s="258"/>
      <c r="D407" s="233" t="s">
        <v>176</v>
      </c>
      <c r="E407" s="259" t="s">
        <v>19</v>
      </c>
      <c r="F407" s="260" t="s">
        <v>602</v>
      </c>
      <c r="G407" s="258"/>
      <c r="H407" s="259" t="s">
        <v>19</v>
      </c>
      <c r="I407" s="261"/>
      <c r="J407" s="258"/>
      <c r="K407" s="258"/>
      <c r="L407" s="262"/>
      <c r="M407" s="263"/>
      <c r="N407" s="264"/>
      <c r="O407" s="264"/>
      <c r="P407" s="264"/>
      <c r="Q407" s="264"/>
      <c r="R407" s="264"/>
      <c r="S407" s="264"/>
      <c r="T407" s="26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6" t="s">
        <v>176</v>
      </c>
      <c r="AU407" s="266" t="s">
        <v>82</v>
      </c>
      <c r="AV407" s="15" t="s">
        <v>80</v>
      </c>
      <c r="AW407" s="15" t="s">
        <v>35</v>
      </c>
      <c r="AX407" s="15" t="s">
        <v>73</v>
      </c>
      <c r="AY407" s="266" t="s">
        <v>163</v>
      </c>
    </row>
    <row r="408" spans="1:51" s="13" customFormat="1" ht="12">
      <c r="A408" s="13"/>
      <c r="B408" s="235"/>
      <c r="C408" s="236"/>
      <c r="D408" s="233" t="s">
        <v>176</v>
      </c>
      <c r="E408" s="237" t="s">
        <v>19</v>
      </c>
      <c r="F408" s="238" t="s">
        <v>603</v>
      </c>
      <c r="G408" s="236"/>
      <c r="H408" s="239">
        <v>212.25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176</v>
      </c>
      <c r="AU408" s="245" t="s">
        <v>82</v>
      </c>
      <c r="AV408" s="13" t="s">
        <v>82</v>
      </c>
      <c r="AW408" s="13" t="s">
        <v>35</v>
      </c>
      <c r="AX408" s="13" t="s">
        <v>73</v>
      </c>
      <c r="AY408" s="245" t="s">
        <v>163</v>
      </c>
    </row>
    <row r="409" spans="1:51" s="14" customFormat="1" ht="12">
      <c r="A409" s="14"/>
      <c r="B409" s="246"/>
      <c r="C409" s="247"/>
      <c r="D409" s="233" t="s">
        <v>176</v>
      </c>
      <c r="E409" s="248" t="s">
        <v>19</v>
      </c>
      <c r="F409" s="249" t="s">
        <v>178</v>
      </c>
      <c r="G409" s="247"/>
      <c r="H409" s="250">
        <v>212.25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176</v>
      </c>
      <c r="AU409" s="256" t="s">
        <v>82</v>
      </c>
      <c r="AV409" s="14" t="s">
        <v>170</v>
      </c>
      <c r="AW409" s="14" t="s">
        <v>35</v>
      </c>
      <c r="AX409" s="14" t="s">
        <v>80</v>
      </c>
      <c r="AY409" s="256" t="s">
        <v>163</v>
      </c>
    </row>
    <row r="410" spans="1:63" s="12" customFormat="1" ht="22.8" customHeight="1">
      <c r="A410" s="12"/>
      <c r="B410" s="199"/>
      <c r="C410" s="200"/>
      <c r="D410" s="201" t="s">
        <v>72</v>
      </c>
      <c r="E410" s="213" t="s">
        <v>604</v>
      </c>
      <c r="F410" s="213" t="s">
        <v>605</v>
      </c>
      <c r="G410" s="200"/>
      <c r="H410" s="200"/>
      <c r="I410" s="203"/>
      <c r="J410" s="214">
        <f>BK410</f>
        <v>0</v>
      </c>
      <c r="K410" s="200"/>
      <c r="L410" s="205"/>
      <c r="M410" s="206"/>
      <c r="N410" s="207"/>
      <c r="O410" s="207"/>
      <c r="P410" s="208">
        <f>SUM(P411:P420)</f>
        <v>0</v>
      </c>
      <c r="Q410" s="207"/>
      <c r="R410" s="208">
        <f>SUM(R411:R420)</f>
        <v>0</v>
      </c>
      <c r="S410" s="207"/>
      <c r="T410" s="209">
        <f>SUM(T411:T420)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0" t="s">
        <v>80</v>
      </c>
      <c r="AT410" s="211" t="s">
        <v>72</v>
      </c>
      <c r="AU410" s="211" t="s">
        <v>80</v>
      </c>
      <c r="AY410" s="210" t="s">
        <v>163</v>
      </c>
      <c r="BK410" s="212">
        <f>SUM(BK411:BK420)</f>
        <v>0</v>
      </c>
    </row>
    <row r="411" spans="1:65" s="2" customFormat="1" ht="16.5" customHeight="1">
      <c r="A411" s="40"/>
      <c r="B411" s="41"/>
      <c r="C411" s="215" t="s">
        <v>606</v>
      </c>
      <c r="D411" s="215" t="s">
        <v>165</v>
      </c>
      <c r="E411" s="216" t="s">
        <v>607</v>
      </c>
      <c r="F411" s="217" t="s">
        <v>608</v>
      </c>
      <c r="G411" s="218" t="s">
        <v>200</v>
      </c>
      <c r="H411" s="219">
        <v>212.25</v>
      </c>
      <c r="I411" s="220"/>
      <c r="J411" s="221">
        <f>ROUND(I411*H411,2)</f>
        <v>0</v>
      </c>
      <c r="K411" s="217" t="s">
        <v>19</v>
      </c>
      <c r="L411" s="46"/>
      <c r="M411" s="222" t="s">
        <v>19</v>
      </c>
      <c r="N411" s="223" t="s">
        <v>44</v>
      </c>
      <c r="O411" s="86"/>
      <c r="P411" s="224">
        <f>O411*H411</f>
        <v>0</v>
      </c>
      <c r="Q411" s="224">
        <v>0</v>
      </c>
      <c r="R411" s="224">
        <f>Q411*H411</f>
        <v>0</v>
      </c>
      <c r="S411" s="224">
        <v>0</v>
      </c>
      <c r="T411" s="225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6" t="s">
        <v>170</v>
      </c>
      <c r="AT411" s="226" t="s">
        <v>165</v>
      </c>
      <c r="AU411" s="226" t="s">
        <v>82</v>
      </c>
      <c r="AY411" s="19" t="s">
        <v>163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9" t="s">
        <v>80</v>
      </c>
      <c r="BK411" s="227">
        <f>ROUND(I411*H411,2)</f>
        <v>0</v>
      </c>
      <c r="BL411" s="19" t="s">
        <v>170</v>
      </c>
      <c r="BM411" s="226" t="s">
        <v>609</v>
      </c>
    </row>
    <row r="412" spans="1:51" s="15" customFormat="1" ht="12">
      <c r="A412" s="15"/>
      <c r="B412" s="257"/>
      <c r="C412" s="258"/>
      <c r="D412" s="233" t="s">
        <v>176</v>
      </c>
      <c r="E412" s="259" t="s">
        <v>19</v>
      </c>
      <c r="F412" s="260" t="s">
        <v>602</v>
      </c>
      <c r="G412" s="258"/>
      <c r="H412" s="259" t="s">
        <v>19</v>
      </c>
      <c r="I412" s="261"/>
      <c r="J412" s="258"/>
      <c r="K412" s="258"/>
      <c r="L412" s="262"/>
      <c r="M412" s="263"/>
      <c r="N412" s="264"/>
      <c r="O412" s="264"/>
      <c r="P412" s="264"/>
      <c r="Q412" s="264"/>
      <c r="R412" s="264"/>
      <c r="S412" s="264"/>
      <c r="T412" s="26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6" t="s">
        <v>176</v>
      </c>
      <c r="AU412" s="266" t="s">
        <v>82</v>
      </c>
      <c r="AV412" s="15" t="s">
        <v>80</v>
      </c>
      <c r="AW412" s="15" t="s">
        <v>35</v>
      </c>
      <c r="AX412" s="15" t="s">
        <v>73</v>
      </c>
      <c r="AY412" s="266" t="s">
        <v>163</v>
      </c>
    </row>
    <row r="413" spans="1:51" s="13" customFormat="1" ht="12">
      <c r="A413" s="13"/>
      <c r="B413" s="235"/>
      <c r="C413" s="236"/>
      <c r="D413" s="233" t="s">
        <v>176</v>
      </c>
      <c r="E413" s="237" t="s">
        <v>19</v>
      </c>
      <c r="F413" s="238" t="s">
        <v>603</v>
      </c>
      <c r="G413" s="236"/>
      <c r="H413" s="239">
        <v>212.25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176</v>
      </c>
      <c r="AU413" s="245" t="s">
        <v>82</v>
      </c>
      <c r="AV413" s="13" t="s">
        <v>82</v>
      </c>
      <c r="AW413" s="13" t="s">
        <v>35</v>
      </c>
      <c r="AX413" s="13" t="s">
        <v>73</v>
      </c>
      <c r="AY413" s="245" t="s">
        <v>163</v>
      </c>
    </row>
    <row r="414" spans="1:51" s="14" customFormat="1" ht="12">
      <c r="A414" s="14"/>
      <c r="B414" s="246"/>
      <c r="C414" s="247"/>
      <c r="D414" s="233" t="s">
        <v>176</v>
      </c>
      <c r="E414" s="248" t="s">
        <v>19</v>
      </c>
      <c r="F414" s="249" t="s">
        <v>178</v>
      </c>
      <c r="G414" s="247"/>
      <c r="H414" s="250">
        <v>212.25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176</v>
      </c>
      <c r="AU414" s="256" t="s">
        <v>82</v>
      </c>
      <c r="AV414" s="14" t="s">
        <v>170</v>
      </c>
      <c r="AW414" s="14" t="s">
        <v>35</v>
      </c>
      <c r="AX414" s="14" t="s">
        <v>80</v>
      </c>
      <c r="AY414" s="256" t="s">
        <v>163</v>
      </c>
    </row>
    <row r="415" spans="1:65" s="2" customFormat="1" ht="24.15" customHeight="1">
      <c r="A415" s="40"/>
      <c r="B415" s="41"/>
      <c r="C415" s="215" t="s">
        <v>610</v>
      </c>
      <c r="D415" s="215" t="s">
        <v>165</v>
      </c>
      <c r="E415" s="216" t="s">
        <v>611</v>
      </c>
      <c r="F415" s="217" t="s">
        <v>612</v>
      </c>
      <c r="G415" s="218" t="s">
        <v>246</v>
      </c>
      <c r="H415" s="219">
        <v>558.664</v>
      </c>
      <c r="I415" s="220"/>
      <c r="J415" s="221">
        <f>ROUND(I415*H415,2)</f>
        <v>0</v>
      </c>
      <c r="K415" s="217" t="s">
        <v>19</v>
      </c>
      <c r="L415" s="46"/>
      <c r="M415" s="222" t="s">
        <v>19</v>
      </c>
      <c r="N415" s="223" t="s">
        <v>44</v>
      </c>
      <c r="O415" s="86"/>
      <c r="P415" s="224">
        <f>O415*H415</f>
        <v>0</v>
      </c>
      <c r="Q415" s="224">
        <v>0</v>
      </c>
      <c r="R415" s="224">
        <f>Q415*H415</f>
        <v>0</v>
      </c>
      <c r="S415" s="224">
        <v>0</v>
      </c>
      <c r="T415" s="225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6" t="s">
        <v>170</v>
      </c>
      <c r="AT415" s="226" t="s">
        <v>165</v>
      </c>
      <c r="AU415" s="226" t="s">
        <v>82</v>
      </c>
      <c r="AY415" s="19" t="s">
        <v>163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19" t="s">
        <v>80</v>
      </c>
      <c r="BK415" s="227">
        <f>ROUND(I415*H415,2)</f>
        <v>0</v>
      </c>
      <c r="BL415" s="19" t="s">
        <v>170</v>
      </c>
      <c r="BM415" s="226" t="s">
        <v>613</v>
      </c>
    </row>
    <row r="416" spans="1:51" s="15" customFormat="1" ht="12">
      <c r="A416" s="15"/>
      <c r="B416" s="257"/>
      <c r="C416" s="258"/>
      <c r="D416" s="233" t="s">
        <v>176</v>
      </c>
      <c r="E416" s="259" t="s">
        <v>19</v>
      </c>
      <c r="F416" s="260" t="s">
        <v>614</v>
      </c>
      <c r="G416" s="258"/>
      <c r="H416" s="259" t="s">
        <v>19</v>
      </c>
      <c r="I416" s="261"/>
      <c r="J416" s="258"/>
      <c r="K416" s="258"/>
      <c r="L416" s="262"/>
      <c r="M416" s="263"/>
      <c r="N416" s="264"/>
      <c r="O416" s="264"/>
      <c r="P416" s="264"/>
      <c r="Q416" s="264"/>
      <c r="R416" s="264"/>
      <c r="S416" s="264"/>
      <c r="T416" s="26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6" t="s">
        <v>176</v>
      </c>
      <c r="AU416" s="266" t="s">
        <v>82</v>
      </c>
      <c r="AV416" s="15" t="s">
        <v>80</v>
      </c>
      <c r="AW416" s="15" t="s">
        <v>35</v>
      </c>
      <c r="AX416" s="15" t="s">
        <v>73</v>
      </c>
      <c r="AY416" s="266" t="s">
        <v>163</v>
      </c>
    </row>
    <row r="417" spans="1:51" s="13" customFormat="1" ht="12">
      <c r="A417" s="13"/>
      <c r="B417" s="235"/>
      <c r="C417" s="236"/>
      <c r="D417" s="233" t="s">
        <v>176</v>
      </c>
      <c r="E417" s="237" t="s">
        <v>19</v>
      </c>
      <c r="F417" s="238" t="s">
        <v>615</v>
      </c>
      <c r="G417" s="236"/>
      <c r="H417" s="239">
        <v>602.175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176</v>
      </c>
      <c r="AU417" s="245" t="s">
        <v>82</v>
      </c>
      <c r="AV417" s="13" t="s">
        <v>82</v>
      </c>
      <c r="AW417" s="13" t="s">
        <v>35</v>
      </c>
      <c r="AX417" s="13" t="s">
        <v>73</v>
      </c>
      <c r="AY417" s="245" t="s">
        <v>163</v>
      </c>
    </row>
    <row r="418" spans="1:51" s="15" customFormat="1" ht="12">
      <c r="A418" s="15"/>
      <c r="B418" s="257"/>
      <c r="C418" s="258"/>
      <c r="D418" s="233" t="s">
        <v>176</v>
      </c>
      <c r="E418" s="259" t="s">
        <v>19</v>
      </c>
      <c r="F418" s="260" t="s">
        <v>616</v>
      </c>
      <c r="G418" s="258"/>
      <c r="H418" s="259" t="s">
        <v>19</v>
      </c>
      <c r="I418" s="261"/>
      <c r="J418" s="258"/>
      <c r="K418" s="258"/>
      <c r="L418" s="262"/>
      <c r="M418" s="263"/>
      <c r="N418" s="264"/>
      <c r="O418" s="264"/>
      <c r="P418" s="264"/>
      <c r="Q418" s="264"/>
      <c r="R418" s="264"/>
      <c r="S418" s="264"/>
      <c r="T418" s="26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6" t="s">
        <v>176</v>
      </c>
      <c r="AU418" s="266" t="s">
        <v>82</v>
      </c>
      <c r="AV418" s="15" t="s">
        <v>80</v>
      </c>
      <c r="AW418" s="15" t="s">
        <v>35</v>
      </c>
      <c r="AX418" s="15" t="s">
        <v>73</v>
      </c>
      <c r="AY418" s="266" t="s">
        <v>163</v>
      </c>
    </row>
    <row r="419" spans="1:51" s="13" customFormat="1" ht="12">
      <c r="A419" s="13"/>
      <c r="B419" s="235"/>
      <c r="C419" s="236"/>
      <c r="D419" s="233" t="s">
        <v>176</v>
      </c>
      <c r="E419" s="237" t="s">
        <v>19</v>
      </c>
      <c r="F419" s="238" t="s">
        <v>617</v>
      </c>
      <c r="G419" s="236"/>
      <c r="H419" s="239">
        <v>-43.511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176</v>
      </c>
      <c r="AU419" s="245" t="s">
        <v>82</v>
      </c>
      <c r="AV419" s="13" t="s">
        <v>82</v>
      </c>
      <c r="AW419" s="13" t="s">
        <v>35</v>
      </c>
      <c r="AX419" s="13" t="s">
        <v>73</v>
      </c>
      <c r="AY419" s="245" t="s">
        <v>163</v>
      </c>
    </row>
    <row r="420" spans="1:51" s="14" customFormat="1" ht="12">
      <c r="A420" s="14"/>
      <c r="B420" s="246"/>
      <c r="C420" s="247"/>
      <c r="D420" s="233" t="s">
        <v>176</v>
      </c>
      <c r="E420" s="248" t="s">
        <v>19</v>
      </c>
      <c r="F420" s="249" t="s">
        <v>178</v>
      </c>
      <c r="G420" s="247"/>
      <c r="H420" s="250">
        <v>558.664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6" t="s">
        <v>176</v>
      </c>
      <c r="AU420" s="256" t="s">
        <v>82</v>
      </c>
      <c r="AV420" s="14" t="s">
        <v>170</v>
      </c>
      <c r="AW420" s="14" t="s">
        <v>35</v>
      </c>
      <c r="AX420" s="14" t="s">
        <v>80</v>
      </c>
      <c r="AY420" s="256" t="s">
        <v>163</v>
      </c>
    </row>
    <row r="421" spans="1:63" s="12" customFormat="1" ht="22.8" customHeight="1">
      <c r="A421" s="12"/>
      <c r="B421" s="199"/>
      <c r="C421" s="200"/>
      <c r="D421" s="201" t="s">
        <v>72</v>
      </c>
      <c r="E421" s="213" t="s">
        <v>618</v>
      </c>
      <c r="F421" s="213" t="s">
        <v>619</v>
      </c>
      <c r="G421" s="200"/>
      <c r="H421" s="200"/>
      <c r="I421" s="203"/>
      <c r="J421" s="214">
        <f>BK421</f>
        <v>0</v>
      </c>
      <c r="K421" s="200"/>
      <c r="L421" s="205"/>
      <c r="M421" s="206"/>
      <c r="N421" s="207"/>
      <c r="O421" s="207"/>
      <c r="P421" s="208">
        <f>P422</f>
        <v>0</v>
      </c>
      <c r="Q421" s="207"/>
      <c r="R421" s="208">
        <f>R422</f>
        <v>0</v>
      </c>
      <c r="S421" s="207"/>
      <c r="T421" s="209">
        <f>T422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0" t="s">
        <v>80</v>
      </c>
      <c r="AT421" s="211" t="s">
        <v>72</v>
      </c>
      <c r="AU421" s="211" t="s">
        <v>80</v>
      </c>
      <c r="AY421" s="210" t="s">
        <v>163</v>
      </c>
      <c r="BK421" s="212">
        <f>BK422</f>
        <v>0</v>
      </c>
    </row>
    <row r="422" spans="1:65" s="2" customFormat="1" ht="24.15" customHeight="1">
      <c r="A422" s="40"/>
      <c r="B422" s="41"/>
      <c r="C422" s="215" t="s">
        <v>323</v>
      </c>
      <c r="D422" s="215" t="s">
        <v>165</v>
      </c>
      <c r="E422" s="216" t="s">
        <v>620</v>
      </c>
      <c r="F422" s="217" t="s">
        <v>621</v>
      </c>
      <c r="G422" s="218" t="s">
        <v>246</v>
      </c>
      <c r="H422" s="219">
        <v>559.344</v>
      </c>
      <c r="I422" s="220"/>
      <c r="J422" s="221">
        <f>ROUND(I422*H422,2)</f>
        <v>0</v>
      </c>
      <c r="K422" s="217" t="s">
        <v>19</v>
      </c>
      <c r="L422" s="46"/>
      <c r="M422" s="222" t="s">
        <v>19</v>
      </c>
      <c r="N422" s="223" t="s">
        <v>44</v>
      </c>
      <c r="O422" s="86"/>
      <c r="P422" s="224">
        <f>O422*H422</f>
        <v>0</v>
      </c>
      <c r="Q422" s="224">
        <v>0</v>
      </c>
      <c r="R422" s="224">
        <f>Q422*H422</f>
        <v>0</v>
      </c>
      <c r="S422" s="224">
        <v>0</v>
      </c>
      <c r="T422" s="225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6" t="s">
        <v>170</v>
      </c>
      <c r="AT422" s="226" t="s">
        <v>165</v>
      </c>
      <c r="AU422" s="226" t="s">
        <v>82</v>
      </c>
      <c r="AY422" s="19" t="s">
        <v>163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9" t="s">
        <v>80</v>
      </c>
      <c r="BK422" s="227">
        <f>ROUND(I422*H422,2)</f>
        <v>0</v>
      </c>
      <c r="BL422" s="19" t="s">
        <v>170</v>
      </c>
      <c r="BM422" s="226" t="s">
        <v>622</v>
      </c>
    </row>
    <row r="423" spans="1:63" s="12" customFormat="1" ht="25.9" customHeight="1">
      <c r="A423" s="12"/>
      <c r="B423" s="199"/>
      <c r="C423" s="200"/>
      <c r="D423" s="201" t="s">
        <v>72</v>
      </c>
      <c r="E423" s="202" t="s">
        <v>623</v>
      </c>
      <c r="F423" s="202" t="s">
        <v>624</v>
      </c>
      <c r="G423" s="200"/>
      <c r="H423" s="200"/>
      <c r="I423" s="203"/>
      <c r="J423" s="204">
        <f>BK423</f>
        <v>0</v>
      </c>
      <c r="K423" s="200"/>
      <c r="L423" s="205"/>
      <c r="M423" s="206"/>
      <c r="N423" s="207"/>
      <c r="O423" s="207"/>
      <c r="P423" s="208">
        <f>P424</f>
        <v>0</v>
      </c>
      <c r="Q423" s="207"/>
      <c r="R423" s="208">
        <f>R424</f>
        <v>0.023999999999999997</v>
      </c>
      <c r="S423" s="207"/>
      <c r="T423" s="209">
        <f>T424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0" t="s">
        <v>82</v>
      </c>
      <c r="AT423" s="211" t="s">
        <v>72</v>
      </c>
      <c r="AU423" s="211" t="s">
        <v>73</v>
      </c>
      <c r="AY423" s="210" t="s">
        <v>163</v>
      </c>
      <c r="BK423" s="212">
        <f>BK424</f>
        <v>0</v>
      </c>
    </row>
    <row r="424" spans="1:63" s="12" customFormat="1" ht="22.8" customHeight="1">
      <c r="A424" s="12"/>
      <c r="B424" s="199"/>
      <c r="C424" s="200"/>
      <c r="D424" s="201" t="s">
        <v>72</v>
      </c>
      <c r="E424" s="213" t="s">
        <v>625</v>
      </c>
      <c r="F424" s="213" t="s">
        <v>626</v>
      </c>
      <c r="G424" s="200"/>
      <c r="H424" s="200"/>
      <c r="I424" s="203"/>
      <c r="J424" s="214">
        <f>BK424</f>
        <v>0</v>
      </c>
      <c r="K424" s="200"/>
      <c r="L424" s="205"/>
      <c r="M424" s="206"/>
      <c r="N424" s="207"/>
      <c r="O424" s="207"/>
      <c r="P424" s="208">
        <f>SUM(P425:P431)</f>
        <v>0</v>
      </c>
      <c r="Q424" s="207"/>
      <c r="R424" s="208">
        <f>SUM(R425:R431)</f>
        <v>0.023999999999999997</v>
      </c>
      <c r="S424" s="207"/>
      <c r="T424" s="209">
        <f>SUM(T425:T431)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0" t="s">
        <v>82</v>
      </c>
      <c r="AT424" s="211" t="s">
        <v>72</v>
      </c>
      <c r="AU424" s="211" t="s">
        <v>80</v>
      </c>
      <c r="AY424" s="210" t="s">
        <v>163</v>
      </c>
      <c r="BK424" s="212">
        <f>SUM(BK425:BK431)</f>
        <v>0</v>
      </c>
    </row>
    <row r="425" spans="1:65" s="2" customFormat="1" ht="16.5" customHeight="1">
      <c r="A425" s="40"/>
      <c r="B425" s="41"/>
      <c r="C425" s="215" t="s">
        <v>627</v>
      </c>
      <c r="D425" s="215" t="s">
        <v>165</v>
      </c>
      <c r="E425" s="216" t="s">
        <v>628</v>
      </c>
      <c r="F425" s="217" t="s">
        <v>629</v>
      </c>
      <c r="G425" s="218" t="s">
        <v>168</v>
      </c>
      <c r="H425" s="219">
        <v>60</v>
      </c>
      <c r="I425" s="220"/>
      <c r="J425" s="221">
        <f>ROUND(I425*H425,2)</f>
        <v>0</v>
      </c>
      <c r="K425" s="217" t="s">
        <v>169</v>
      </c>
      <c r="L425" s="46"/>
      <c r="M425" s="222" t="s">
        <v>19</v>
      </c>
      <c r="N425" s="223" t="s">
        <v>44</v>
      </c>
      <c r="O425" s="86"/>
      <c r="P425" s="224">
        <f>O425*H425</f>
        <v>0</v>
      </c>
      <c r="Q425" s="224">
        <v>4E-05</v>
      </c>
      <c r="R425" s="224">
        <f>Q425*H425</f>
        <v>0.0024000000000000002</v>
      </c>
      <c r="S425" s="224">
        <v>0</v>
      </c>
      <c r="T425" s="225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6" t="s">
        <v>276</v>
      </c>
      <c r="AT425" s="226" t="s">
        <v>165</v>
      </c>
      <c r="AU425" s="226" t="s">
        <v>82</v>
      </c>
      <c r="AY425" s="19" t="s">
        <v>163</v>
      </c>
      <c r="BE425" s="227">
        <f>IF(N425="základní",J425,0)</f>
        <v>0</v>
      </c>
      <c r="BF425" s="227">
        <f>IF(N425="snížená",J425,0)</f>
        <v>0</v>
      </c>
      <c r="BG425" s="227">
        <f>IF(N425="zákl. přenesená",J425,0)</f>
        <v>0</v>
      </c>
      <c r="BH425" s="227">
        <f>IF(N425="sníž. přenesená",J425,0)</f>
        <v>0</v>
      </c>
      <c r="BI425" s="227">
        <f>IF(N425="nulová",J425,0)</f>
        <v>0</v>
      </c>
      <c r="BJ425" s="19" t="s">
        <v>80</v>
      </c>
      <c r="BK425" s="227">
        <f>ROUND(I425*H425,2)</f>
        <v>0</v>
      </c>
      <c r="BL425" s="19" t="s">
        <v>276</v>
      </c>
      <c r="BM425" s="226" t="s">
        <v>630</v>
      </c>
    </row>
    <row r="426" spans="1:47" s="2" customFormat="1" ht="12">
      <c r="A426" s="40"/>
      <c r="B426" s="41"/>
      <c r="C426" s="42"/>
      <c r="D426" s="228" t="s">
        <v>172</v>
      </c>
      <c r="E426" s="42"/>
      <c r="F426" s="229" t="s">
        <v>631</v>
      </c>
      <c r="G426" s="42"/>
      <c r="H426" s="42"/>
      <c r="I426" s="230"/>
      <c r="J426" s="42"/>
      <c r="K426" s="42"/>
      <c r="L426" s="46"/>
      <c r="M426" s="231"/>
      <c r="N426" s="232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172</v>
      </c>
      <c r="AU426" s="19" t="s">
        <v>82</v>
      </c>
    </row>
    <row r="427" spans="1:51" s="13" customFormat="1" ht="12">
      <c r="A427" s="13"/>
      <c r="B427" s="235"/>
      <c r="C427" s="236"/>
      <c r="D427" s="233" t="s">
        <v>176</v>
      </c>
      <c r="E427" s="237" t="s">
        <v>19</v>
      </c>
      <c r="F427" s="238" t="s">
        <v>177</v>
      </c>
      <c r="G427" s="236"/>
      <c r="H427" s="239">
        <v>60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176</v>
      </c>
      <c r="AU427" s="245" t="s">
        <v>82</v>
      </c>
      <c r="AV427" s="13" t="s">
        <v>82</v>
      </c>
      <c r="AW427" s="13" t="s">
        <v>35</v>
      </c>
      <c r="AX427" s="13" t="s">
        <v>73</v>
      </c>
      <c r="AY427" s="245" t="s">
        <v>163</v>
      </c>
    </row>
    <row r="428" spans="1:51" s="14" customFormat="1" ht="12">
      <c r="A428" s="14"/>
      <c r="B428" s="246"/>
      <c r="C428" s="247"/>
      <c r="D428" s="233" t="s">
        <v>176</v>
      </c>
      <c r="E428" s="248" t="s">
        <v>19</v>
      </c>
      <c r="F428" s="249" t="s">
        <v>178</v>
      </c>
      <c r="G428" s="247"/>
      <c r="H428" s="250">
        <v>60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6" t="s">
        <v>176</v>
      </c>
      <c r="AU428" s="256" t="s">
        <v>82</v>
      </c>
      <c r="AV428" s="14" t="s">
        <v>170</v>
      </c>
      <c r="AW428" s="14" t="s">
        <v>35</v>
      </c>
      <c r="AX428" s="14" t="s">
        <v>80</v>
      </c>
      <c r="AY428" s="256" t="s">
        <v>163</v>
      </c>
    </row>
    <row r="429" spans="1:65" s="2" customFormat="1" ht="16.5" customHeight="1">
      <c r="A429" s="40"/>
      <c r="B429" s="41"/>
      <c r="C429" s="267" t="s">
        <v>632</v>
      </c>
      <c r="D429" s="267" t="s">
        <v>243</v>
      </c>
      <c r="E429" s="268" t="s">
        <v>633</v>
      </c>
      <c r="F429" s="269" t="s">
        <v>634</v>
      </c>
      <c r="G429" s="270" t="s">
        <v>168</v>
      </c>
      <c r="H429" s="271">
        <v>72</v>
      </c>
      <c r="I429" s="272"/>
      <c r="J429" s="273">
        <f>ROUND(I429*H429,2)</f>
        <v>0</v>
      </c>
      <c r="K429" s="269" t="s">
        <v>169</v>
      </c>
      <c r="L429" s="274"/>
      <c r="M429" s="275" t="s">
        <v>19</v>
      </c>
      <c r="N429" s="276" t="s">
        <v>44</v>
      </c>
      <c r="O429" s="86"/>
      <c r="P429" s="224">
        <f>O429*H429</f>
        <v>0</v>
      </c>
      <c r="Q429" s="224">
        <v>0.0003</v>
      </c>
      <c r="R429" s="224">
        <f>Q429*H429</f>
        <v>0.021599999999999998</v>
      </c>
      <c r="S429" s="224">
        <v>0</v>
      </c>
      <c r="T429" s="225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6" t="s">
        <v>375</v>
      </c>
      <c r="AT429" s="226" t="s">
        <v>243</v>
      </c>
      <c r="AU429" s="226" t="s">
        <v>82</v>
      </c>
      <c r="AY429" s="19" t="s">
        <v>163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9" t="s">
        <v>80</v>
      </c>
      <c r="BK429" s="227">
        <f>ROUND(I429*H429,2)</f>
        <v>0</v>
      </c>
      <c r="BL429" s="19" t="s">
        <v>276</v>
      </c>
      <c r="BM429" s="226" t="s">
        <v>635</v>
      </c>
    </row>
    <row r="430" spans="1:51" s="13" customFormat="1" ht="12">
      <c r="A430" s="13"/>
      <c r="B430" s="235"/>
      <c r="C430" s="236"/>
      <c r="D430" s="233" t="s">
        <v>176</v>
      </c>
      <c r="E430" s="237" t="s">
        <v>19</v>
      </c>
      <c r="F430" s="238" t="s">
        <v>636</v>
      </c>
      <c r="G430" s="236"/>
      <c r="H430" s="239">
        <v>72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176</v>
      </c>
      <c r="AU430" s="245" t="s">
        <v>82</v>
      </c>
      <c r="AV430" s="13" t="s">
        <v>82</v>
      </c>
      <c r="AW430" s="13" t="s">
        <v>35</v>
      </c>
      <c r="AX430" s="13" t="s">
        <v>73</v>
      </c>
      <c r="AY430" s="245" t="s">
        <v>163</v>
      </c>
    </row>
    <row r="431" spans="1:51" s="14" customFormat="1" ht="12">
      <c r="A431" s="14"/>
      <c r="B431" s="246"/>
      <c r="C431" s="247"/>
      <c r="D431" s="233" t="s">
        <v>176</v>
      </c>
      <c r="E431" s="248" t="s">
        <v>19</v>
      </c>
      <c r="F431" s="249" t="s">
        <v>178</v>
      </c>
      <c r="G431" s="247"/>
      <c r="H431" s="250">
        <v>72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6" t="s">
        <v>176</v>
      </c>
      <c r="AU431" s="256" t="s">
        <v>82</v>
      </c>
      <c r="AV431" s="14" t="s">
        <v>170</v>
      </c>
      <c r="AW431" s="14" t="s">
        <v>35</v>
      </c>
      <c r="AX431" s="14" t="s">
        <v>80</v>
      </c>
      <c r="AY431" s="256" t="s">
        <v>163</v>
      </c>
    </row>
    <row r="432" spans="1:63" s="12" customFormat="1" ht="25.9" customHeight="1">
      <c r="A432" s="12"/>
      <c r="B432" s="199"/>
      <c r="C432" s="200"/>
      <c r="D432" s="201" t="s">
        <v>72</v>
      </c>
      <c r="E432" s="202" t="s">
        <v>637</v>
      </c>
      <c r="F432" s="202" t="s">
        <v>638</v>
      </c>
      <c r="G432" s="200"/>
      <c r="H432" s="200"/>
      <c r="I432" s="203"/>
      <c r="J432" s="204">
        <f>BK432</f>
        <v>0</v>
      </c>
      <c r="K432" s="200"/>
      <c r="L432" s="205"/>
      <c r="M432" s="206"/>
      <c r="N432" s="207"/>
      <c r="O432" s="207"/>
      <c r="P432" s="208">
        <f>P433+P440</f>
        <v>0</v>
      </c>
      <c r="Q432" s="207"/>
      <c r="R432" s="208">
        <f>R433+R440</f>
        <v>0</v>
      </c>
      <c r="S432" s="207"/>
      <c r="T432" s="209">
        <f>T433+T440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0" t="s">
        <v>197</v>
      </c>
      <c r="AT432" s="211" t="s">
        <v>72</v>
      </c>
      <c r="AU432" s="211" t="s">
        <v>73</v>
      </c>
      <c r="AY432" s="210" t="s">
        <v>163</v>
      </c>
      <c r="BK432" s="212">
        <f>BK433+BK440</f>
        <v>0</v>
      </c>
    </row>
    <row r="433" spans="1:63" s="12" customFormat="1" ht="22.8" customHeight="1">
      <c r="A433" s="12"/>
      <c r="B433" s="199"/>
      <c r="C433" s="200"/>
      <c r="D433" s="201" t="s">
        <v>72</v>
      </c>
      <c r="E433" s="213" t="s">
        <v>639</v>
      </c>
      <c r="F433" s="213" t="s">
        <v>640</v>
      </c>
      <c r="G433" s="200"/>
      <c r="H433" s="200"/>
      <c r="I433" s="203"/>
      <c r="J433" s="214">
        <f>BK433</f>
        <v>0</v>
      </c>
      <c r="K433" s="200"/>
      <c r="L433" s="205"/>
      <c r="M433" s="206"/>
      <c r="N433" s="207"/>
      <c r="O433" s="207"/>
      <c r="P433" s="208">
        <f>SUM(P434:P439)</f>
        <v>0</v>
      </c>
      <c r="Q433" s="207"/>
      <c r="R433" s="208">
        <f>SUM(R434:R439)</f>
        <v>0</v>
      </c>
      <c r="S433" s="207"/>
      <c r="T433" s="209">
        <f>SUM(T434:T439)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0" t="s">
        <v>197</v>
      </c>
      <c r="AT433" s="211" t="s">
        <v>72</v>
      </c>
      <c r="AU433" s="211" t="s">
        <v>80</v>
      </c>
      <c r="AY433" s="210" t="s">
        <v>163</v>
      </c>
      <c r="BK433" s="212">
        <f>SUM(BK434:BK439)</f>
        <v>0</v>
      </c>
    </row>
    <row r="434" spans="1:65" s="2" customFormat="1" ht="16.5" customHeight="1">
      <c r="A434" s="40"/>
      <c r="B434" s="41"/>
      <c r="C434" s="215" t="s">
        <v>641</v>
      </c>
      <c r="D434" s="215" t="s">
        <v>165</v>
      </c>
      <c r="E434" s="216" t="s">
        <v>642</v>
      </c>
      <c r="F434" s="217" t="s">
        <v>643</v>
      </c>
      <c r="G434" s="218" t="s">
        <v>394</v>
      </c>
      <c r="H434" s="219">
        <v>1</v>
      </c>
      <c r="I434" s="220"/>
      <c r="J434" s="221">
        <f>ROUND(I434*H434,2)</f>
        <v>0</v>
      </c>
      <c r="K434" s="217" t="s">
        <v>19</v>
      </c>
      <c r="L434" s="46"/>
      <c r="M434" s="222" t="s">
        <v>19</v>
      </c>
      <c r="N434" s="223" t="s">
        <v>44</v>
      </c>
      <c r="O434" s="86"/>
      <c r="P434" s="224">
        <f>O434*H434</f>
        <v>0</v>
      </c>
      <c r="Q434" s="224">
        <v>0</v>
      </c>
      <c r="R434" s="224">
        <f>Q434*H434</f>
        <v>0</v>
      </c>
      <c r="S434" s="224">
        <v>0</v>
      </c>
      <c r="T434" s="225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6" t="s">
        <v>644</v>
      </c>
      <c r="AT434" s="226" t="s">
        <v>165</v>
      </c>
      <c r="AU434" s="226" t="s">
        <v>82</v>
      </c>
      <c r="AY434" s="19" t="s">
        <v>163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9" t="s">
        <v>80</v>
      </c>
      <c r="BK434" s="227">
        <f>ROUND(I434*H434,2)</f>
        <v>0</v>
      </c>
      <c r="BL434" s="19" t="s">
        <v>644</v>
      </c>
      <c r="BM434" s="226" t="s">
        <v>645</v>
      </c>
    </row>
    <row r="435" spans="1:65" s="2" customFormat="1" ht="16.5" customHeight="1">
      <c r="A435" s="40"/>
      <c r="B435" s="41"/>
      <c r="C435" s="215" t="s">
        <v>646</v>
      </c>
      <c r="D435" s="215" t="s">
        <v>165</v>
      </c>
      <c r="E435" s="216" t="s">
        <v>647</v>
      </c>
      <c r="F435" s="217" t="s">
        <v>648</v>
      </c>
      <c r="G435" s="218" t="s">
        <v>394</v>
      </c>
      <c r="H435" s="219">
        <v>1</v>
      </c>
      <c r="I435" s="220"/>
      <c r="J435" s="221">
        <f>ROUND(I435*H435,2)</f>
        <v>0</v>
      </c>
      <c r="K435" s="217" t="s">
        <v>19</v>
      </c>
      <c r="L435" s="46"/>
      <c r="M435" s="222" t="s">
        <v>19</v>
      </c>
      <c r="N435" s="223" t="s">
        <v>44</v>
      </c>
      <c r="O435" s="86"/>
      <c r="P435" s="224">
        <f>O435*H435</f>
        <v>0</v>
      </c>
      <c r="Q435" s="224">
        <v>0</v>
      </c>
      <c r="R435" s="224">
        <f>Q435*H435</f>
        <v>0</v>
      </c>
      <c r="S435" s="224">
        <v>0</v>
      </c>
      <c r="T435" s="225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6" t="s">
        <v>644</v>
      </c>
      <c r="AT435" s="226" t="s">
        <v>165</v>
      </c>
      <c r="AU435" s="226" t="s">
        <v>82</v>
      </c>
      <c r="AY435" s="19" t="s">
        <v>163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19" t="s">
        <v>80</v>
      </c>
      <c r="BK435" s="227">
        <f>ROUND(I435*H435,2)</f>
        <v>0</v>
      </c>
      <c r="BL435" s="19" t="s">
        <v>644</v>
      </c>
      <c r="BM435" s="226" t="s">
        <v>649</v>
      </c>
    </row>
    <row r="436" spans="1:47" s="2" customFormat="1" ht="12">
      <c r="A436" s="40"/>
      <c r="B436" s="41"/>
      <c r="C436" s="42"/>
      <c r="D436" s="233" t="s">
        <v>174</v>
      </c>
      <c r="E436" s="42"/>
      <c r="F436" s="234" t="s">
        <v>650</v>
      </c>
      <c r="G436" s="42"/>
      <c r="H436" s="42"/>
      <c r="I436" s="230"/>
      <c r="J436" s="42"/>
      <c r="K436" s="42"/>
      <c r="L436" s="46"/>
      <c r="M436" s="231"/>
      <c r="N436" s="232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174</v>
      </c>
      <c r="AU436" s="19" t="s">
        <v>82</v>
      </c>
    </row>
    <row r="437" spans="1:65" s="2" customFormat="1" ht="16.5" customHeight="1">
      <c r="A437" s="40"/>
      <c r="B437" s="41"/>
      <c r="C437" s="215" t="s">
        <v>651</v>
      </c>
      <c r="D437" s="215" t="s">
        <v>165</v>
      </c>
      <c r="E437" s="216" t="s">
        <v>652</v>
      </c>
      <c r="F437" s="217" t="s">
        <v>653</v>
      </c>
      <c r="G437" s="218" t="s">
        <v>394</v>
      </c>
      <c r="H437" s="219">
        <v>1</v>
      </c>
      <c r="I437" s="220"/>
      <c r="J437" s="221">
        <f>ROUND(I437*H437,2)</f>
        <v>0</v>
      </c>
      <c r="K437" s="217" t="s">
        <v>238</v>
      </c>
      <c r="L437" s="46"/>
      <c r="M437" s="222" t="s">
        <v>19</v>
      </c>
      <c r="N437" s="223" t="s">
        <v>44</v>
      </c>
      <c r="O437" s="86"/>
      <c r="P437" s="224">
        <f>O437*H437</f>
        <v>0</v>
      </c>
      <c r="Q437" s="224">
        <v>0</v>
      </c>
      <c r="R437" s="224">
        <f>Q437*H437</f>
        <v>0</v>
      </c>
      <c r="S437" s="224">
        <v>0</v>
      </c>
      <c r="T437" s="225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6" t="s">
        <v>644</v>
      </c>
      <c r="AT437" s="226" t="s">
        <v>165</v>
      </c>
      <c r="AU437" s="226" t="s">
        <v>82</v>
      </c>
      <c r="AY437" s="19" t="s">
        <v>163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9" t="s">
        <v>80</v>
      </c>
      <c r="BK437" s="227">
        <f>ROUND(I437*H437,2)</f>
        <v>0</v>
      </c>
      <c r="BL437" s="19" t="s">
        <v>644</v>
      </c>
      <c r="BM437" s="226" t="s">
        <v>654</v>
      </c>
    </row>
    <row r="438" spans="1:47" s="2" customFormat="1" ht="12">
      <c r="A438" s="40"/>
      <c r="B438" s="41"/>
      <c r="C438" s="42"/>
      <c r="D438" s="228" t="s">
        <v>172</v>
      </c>
      <c r="E438" s="42"/>
      <c r="F438" s="229" t="s">
        <v>655</v>
      </c>
      <c r="G438" s="42"/>
      <c r="H438" s="42"/>
      <c r="I438" s="230"/>
      <c r="J438" s="42"/>
      <c r="K438" s="42"/>
      <c r="L438" s="46"/>
      <c r="M438" s="231"/>
      <c r="N438" s="232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172</v>
      </c>
      <c r="AU438" s="19" t="s">
        <v>82</v>
      </c>
    </row>
    <row r="439" spans="1:65" s="2" customFormat="1" ht="16.5" customHeight="1">
      <c r="A439" s="40"/>
      <c r="B439" s="41"/>
      <c r="C439" s="215" t="s">
        <v>656</v>
      </c>
      <c r="D439" s="215" t="s">
        <v>165</v>
      </c>
      <c r="E439" s="216" t="s">
        <v>657</v>
      </c>
      <c r="F439" s="217" t="s">
        <v>658</v>
      </c>
      <c r="G439" s="218" t="s">
        <v>394</v>
      </c>
      <c r="H439" s="219">
        <v>1</v>
      </c>
      <c r="I439" s="220"/>
      <c r="J439" s="221">
        <f>ROUND(I439*H439,2)</f>
        <v>0</v>
      </c>
      <c r="K439" s="217" t="s">
        <v>19</v>
      </c>
      <c r="L439" s="46"/>
      <c r="M439" s="222" t="s">
        <v>19</v>
      </c>
      <c r="N439" s="223" t="s">
        <v>44</v>
      </c>
      <c r="O439" s="86"/>
      <c r="P439" s="224">
        <f>O439*H439</f>
        <v>0</v>
      </c>
      <c r="Q439" s="224">
        <v>0</v>
      </c>
      <c r="R439" s="224">
        <f>Q439*H439</f>
        <v>0</v>
      </c>
      <c r="S439" s="224">
        <v>0</v>
      </c>
      <c r="T439" s="225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6" t="s">
        <v>644</v>
      </c>
      <c r="AT439" s="226" t="s">
        <v>165</v>
      </c>
      <c r="AU439" s="226" t="s">
        <v>82</v>
      </c>
      <c r="AY439" s="19" t="s">
        <v>163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9" t="s">
        <v>80</v>
      </c>
      <c r="BK439" s="227">
        <f>ROUND(I439*H439,2)</f>
        <v>0</v>
      </c>
      <c r="BL439" s="19" t="s">
        <v>644</v>
      </c>
      <c r="BM439" s="226" t="s">
        <v>659</v>
      </c>
    </row>
    <row r="440" spans="1:63" s="12" customFormat="1" ht="22.8" customHeight="1">
      <c r="A440" s="12"/>
      <c r="B440" s="199"/>
      <c r="C440" s="200"/>
      <c r="D440" s="201" t="s">
        <v>72</v>
      </c>
      <c r="E440" s="213" t="s">
        <v>660</v>
      </c>
      <c r="F440" s="213" t="s">
        <v>661</v>
      </c>
      <c r="G440" s="200"/>
      <c r="H440" s="200"/>
      <c r="I440" s="203"/>
      <c r="J440" s="214">
        <f>BK440</f>
        <v>0</v>
      </c>
      <c r="K440" s="200"/>
      <c r="L440" s="205"/>
      <c r="M440" s="206"/>
      <c r="N440" s="207"/>
      <c r="O440" s="207"/>
      <c r="P440" s="208">
        <f>SUM(P441:P443)</f>
        <v>0</v>
      </c>
      <c r="Q440" s="207"/>
      <c r="R440" s="208">
        <f>SUM(R441:R443)</f>
        <v>0</v>
      </c>
      <c r="S440" s="207"/>
      <c r="T440" s="209">
        <f>SUM(T441:T443)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0" t="s">
        <v>197</v>
      </c>
      <c r="AT440" s="211" t="s">
        <v>72</v>
      </c>
      <c r="AU440" s="211" t="s">
        <v>80</v>
      </c>
      <c r="AY440" s="210" t="s">
        <v>163</v>
      </c>
      <c r="BK440" s="212">
        <f>SUM(BK441:BK443)</f>
        <v>0</v>
      </c>
    </row>
    <row r="441" spans="1:65" s="2" customFormat="1" ht="16.5" customHeight="1">
      <c r="A441" s="40"/>
      <c r="B441" s="41"/>
      <c r="C441" s="215" t="s">
        <v>662</v>
      </c>
      <c r="D441" s="215" t="s">
        <v>165</v>
      </c>
      <c r="E441" s="216" t="s">
        <v>663</v>
      </c>
      <c r="F441" s="217" t="s">
        <v>661</v>
      </c>
      <c r="G441" s="218" t="s">
        <v>394</v>
      </c>
      <c r="H441" s="219">
        <v>1</v>
      </c>
      <c r="I441" s="220"/>
      <c r="J441" s="221">
        <f>ROUND(I441*H441,2)</f>
        <v>0</v>
      </c>
      <c r="K441" s="217" t="s">
        <v>19</v>
      </c>
      <c r="L441" s="46"/>
      <c r="M441" s="222" t="s">
        <v>19</v>
      </c>
      <c r="N441" s="223" t="s">
        <v>44</v>
      </c>
      <c r="O441" s="86"/>
      <c r="P441" s="224">
        <f>O441*H441</f>
        <v>0</v>
      </c>
      <c r="Q441" s="224">
        <v>0</v>
      </c>
      <c r="R441" s="224">
        <f>Q441*H441</f>
        <v>0</v>
      </c>
      <c r="S441" s="224">
        <v>0</v>
      </c>
      <c r="T441" s="225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6" t="s">
        <v>644</v>
      </c>
      <c r="AT441" s="226" t="s">
        <v>165</v>
      </c>
      <c r="AU441" s="226" t="s">
        <v>82</v>
      </c>
      <c r="AY441" s="19" t="s">
        <v>163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9" t="s">
        <v>80</v>
      </c>
      <c r="BK441" s="227">
        <f>ROUND(I441*H441,2)</f>
        <v>0</v>
      </c>
      <c r="BL441" s="19" t="s">
        <v>644</v>
      </c>
      <c r="BM441" s="226" t="s">
        <v>664</v>
      </c>
    </row>
    <row r="442" spans="1:65" s="2" customFormat="1" ht="16.5" customHeight="1">
      <c r="A442" s="40"/>
      <c r="B442" s="41"/>
      <c r="C442" s="215" t="s">
        <v>665</v>
      </c>
      <c r="D442" s="215" t="s">
        <v>165</v>
      </c>
      <c r="E442" s="216" t="s">
        <v>666</v>
      </c>
      <c r="F442" s="217" t="s">
        <v>667</v>
      </c>
      <c r="G442" s="218" t="s">
        <v>668</v>
      </c>
      <c r="H442" s="219">
        <v>1</v>
      </c>
      <c r="I442" s="220"/>
      <c r="J442" s="221">
        <f>ROUND(I442*H442,2)</f>
        <v>0</v>
      </c>
      <c r="K442" s="217" t="s">
        <v>19</v>
      </c>
      <c r="L442" s="46"/>
      <c r="M442" s="222" t="s">
        <v>19</v>
      </c>
      <c r="N442" s="223" t="s">
        <v>44</v>
      </c>
      <c r="O442" s="86"/>
      <c r="P442" s="224">
        <f>O442*H442</f>
        <v>0</v>
      </c>
      <c r="Q442" s="224">
        <v>0</v>
      </c>
      <c r="R442" s="224">
        <f>Q442*H442</f>
        <v>0</v>
      </c>
      <c r="S442" s="224">
        <v>0</v>
      </c>
      <c r="T442" s="225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6" t="s">
        <v>644</v>
      </c>
      <c r="AT442" s="226" t="s">
        <v>165</v>
      </c>
      <c r="AU442" s="226" t="s">
        <v>82</v>
      </c>
      <c r="AY442" s="19" t="s">
        <v>163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9" t="s">
        <v>80</v>
      </c>
      <c r="BK442" s="227">
        <f>ROUND(I442*H442,2)</f>
        <v>0</v>
      </c>
      <c r="BL442" s="19" t="s">
        <v>644</v>
      </c>
      <c r="BM442" s="226" t="s">
        <v>669</v>
      </c>
    </row>
    <row r="443" spans="1:65" s="2" customFormat="1" ht="16.5" customHeight="1">
      <c r="A443" s="40"/>
      <c r="B443" s="41"/>
      <c r="C443" s="215" t="s">
        <v>670</v>
      </c>
      <c r="D443" s="215" t="s">
        <v>165</v>
      </c>
      <c r="E443" s="216" t="s">
        <v>671</v>
      </c>
      <c r="F443" s="217" t="s">
        <v>672</v>
      </c>
      <c r="G443" s="218" t="s">
        <v>394</v>
      </c>
      <c r="H443" s="219">
        <v>1</v>
      </c>
      <c r="I443" s="220"/>
      <c r="J443" s="221">
        <f>ROUND(I443*H443,2)</f>
        <v>0</v>
      </c>
      <c r="K443" s="217" t="s">
        <v>19</v>
      </c>
      <c r="L443" s="46"/>
      <c r="M443" s="277" t="s">
        <v>19</v>
      </c>
      <c r="N443" s="278" t="s">
        <v>44</v>
      </c>
      <c r="O443" s="279"/>
      <c r="P443" s="280">
        <f>O443*H443</f>
        <v>0</v>
      </c>
      <c r="Q443" s="280">
        <v>0</v>
      </c>
      <c r="R443" s="280">
        <f>Q443*H443</f>
        <v>0</v>
      </c>
      <c r="S443" s="280">
        <v>0</v>
      </c>
      <c r="T443" s="281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6" t="s">
        <v>644</v>
      </c>
      <c r="AT443" s="226" t="s">
        <v>165</v>
      </c>
      <c r="AU443" s="226" t="s">
        <v>82</v>
      </c>
      <c r="AY443" s="19" t="s">
        <v>163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9" t="s">
        <v>80</v>
      </c>
      <c r="BK443" s="227">
        <f>ROUND(I443*H443,2)</f>
        <v>0</v>
      </c>
      <c r="BL443" s="19" t="s">
        <v>644</v>
      </c>
      <c r="BM443" s="226" t="s">
        <v>673</v>
      </c>
    </row>
    <row r="444" spans="1:31" s="2" customFormat="1" ht="6.95" customHeight="1">
      <c r="A444" s="40"/>
      <c r="B444" s="61"/>
      <c r="C444" s="62"/>
      <c r="D444" s="62"/>
      <c r="E444" s="62"/>
      <c r="F444" s="62"/>
      <c r="G444" s="62"/>
      <c r="H444" s="62"/>
      <c r="I444" s="62"/>
      <c r="J444" s="62"/>
      <c r="K444" s="62"/>
      <c r="L444" s="46"/>
      <c r="M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</row>
  </sheetData>
  <sheetProtection password="CC35" sheet="1" objects="1" scenarios="1" formatColumns="0" formatRows="0" autoFilter="0"/>
  <autoFilter ref="C97:K4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2" r:id="rId1" display="https://podminky.urs.cz/item/CS_URS_2023_02/113106144"/>
    <hyperlink ref="F107" r:id="rId2" display="https://podminky.urs.cz/item/CS_URS_2023_02/113107163"/>
    <hyperlink ref="F112" r:id="rId3" display="https://podminky.urs.cz/item/CS_URS_2023_02/113107241"/>
    <hyperlink ref="F121" r:id="rId4" display="https://podminky.urs.cz/item/CS_URS_2023_02/113202111"/>
    <hyperlink ref="F125" r:id="rId5" display="https://podminky.urs.cz/item/CS_URS_2023_02/122151104"/>
    <hyperlink ref="F138" r:id="rId6" display="https://podminky.urs.cz/item/CS_URS_2023_02/132151103"/>
    <hyperlink ref="F150" r:id="rId7" display="https://podminky.urs.cz/item/CS_URS_2023_01/171151112"/>
    <hyperlink ref="F160" r:id="rId8" display="https://podminky.urs.cz/item/CS_URS_2023_02/174151101"/>
    <hyperlink ref="F170" r:id="rId9" display="https://podminky.urs.cz/item/CS_URS_2023_02/181351007"/>
    <hyperlink ref="F177" r:id="rId10" display="https://podminky.urs.cz/item/CS_URS_2023_02/181411131"/>
    <hyperlink ref="F184" r:id="rId11" display="https://podminky.urs.cz/item/CS_URS_2023_02/181951112"/>
    <hyperlink ref="F196" r:id="rId12" display="https://podminky.urs.cz/item/CS_URS_2023_02/212751106"/>
    <hyperlink ref="F202" r:id="rId13" display="https://podminky.urs.cz/item/CS_URS_2023_02/564861111"/>
    <hyperlink ref="F207" r:id="rId14" display="https://podminky.urs.cz/item/CS_URS_2023_02/564950413"/>
    <hyperlink ref="F214" r:id="rId15" display="https://podminky.urs.cz/item/CS_URS_2023_02/564950413R"/>
    <hyperlink ref="F221" r:id="rId16" display="https://podminky.urs.cz/item/CS_URS_2023_02/564952111"/>
    <hyperlink ref="F228" r:id="rId17" display="https://podminky.urs.cz/item/CS_URS_2023_02/573231106"/>
    <hyperlink ref="F235" r:id="rId18" display="https://podminky.urs.cz/item/CS_URS_2023_02/573231111"/>
    <hyperlink ref="F240" r:id="rId19" display="https://podminky.urs.cz/item/CS_URS_2023_02/577134121"/>
    <hyperlink ref="F247" r:id="rId20" display="https://podminky.urs.cz/item/CS_URS_2023_02/577176121"/>
    <hyperlink ref="F254" r:id="rId21" display="https://podminky.urs.cz/item/CS_URS_2023_02/596211113"/>
    <hyperlink ref="F269" r:id="rId22" display="https://podminky.urs.cz/item/CS_URS_2023_02/596212212"/>
    <hyperlink ref="F284" r:id="rId23" display="https://podminky.urs.cz/item/CS_URS_2023_02/596412211"/>
    <hyperlink ref="F295" r:id="rId24" display="https://podminky.urs.cz/item/CS_URS_2023_02/871315221"/>
    <hyperlink ref="F300" r:id="rId25" display="https://podminky.urs.cz/item/CS_URS_2023_02/877310310"/>
    <hyperlink ref="F309" r:id="rId26" display="https://podminky.urs.cz/item/CS_URS_2023_02/895941302"/>
    <hyperlink ref="F312" r:id="rId27" display="https://podminky.urs.cz/item/CS_URS_2023_01/895941313"/>
    <hyperlink ref="F315" r:id="rId28" display="https://podminky.urs.cz/item/CS_URS_2023_01/895941332"/>
    <hyperlink ref="F318" r:id="rId29" display="https://podminky.urs.cz/item/CS_URS_2023_01/895941362"/>
    <hyperlink ref="F321" r:id="rId30" display="https://podminky.urs.cz/item/CS_URS_2023_01/899204112"/>
    <hyperlink ref="F326" r:id="rId31" display="https://podminky.urs.cz/item/CS_URS_2023_01/899231111"/>
    <hyperlink ref="F328" r:id="rId32" display="https://podminky.urs.cz/item/CS_URS_2023_01/899331111"/>
    <hyperlink ref="F330" r:id="rId33" display="https://podminky.urs.cz/item/CS_URS_2023_01/899431111"/>
    <hyperlink ref="F333" r:id="rId34" display="https://podminky.urs.cz/item/CS_URS_2023_01/914111111"/>
    <hyperlink ref="F336" r:id="rId35" display="https://podminky.urs.cz/item/CS_URS_2023_01/914511112"/>
    <hyperlink ref="F344" r:id="rId36" display="https://podminky.urs.cz/item/CS_URS_2023_02/915111111"/>
    <hyperlink ref="F348" r:id="rId37" display="https://podminky.urs.cz/item/CS_URS_2023_02/915121121"/>
    <hyperlink ref="F352" r:id="rId38" display="https://podminky.urs.cz/item/CS_URS_2023_02/915131111"/>
    <hyperlink ref="F356" r:id="rId39" display="https://podminky.urs.cz/item/CS_URS_2023_02/915211112"/>
    <hyperlink ref="F360" r:id="rId40" display="https://podminky.urs.cz/item/CS_URS_2023_02/915221122"/>
    <hyperlink ref="F364" r:id="rId41" display="https://podminky.urs.cz/item/CS_URS_2023_02/915231112"/>
    <hyperlink ref="F368" r:id="rId42" display="https://podminky.urs.cz/item/CS_URS_2023_02/916111113"/>
    <hyperlink ref="F376" r:id="rId43" display="https://podminky.urs.cz/item/CS_URS_2023_02/916111123"/>
    <hyperlink ref="F383" r:id="rId44" display="https://podminky.urs.cz/item/CS_URS_2023_02/916131213"/>
    <hyperlink ref="F390" r:id="rId45" display="https://podminky.urs.cz/item/CS_URS_2023_02/916231213"/>
    <hyperlink ref="F397" r:id="rId46" display="https://podminky.urs.cz/item/CS_URS_2023_01/919732211"/>
    <hyperlink ref="F404" r:id="rId47" display="https://podminky.urs.cz/item/CS_URS_2023_02/966006132"/>
    <hyperlink ref="F406" r:id="rId48" display="https://podminky.urs.cz/item/CS_URS_2023_02/979024443"/>
    <hyperlink ref="F426" r:id="rId49" display="https://podminky.urs.cz/item/CS_URS_2023_02/711161273"/>
    <hyperlink ref="F438" r:id="rId50" display="https://podminky.urs.cz/item/CS_URS_2023_01/0124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  <c r="AZ2" s="140" t="s">
        <v>674</v>
      </c>
      <c r="BA2" s="140" t="s">
        <v>19</v>
      </c>
      <c r="BB2" s="140" t="s">
        <v>19</v>
      </c>
      <c r="BC2" s="140" t="s">
        <v>675</v>
      </c>
      <c r="BD2" s="140" t="s">
        <v>82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  <c r="AZ3" s="140" t="s">
        <v>676</v>
      </c>
      <c r="BA3" s="140" t="s">
        <v>19</v>
      </c>
      <c r="BB3" s="140" t="s">
        <v>19</v>
      </c>
      <c r="BC3" s="140" t="s">
        <v>170</v>
      </c>
      <c r="BD3" s="140" t="s">
        <v>82</v>
      </c>
    </row>
    <row r="4" spans="2:4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128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677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ROUND(J90,2)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ROUND((SUM(BE90:BE162)),2)</f>
        <v>0</v>
      </c>
      <c r="G35" s="40"/>
      <c r="H35" s="40"/>
      <c r="I35" s="160">
        <v>0.21</v>
      </c>
      <c r="J35" s="159">
        <f>ROUND(((SUM(BE90:BE162))*I35),2)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ROUND((SUM(BF90:BF162)),2)</f>
        <v>0</v>
      </c>
      <c r="G36" s="40"/>
      <c r="H36" s="40"/>
      <c r="I36" s="160">
        <v>0.15</v>
      </c>
      <c r="J36" s="159">
        <f>ROUND(((SUM(BF90:BF162))*I36),2)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ROUND((SUM(BG90:BG162)),2)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ROUND((SUM(BH90:BH162)),2)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ROUND((SUM(BI90:BI162)),2)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301-01 - SANACE KANALIZACE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</v>
      </c>
      <c r="E64" s="180"/>
      <c r="F64" s="180"/>
      <c r="G64" s="180"/>
      <c r="H64" s="180"/>
      <c r="I64" s="180"/>
      <c r="J64" s="181">
        <f>J91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137</v>
      </c>
      <c r="E65" s="185"/>
      <c r="F65" s="185"/>
      <c r="G65" s="185"/>
      <c r="H65" s="185"/>
      <c r="I65" s="185"/>
      <c r="J65" s="186">
        <f>J92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678</v>
      </c>
      <c r="E66" s="185"/>
      <c r="F66" s="185"/>
      <c r="G66" s="185"/>
      <c r="H66" s="185"/>
      <c r="I66" s="185"/>
      <c r="J66" s="186">
        <f>J101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139</v>
      </c>
      <c r="E67" s="185"/>
      <c r="F67" s="185"/>
      <c r="G67" s="185"/>
      <c r="H67" s="185"/>
      <c r="I67" s="185"/>
      <c r="J67" s="186">
        <f>J115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140</v>
      </c>
      <c r="E68" s="185"/>
      <c r="F68" s="185"/>
      <c r="G68" s="185"/>
      <c r="H68" s="185"/>
      <c r="I68" s="185"/>
      <c r="J68" s="186">
        <f>J147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2" t="str">
        <f>E7</f>
        <v>Oprava povrchu komunikací v Klatovech 2024, 2. část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127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2" t="s">
        <v>128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129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SO 301-01 - SANACE KANALIZACE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 xml:space="preserve">Klatovy </v>
      </c>
      <c r="G84" s="42"/>
      <c r="H84" s="42"/>
      <c r="I84" s="34" t="s">
        <v>23</v>
      </c>
      <c r="J84" s="74" t="str">
        <f>IF(J14="","",J14)</f>
        <v>5. 2. 2024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 xml:space="preserve">město Klatovy </v>
      </c>
      <c r="G86" s="42"/>
      <c r="H86" s="42"/>
      <c r="I86" s="34" t="s">
        <v>33</v>
      </c>
      <c r="J86" s="38" t="str">
        <f>E23</f>
        <v xml:space="preserve"> 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31</v>
      </c>
      <c r="D87" s="42"/>
      <c r="E87" s="42"/>
      <c r="F87" s="29" t="str">
        <f>IF(E20="","",E20)</f>
        <v>Vyplň údaj</v>
      </c>
      <c r="G87" s="42"/>
      <c r="H87" s="42"/>
      <c r="I87" s="34" t="s">
        <v>36</v>
      </c>
      <c r="J87" s="38" t="str">
        <f>E26</f>
        <v xml:space="preserve"> 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8"/>
      <c r="B89" s="189"/>
      <c r="C89" s="190" t="s">
        <v>149</v>
      </c>
      <c r="D89" s="191" t="s">
        <v>58</v>
      </c>
      <c r="E89" s="191" t="s">
        <v>54</v>
      </c>
      <c r="F89" s="191" t="s">
        <v>55</v>
      </c>
      <c r="G89" s="191" t="s">
        <v>150</v>
      </c>
      <c r="H89" s="191" t="s">
        <v>151</v>
      </c>
      <c r="I89" s="191" t="s">
        <v>152</v>
      </c>
      <c r="J89" s="191" t="s">
        <v>133</v>
      </c>
      <c r="K89" s="192" t="s">
        <v>153</v>
      </c>
      <c r="L89" s="193"/>
      <c r="M89" s="94" t="s">
        <v>19</v>
      </c>
      <c r="N89" s="95" t="s">
        <v>43</v>
      </c>
      <c r="O89" s="95" t="s">
        <v>154</v>
      </c>
      <c r="P89" s="95" t="s">
        <v>155</v>
      </c>
      <c r="Q89" s="95" t="s">
        <v>156</v>
      </c>
      <c r="R89" s="95" t="s">
        <v>157</v>
      </c>
      <c r="S89" s="95" t="s">
        <v>158</v>
      </c>
      <c r="T89" s="96" t="s">
        <v>159</v>
      </c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</row>
    <row r="90" spans="1:63" s="2" customFormat="1" ht="22.8" customHeight="1">
      <c r="A90" s="40"/>
      <c r="B90" s="41"/>
      <c r="C90" s="101" t="s">
        <v>160</v>
      </c>
      <c r="D90" s="42"/>
      <c r="E90" s="42"/>
      <c r="F90" s="42"/>
      <c r="G90" s="42"/>
      <c r="H90" s="42"/>
      <c r="I90" s="42"/>
      <c r="J90" s="194">
        <f>BK90</f>
        <v>0</v>
      </c>
      <c r="K90" s="42"/>
      <c r="L90" s="46"/>
      <c r="M90" s="97"/>
      <c r="N90" s="195"/>
      <c r="O90" s="98"/>
      <c r="P90" s="196">
        <f>P91</f>
        <v>0</v>
      </c>
      <c r="Q90" s="98"/>
      <c r="R90" s="196">
        <f>R91</f>
        <v>72.93844</v>
      </c>
      <c r="S90" s="98"/>
      <c r="T90" s="197">
        <f>T91</f>
        <v>1.9172820000000002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134</v>
      </c>
      <c r="BK90" s="198">
        <f>BK91</f>
        <v>0</v>
      </c>
    </row>
    <row r="91" spans="1:63" s="12" customFormat="1" ht="25.9" customHeight="1">
      <c r="A91" s="12"/>
      <c r="B91" s="199"/>
      <c r="C91" s="200"/>
      <c r="D91" s="201" t="s">
        <v>72</v>
      </c>
      <c r="E91" s="202" t="s">
        <v>161</v>
      </c>
      <c r="F91" s="202" t="s">
        <v>162</v>
      </c>
      <c r="G91" s="200"/>
      <c r="H91" s="200"/>
      <c r="I91" s="203"/>
      <c r="J91" s="204">
        <f>BK91</f>
        <v>0</v>
      </c>
      <c r="K91" s="200"/>
      <c r="L91" s="205"/>
      <c r="M91" s="206"/>
      <c r="N91" s="207"/>
      <c r="O91" s="207"/>
      <c r="P91" s="208">
        <f>P92+P101+P115+P147</f>
        <v>0</v>
      </c>
      <c r="Q91" s="207"/>
      <c r="R91" s="208">
        <f>R92+R101+R115+R147</f>
        <v>72.93844</v>
      </c>
      <c r="S91" s="207"/>
      <c r="T91" s="209">
        <f>T92+T101+T115+T147</f>
        <v>1.9172820000000002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80</v>
      </c>
      <c r="AT91" s="211" t="s">
        <v>72</v>
      </c>
      <c r="AU91" s="211" t="s">
        <v>73</v>
      </c>
      <c r="AY91" s="210" t="s">
        <v>163</v>
      </c>
      <c r="BK91" s="212">
        <f>BK92+BK101+BK115+BK147</f>
        <v>0</v>
      </c>
    </row>
    <row r="92" spans="1:63" s="12" customFormat="1" ht="22.8" customHeight="1">
      <c r="A92" s="12"/>
      <c r="B92" s="199"/>
      <c r="C92" s="200"/>
      <c r="D92" s="201" t="s">
        <v>72</v>
      </c>
      <c r="E92" s="213" t="s">
        <v>82</v>
      </c>
      <c r="F92" s="213" t="s">
        <v>295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SUM(P93:P100)</f>
        <v>0</v>
      </c>
      <c r="Q92" s="207"/>
      <c r="R92" s="208">
        <f>SUM(R93:R100)</f>
        <v>0</v>
      </c>
      <c r="S92" s="207"/>
      <c r="T92" s="209">
        <f>SUM(T93:T100)</f>
        <v>0.200662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80</v>
      </c>
      <c r="AT92" s="211" t="s">
        <v>72</v>
      </c>
      <c r="AU92" s="211" t="s">
        <v>80</v>
      </c>
      <c r="AY92" s="210" t="s">
        <v>163</v>
      </c>
      <c r="BK92" s="212">
        <f>SUM(BK93:BK100)</f>
        <v>0</v>
      </c>
    </row>
    <row r="93" spans="1:65" s="2" customFormat="1" ht="16.5" customHeight="1">
      <c r="A93" s="40"/>
      <c r="B93" s="41"/>
      <c r="C93" s="215" t="s">
        <v>80</v>
      </c>
      <c r="D93" s="215" t="s">
        <v>165</v>
      </c>
      <c r="E93" s="216" t="s">
        <v>679</v>
      </c>
      <c r="F93" s="217" t="s">
        <v>680</v>
      </c>
      <c r="G93" s="218" t="s">
        <v>405</v>
      </c>
      <c r="H93" s="219">
        <v>7</v>
      </c>
      <c r="I93" s="220"/>
      <c r="J93" s="221">
        <f>ROUND(I93*H93,2)</f>
        <v>0</v>
      </c>
      <c r="K93" s="217" t="s">
        <v>19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0.007</v>
      </c>
      <c r="T93" s="225">
        <f>S93*H93</f>
        <v>0.049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170</v>
      </c>
      <c r="AT93" s="226" t="s">
        <v>165</v>
      </c>
      <c r="AU93" s="226" t="s">
        <v>82</v>
      </c>
      <c r="AY93" s="19" t="s">
        <v>163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80</v>
      </c>
      <c r="BK93" s="227">
        <f>ROUND(I93*H93,2)</f>
        <v>0</v>
      </c>
      <c r="BL93" s="19" t="s">
        <v>170</v>
      </c>
      <c r="BM93" s="226" t="s">
        <v>681</v>
      </c>
    </row>
    <row r="94" spans="1:51" s="15" customFormat="1" ht="12">
      <c r="A94" s="15"/>
      <c r="B94" s="257"/>
      <c r="C94" s="258"/>
      <c r="D94" s="233" t="s">
        <v>176</v>
      </c>
      <c r="E94" s="259" t="s">
        <v>19</v>
      </c>
      <c r="F94" s="260" t="s">
        <v>682</v>
      </c>
      <c r="G94" s="258"/>
      <c r="H94" s="259" t="s">
        <v>19</v>
      </c>
      <c r="I94" s="261"/>
      <c r="J94" s="258"/>
      <c r="K94" s="258"/>
      <c r="L94" s="262"/>
      <c r="M94" s="263"/>
      <c r="N94" s="264"/>
      <c r="O94" s="264"/>
      <c r="P94" s="264"/>
      <c r="Q94" s="264"/>
      <c r="R94" s="264"/>
      <c r="S94" s="264"/>
      <c r="T94" s="26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6" t="s">
        <v>176</v>
      </c>
      <c r="AU94" s="266" t="s">
        <v>82</v>
      </c>
      <c r="AV94" s="15" t="s">
        <v>80</v>
      </c>
      <c r="AW94" s="15" t="s">
        <v>35</v>
      </c>
      <c r="AX94" s="15" t="s">
        <v>73</v>
      </c>
      <c r="AY94" s="266" t="s">
        <v>163</v>
      </c>
    </row>
    <row r="95" spans="1:51" s="13" customFormat="1" ht="12">
      <c r="A95" s="13"/>
      <c r="B95" s="235"/>
      <c r="C95" s="236"/>
      <c r="D95" s="233" t="s">
        <v>176</v>
      </c>
      <c r="E95" s="237" t="s">
        <v>19</v>
      </c>
      <c r="F95" s="238" t="s">
        <v>683</v>
      </c>
      <c r="G95" s="236"/>
      <c r="H95" s="239">
        <v>7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176</v>
      </c>
      <c r="AU95" s="245" t="s">
        <v>82</v>
      </c>
      <c r="AV95" s="13" t="s">
        <v>82</v>
      </c>
      <c r="AW95" s="13" t="s">
        <v>35</v>
      </c>
      <c r="AX95" s="13" t="s">
        <v>73</v>
      </c>
      <c r="AY95" s="245" t="s">
        <v>163</v>
      </c>
    </row>
    <row r="96" spans="1:51" s="14" customFormat="1" ht="12">
      <c r="A96" s="14"/>
      <c r="B96" s="246"/>
      <c r="C96" s="247"/>
      <c r="D96" s="233" t="s">
        <v>176</v>
      </c>
      <c r="E96" s="248" t="s">
        <v>19</v>
      </c>
      <c r="F96" s="249" t="s">
        <v>178</v>
      </c>
      <c r="G96" s="247"/>
      <c r="H96" s="250">
        <v>7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176</v>
      </c>
      <c r="AU96" s="256" t="s">
        <v>82</v>
      </c>
      <c r="AV96" s="14" t="s">
        <v>170</v>
      </c>
      <c r="AW96" s="14" t="s">
        <v>35</v>
      </c>
      <c r="AX96" s="14" t="s">
        <v>80</v>
      </c>
      <c r="AY96" s="256" t="s">
        <v>163</v>
      </c>
    </row>
    <row r="97" spans="1:65" s="2" customFormat="1" ht="16.5" customHeight="1">
      <c r="A97" s="40"/>
      <c r="B97" s="41"/>
      <c r="C97" s="215" t="s">
        <v>82</v>
      </c>
      <c r="D97" s="215" t="s">
        <v>165</v>
      </c>
      <c r="E97" s="216" t="s">
        <v>684</v>
      </c>
      <c r="F97" s="217" t="s">
        <v>685</v>
      </c>
      <c r="G97" s="218" t="s">
        <v>168</v>
      </c>
      <c r="H97" s="219">
        <v>21.666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0.007</v>
      </c>
      <c r="T97" s="225">
        <f>S97*H97</f>
        <v>0.15166200000000002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170</v>
      </c>
      <c r="AT97" s="226" t="s">
        <v>165</v>
      </c>
      <c r="AU97" s="226" t="s">
        <v>82</v>
      </c>
      <c r="AY97" s="19" t="s">
        <v>163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80</v>
      </c>
      <c r="BK97" s="227">
        <f>ROUND(I97*H97,2)</f>
        <v>0</v>
      </c>
      <c r="BL97" s="19" t="s">
        <v>170</v>
      </c>
      <c r="BM97" s="226" t="s">
        <v>686</v>
      </c>
    </row>
    <row r="98" spans="1:51" s="15" customFormat="1" ht="12">
      <c r="A98" s="15"/>
      <c r="B98" s="257"/>
      <c r="C98" s="258"/>
      <c r="D98" s="233" t="s">
        <v>176</v>
      </c>
      <c r="E98" s="259" t="s">
        <v>19</v>
      </c>
      <c r="F98" s="260" t="s">
        <v>682</v>
      </c>
      <c r="G98" s="258"/>
      <c r="H98" s="259" t="s">
        <v>19</v>
      </c>
      <c r="I98" s="261"/>
      <c r="J98" s="258"/>
      <c r="K98" s="258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176</v>
      </c>
      <c r="AU98" s="266" t="s">
        <v>82</v>
      </c>
      <c r="AV98" s="15" t="s">
        <v>80</v>
      </c>
      <c r="AW98" s="15" t="s">
        <v>35</v>
      </c>
      <c r="AX98" s="15" t="s">
        <v>73</v>
      </c>
      <c r="AY98" s="266" t="s">
        <v>163</v>
      </c>
    </row>
    <row r="99" spans="1:51" s="13" customFormat="1" ht="12">
      <c r="A99" s="13"/>
      <c r="B99" s="235"/>
      <c r="C99" s="236"/>
      <c r="D99" s="233" t="s">
        <v>176</v>
      </c>
      <c r="E99" s="237" t="s">
        <v>19</v>
      </c>
      <c r="F99" s="238" t="s">
        <v>687</v>
      </c>
      <c r="G99" s="236"/>
      <c r="H99" s="239">
        <v>21.666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176</v>
      </c>
      <c r="AU99" s="245" t="s">
        <v>82</v>
      </c>
      <c r="AV99" s="13" t="s">
        <v>82</v>
      </c>
      <c r="AW99" s="13" t="s">
        <v>35</v>
      </c>
      <c r="AX99" s="13" t="s">
        <v>73</v>
      </c>
      <c r="AY99" s="245" t="s">
        <v>163</v>
      </c>
    </row>
    <row r="100" spans="1:51" s="14" customFormat="1" ht="12">
      <c r="A100" s="14"/>
      <c r="B100" s="246"/>
      <c r="C100" s="247"/>
      <c r="D100" s="233" t="s">
        <v>176</v>
      </c>
      <c r="E100" s="248" t="s">
        <v>674</v>
      </c>
      <c r="F100" s="249" t="s">
        <v>178</v>
      </c>
      <c r="G100" s="247"/>
      <c r="H100" s="250">
        <v>21.666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176</v>
      </c>
      <c r="AU100" s="256" t="s">
        <v>82</v>
      </c>
      <c r="AV100" s="14" t="s">
        <v>170</v>
      </c>
      <c r="AW100" s="14" t="s">
        <v>35</v>
      </c>
      <c r="AX100" s="14" t="s">
        <v>80</v>
      </c>
      <c r="AY100" s="256" t="s">
        <v>163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185</v>
      </c>
      <c r="F101" s="213" t="s">
        <v>688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SUM(P102:P114)</f>
        <v>0</v>
      </c>
      <c r="Q101" s="207"/>
      <c r="R101" s="208">
        <f>SUM(R102:R114)</f>
        <v>0</v>
      </c>
      <c r="S101" s="207"/>
      <c r="T101" s="209">
        <f>SUM(T102:T114)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80</v>
      </c>
      <c r="AT101" s="211" t="s">
        <v>72</v>
      </c>
      <c r="AU101" s="211" t="s">
        <v>80</v>
      </c>
      <c r="AY101" s="210" t="s">
        <v>163</v>
      </c>
      <c r="BK101" s="212">
        <f>SUM(BK102:BK114)</f>
        <v>0</v>
      </c>
    </row>
    <row r="102" spans="1:65" s="2" customFormat="1" ht="16.5" customHeight="1">
      <c r="A102" s="40"/>
      <c r="B102" s="41"/>
      <c r="C102" s="215" t="s">
        <v>185</v>
      </c>
      <c r="D102" s="215" t="s">
        <v>165</v>
      </c>
      <c r="E102" s="216" t="s">
        <v>689</v>
      </c>
      <c r="F102" s="217" t="s">
        <v>690</v>
      </c>
      <c r="G102" s="218" t="s">
        <v>200</v>
      </c>
      <c r="H102" s="219">
        <v>75</v>
      </c>
      <c r="I102" s="220"/>
      <c r="J102" s="221">
        <f>ROUND(I102*H102,2)</f>
        <v>0</v>
      </c>
      <c r="K102" s="217" t="s">
        <v>691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170</v>
      </c>
      <c r="AT102" s="226" t="s">
        <v>165</v>
      </c>
      <c r="AU102" s="226" t="s">
        <v>82</v>
      </c>
      <c r="AY102" s="19" t="s">
        <v>163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170</v>
      </c>
      <c r="BM102" s="226" t="s">
        <v>692</v>
      </c>
    </row>
    <row r="103" spans="1:47" s="2" customFormat="1" ht="12">
      <c r="A103" s="40"/>
      <c r="B103" s="41"/>
      <c r="C103" s="42"/>
      <c r="D103" s="228" t="s">
        <v>172</v>
      </c>
      <c r="E103" s="42"/>
      <c r="F103" s="229" t="s">
        <v>693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82</v>
      </c>
    </row>
    <row r="104" spans="1:51" s="15" customFormat="1" ht="12">
      <c r="A104" s="15"/>
      <c r="B104" s="257"/>
      <c r="C104" s="258"/>
      <c r="D104" s="233" t="s">
        <v>176</v>
      </c>
      <c r="E104" s="259" t="s">
        <v>19</v>
      </c>
      <c r="F104" s="260" t="s">
        <v>682</v>
      </c>
      <c r="G104" s="258"/>
      <c r="H104" s="259" t="s">
        <v>19</v>
      </c>
      <c r="I104" s="261"/>
      <c r="J104" s="258"/>
      <c r="K104" s="258"/>
      <c r="L104" s="262"/>
      <c r="M104" s="263"/>
      <c r="N104" s="264"/>
      <c r="O104" s="264"/>
      <c r="P104" s="264"/>
      <c r="Q104" s="264"/>
      <c r="R104" s="264"/>
      <c r="S104" s="264"/>
      <c r="T104" s="26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6" t="s">
        <v>176</v>
      </c>
      <c r="AU104" s="266" t="s">
        <v>82</v>
      </c>
      <c r="AV104" s="15" t="s">
        <v>80</v>
      </c>
      <c r="AW104" s="15" t="s">
        <v>35</v>
      </c>
      <c r="AX104" s="15" t="s">
        <v>73</v>
      </c>
      <c r="AY104" s="266" t="s">
        <v>163</v>
      </c>
    </row>
    <row r="105" spans="1:51" s="13" customFormat="1" ht="12">
      <c r="A105" s="13"/>
      <c r="B105" s="235"/>
      <c r="C105" s="236"/>
      <c r="D105" s="233" t="s">
        <v>176</v>
      </c>
      <c r="E105" s="237" t="s">
        <v>19</v>
      </c>
      <c r="F105" s="238" t="s">
        <v>694</v>
      </c>
      <c r="G105" s="236"/>
      <c r="H105" s="239">
        <v>32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176</v>
      </c>
      <c r="AU105" s="245" t="s">
        <v>82</v>
      </c>
      <c r="AV105" s="13" t="s">
        <v>82</v>
      </c>
      <c r="AW105" s="13" t="s">
        <v>35</v>
      </c>
      <c r="AX105" s="13" t="s">
        <v>73</v>
      </c>
      <c r="AY105" s="245" t="s">
        <v>163</v>
      </c>
    </row>
    <row r="106" spans="1:51" s="13" customFormat="1" ht="12">
      <c r="A106" s="13"/>
      <c r="B106" s="235"/>
      <c r="C106" s="236"/>
      <c r="D106" s="233" t="s">
        <v>176</v>
      </c>
      <c r="E106" s="237" t="s">
        <v>19</v>
      </c>
      <c r="F106" s="238" t="s">
        <v>695</v>
      </c>
      <c r="G106" s="236"/>
      <c r="H106" s="239">
        <v>43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176</v>
      </c>
      <c r="AU106" s="245" t="s">
        <v>82</v>
      </c>
      <c r="AV106" s="13" t="s">
        <v>82</v>
      </c>
      <c r="AW106" s="13" t="s">
        <v>35</v>
      </c>
      <c r="AX106" s="13" t="s">
        <v>73</v>
      </c>
      <c r="AY106" s="245" t="s">
        <v>163</v>
      </c>
    </row>
    <row r="107" spans="1:51" s="14" customFormat="1" ht="12">
      <c r="A107" s="14"/>
      <c r="B107" s="246"/>
      <c r="C107" s="247"/>
      <c r="D107" s="233" t="s">
        <v>176</v>
      </c>
      <c r="E107" s="248" t="s">
        <v>19</v>
      </c>
      <c r="F107" s="249" t="s">
        <v>178</v>
      </c>
      <c r="G107" s="247"/>
      <c r="H107" s="250">
        <v>75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176</v>
      </c>
      <c r="AU107" s="256" t="s">
        <v>82</v>
      </c>
      <c r="AV107" s="14" t="s">
        <v>170</v>
      </c>
      <c r="AW107" s="14" t="s">
        <v>35</v>
      </c>
      <c r="AX107" s="14" t="s">
        <v>80</v>
      </c>
      <c r="AY107" s="256" t="s">
        <v>163</v>
      </c>
    </row>
    <row r="108" spans="1:65" s="2" customFormat="1" ht="16.5" customHeight="1">
      <c r="A108" s="40"/>
      <c r="B108" s="41"/>
      <c r="C108" s="215" t="s">
        <v>170</v>
      </c>
      <c r="D108" s="215" t="s">
        <v>165</v>
      </c>
      <c r="E108" s="216" t="s">
        <v>696</v>
      </c>
      <c r="F108" s="217" t="s">
        <v>697</v>
      </c>
      <c r="G108" s="218" t="s">
        <v>200</v>
      </c>
      <c r="H108" s="219">
        <v>150</v>
      </c>
      <c r="I108" s="220"/>
      <c r="J108" s="221">
        <f>ROUND(I108*H108,2)</f>
        <v>0</v>
      </c>
      <c r="K108" s="217" t="s">
        <v>691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170</v>
      </c>
      <c r="AT108" s="226" t="s">
        <v>165</v>
      </c>
      <c r="AU108" s="226" t="s">
        <v>82</v>
      </c>
      <c r="AY108" s="19" t="s">
        <v>163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170</v>
      </c>
      <c r="BM108" s="226" t="s">
        <v>698</v>
      </c>
    </row>
    <row r="109" spans="1:47" s="2" customFormat="1" ht="12">
      <c r="A109" s="40"/>
      <c r="B109" s="41"/>
      <c r="C109" s="42"/>
      <c r="D109" s="228" t="s">
        <v>172</v>
      </c>
      <c r="E109" s="42"/>
      <c r="F109" s="229" t="s">
        <v>699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82</v>
      </c>
    </row>
    <row r="110" spans="1:51" s="15" customFormat="1" ht="12">
      <c r="A110" s="15"/>
      <c r="B110" s="257"/>
      <c r="C110" s="258"/>
      <c r="D110" s="233" t="s">
        <v>176</v>
      </c>
      <c r="E110" s="259" t="s">
        <v>19</v>
      </c>
      <c r="F110" s="260" t="s">
        <v>682</v>
      </c>
      <c r="G110" s="258"/>
      <c r="H110" s="259" t="s">
        <v>19</v>
      </c>
      <c r="I110" s="261"/>
      <c r="J110" s="258"/>
      <c r="K110" s="258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176</v>
      </c>
      <c r="AU110" s="266" t="s">
        <v>82</v>
      </c>
      <c r="AV110" s="15" t="s">
        <v>80</v>
      </c>
      <c r="AW110" s="15" t="s">
        <v>35</v>
      </c>
      <c r="AX110" s="15" t="s">
        <v>73</v>
      </c>
      <c r="AY110" s="266" t="s">
        <v>163</v>
      </c>
    </row>
    <row r="111" spans="1:51" s="13" customFormat="1" ht="12">
      <c r="A111" s="13"/>
      <c r="B111" s="235"/>
      <c r="C111" s="236"/>
      <c r="D111" s="233" t="s">
        <v>176</v>
      </c>
      <c r="E111" s="237" t="s">
        <v>19</v>
      </c>
      <c r="F111" s="238" t="s">
        <v>694</v>
      </c>
      <c r="G111" s="236"/>
      <c r="H111" s="239">
        <v>32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176</v>
      </c>
      <c r="AU111" s="245" t="s">
        <v>82</v>
      </c>
      <c r="AV111" s="13" t="s">
        <v>82</v>
      </c>
      <c r="AW111" s="13" t="s">
        <v>35</v>
      </c>
      <c r="AX111" s="13" t="s">
        <v>73</v>
      </c>
      <c r="AY111" s="245" t="s">
        <v>163</v>
      </c>
    </row>
    <row r="112" spans="1:51" s="13" customFormat="1" ht="12">
      <c r="A112" s="13"/>
      <c r="B112" s="235"/>
      <c r="C112" s="236"/>
      <c r="D112" s="233" t="s">
        <v>176</v>
      </c>
      <c r="E112" s="237" t="s">
        <v>19</v>
      </c>
      <c r="F112" s="238" t="s">
        <v>695</v>
      </c>
      <c r="G112" s="236"/>
      <c r="H112" s="239">
        <v>43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176</v>
      </c>
      <c r="AU112" s="245" t="s">
        <v>82</v>
      </c>
      <c r="AV112" s="13" t="s">
        <v>82</v>
      </c>
      <c r="AW112" s="13" t="s">
        <v>35</v>
      </c>
      <c r="AX112" s="13" t="s">
        <v>73</v>
      </c>
      <c r="AY112" s="245" t="s">
        <v>163</v>
      </c>
    </row>
    <row r="113" spans="1:51" s="14" customFormat="1" ht="12">
      <c r="A113" s="14"/>
      <c r="B113" s="246"/>
      <c r="C113" s="247"/>
      <c r="D113" s="233" t="s">
        <v>176</v>
      </c>
      <c r="E113" s="248" t="s">
        <v>19</v>
      </c>
      <c r="F113" s="249" t="s">
        <v>178</v>
      </c>
      <c r="G113" s="247"/>
      <c r="H113" s="250">
        <v>75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176</v>
      </c>
      <c r="AU113" s="256" t="s">
        <v>82</v>
      </c>
      <c r="AV113" s="14" t="s">
        <v>170</v>
      </c>
      <c r="AW113" s="14" t="s">
        <v>35</v>
      </c>
      <c r="AX113" s="14" t="s">
        <v>73</v>
      </c>
      <c r="AY113" s="256" t="s">
        <v>163</v>
      </c>
    </row>
    <row r="114" spans="1:51" s="13" customFormat="1" ht="12">
      <c r="A114" s="13"/>
      <c r="B114" s="235"/>
      <c r="C114" s="236"/>
      <c r="D114" s="233" t="s">
        <v>176</v>
      </c>
      <c r="E114" s="237" t="s">
        <v>19</v>
      </c>
      <c r="F114" s="238" t="s">
        <v>700</v>
      </c>
      <c r="G114" s="236"/>
      <c r="H114" s="239">
        <v>150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176</v>
      </c>
      <c r="AU114" s="245" t="s">
        <v>82</v>
      </c>
      <c r="AV114" s="13" t="s">
        <v>82</v>
      </c>
      <c r="AW114" s="13" t="s">
        <v>35</v>
      </c>
      <c r="AX114" s="13" t="s">
        <v>80</v>
      </c>
      <c r="AY114" s="245" t="s">
        <v>163</v>
      </c>
    </row>
    <row r="115" spans="1:63" s="12" customFormat="1" ht="22.8" customHeight="1">
      <c r="A115" s="12"/>
      <c r="B115" s="199"/>
      <c r="C115" s="200"/>
      <c r="D115" s="201" t="s">
        <v>72</v>
      </c>
      <c r="E115" s="213" t="s">
        <v>230</v>
      </c>
      <c r="F115" s="213" t="s">
        <v>390</v>
      </c>
      <c r="G115" s="200"/>
      <c r="H115" s="200"/>
      <c r="I115" s="203"/>
      <c r="J115" s="214">
        <f>BK115</f>
        <v>0</v>
      </c>
      <c r="K115" s="200"/>
      <c r="L115" s="205"/>
      <c r="M115" s="206"/>
      <c r="N115" s="207"/>
      <c r="O115" s="207"/>
      <c r="P115" s="208">
        <f>SUM(P116:P146)</f>
        <v>0</v>
      </c>
      <c r="Q115" s="207"/>
      <c r="R115" s="208">
        <f>SUM(R116:R146)</f>
        <v>72.93844</v>
      </c>
      <c r="S115" s="207"/>
      <c r="T115" s="209">
        <f>SUM(T116:T146)</f>
        <v>0.2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0" t="s">
        <v>80</v>
      </c>
      <c r="AT115" s="211" t="s">
        <v>72</v>
      </c>
      <c r="AU115" s="211" t="s">
        <v>80</v>
      </c>
      <c r="AY115" s="210" t="s">
        <v>163</v>
      </c>
      <c r="BK115" s="212">
        <f>SUM(BK116:BK146)</f>
        <v>0</v>
      </c>
    </row>
    <row r="116" spans="1:65" s="2" customFormat="1" ht="16.5" customHeight="1">
      <c r="A116" s="40"/>
      <c r="B116" s="41"/>
      <c r="C116" s="215" t="s">
        <v>197</v>
      </c>
      <c r="D116" s="215" t="s">
        <v>165</v>
      </c>
      <c r="E116" s="216" t="s">
        <v>701</v>
      </c>
      <c r="F116" s="217" t="s">
        <v>702</v>
      </c>
      <c r="G116" s="218" t="s">
        <v>405</v>
      </c>
      <c r="H116" s="219">
        <v>7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0.0001</v>
      </c>
      <c r="R116" s="224">
        <f>Q116*H116</f>
        <v>0.0007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170</v>
      </c>
      <c r="AT116" s="226" t="s">
        <v>165</v>
      </c>
      <c r="AU116" s="226" t="s">
        <v>82</v>
      </c>
      <c r="AY116" s="19" t="s">
        <v>163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80</v>
      </c>
      <c r="BK116" s="227">
        <f>ROUND(I116*H116,2)</f>
        <v>0</v>
      </c>
      <c r="BL116" s="19" t="s">
        <v>170</v>
      </c>
      <c r="BM116" s="226" t="s">
        <v>703</v>
      </c>
    </row>
    <row r="117" spans="1:51" s="13" customFormat="1" ht="12">
      <c r="A117" s="13"/>
      <c r="B117" s="235"/>
      <c r="C117" s="236"/>
      <c r="D117" s="233" t="s">
        <v>176</v>
      </c>
      <c r="E117" s="237" t="s">
        <v>19</v>
      </c>
      <c r="F117" s="238" t="s">
        <v>704</v>
      </c>
      <c r="G117" s="236"/>
      <c r="H117" s="239">
        <v>7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176</v>
      </c>
      <c r="AU117" s="245" t="s">
        <v>82</v>
      </c>
      <c r="AV117" s="13" t="s">
        <v>82</v>
      </c>
      <c r="AW117" s="13" t="s">
        <v>35</v>
      </c>
      <c r="AX117" s="13" t="s">
        <v>73</v>
      </c>
      <c r="AY117" s="245" t="s">
        <v>163</v>
      </c>
    </row>
    <row r="118" spans="1:51" s="14" customFormat="1" ht="12">
      <c r="A118" s="14"/>
      <c r="B118" s="246"/>
      <c r="C118" s="247"/>
      <c r="D118" s="233" t="s">
        <v>176</v>
      </c>
      <c r="E118" s="248" t="s">
        <v>19</v>
      </c>
      <c r="F118" s="249" t="s">
        <v>178</v>
      </c>
      <c r="G118" s="247"/>
      <c r="H118" s="250">
        <v>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176</v>
      </c>
      <c r="AU118" s="256" t="s">
        <v>82</v>
      </c>
      <c r="AV118" s="14" t="s">
        <v>170</v>
      </c>
      <c r="AW118" s="14" t="s">
        <v>35</v>
      </c>
      <c r="AX118" s="14" t="s">
        <v>80</v>
      </c>
      <c r="AY118" s="256" t="s">
        <v>163</v>
      </c>
    </row>
    <row r="119" spans="1:65" s="2" customFormat="1" ht="16.5" customHeight="1">
      <c r="A119" s="40"/>
      <c r="B119" s="41"/>
      <c r="C119" s="215" t="s">
        <v>204</v>
      </c>
      <c r="D119" s="215" t="s">
        <v>165</v>
      </c>
      <c r="E119" s="216" t="s">
        <v>705</v>
      </c>
      <c r="F119" s="217" t="s">
        <v>706</v>
      </c>
      <c r="G119" s="218" t="s">
        <v>707</v>
      </c>
      <c r="H119" s="219">
        <v>150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0.45937</v>
      </c>
      <c r="R119" s="224">
        <f>Q119*H119</f>
        <v>68.9055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170</v>
      </c>
      <c r="AT119" s="226" t="s">
        <v>165</v>
      </c>
      <c r="AU119" s="226" t="s">
        <v>82</v>
      </c>
      <c r="AY119" s="19" t="s">
        <v>163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170</v>
      </c>
      <c r="BM119" s="226" t="s">
        <v>708</v>
      </c>
    </row>
    <row r="120" spans="1:51" s="13" customFormat="1" ht="12">
      <c r="A120" s="13"/>
      <c r="B120" s="235"/>
      <c r="C120" s="236"/>
      <c r="D120" s="233" t="s">
        <v>176</v>
      </c>
      <c r="E120" s="237" t="s">
        <v>19</v>
      </c>
      <c r="F120" s="238" t="s">
        <v>709</v>
      </c>
      <c r="G120" s="236"/>
      <c r="H120" s="239">
        <v>150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176</v>
      </c>
      <c r="AU120" s="245" t="s">
        <v>82</v>
      </c>
      <c r="AV120" s="13" t="s">
        <v>82</v>
      </c>
      <c r="AW120" s="13" t="s">
        <v>35</v>
      </c>
      <c r="AX120" s="13" t="s">
        <v>73</v>
      </c>
      <c r="AY120" s="245" t="s">
        <v>163</v>
      </c>
    </row>
    <row r="121" spans="1:51" s="14" customFormat="1" ht="12">
      <c r="A121" s="14"/>
      <c r="B121" s="246"/>
      <c r="C121" s="247"/>
      <c r="D121" s="233" t="s">
        <v>176</v>
      </c>
      <c r="E121" s="248" t="s">
        <v>19</v>
      </c>
      <c r="F121" s="249" t="s">
        <v>178</v>
      </c>
      <c r="G121" s="247"/>
      <c r="H121" s="250">
        <v>150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176</v>
      </c>
      <c r="AU121" s="256" t="s">
        <v>82</v>
      </c>
      <c r="AV121" s="14" t="s">
        <v>170</v>
      </c>
      <c r="AW121" s="14" t="s">
        <v>35</v>
      </c>
      <c r="AX121" s="14" t="s">
        <v>80</v>
      </c>
      <c r="AY121" s="256" t="s">
        <v>163</v>
      </c>
    </row>
    <row r="122" spans="1:65" s="2" customFormat="1" ht="16.5" customHeight="1">
      <c r="A122" s="40"/>
      <c r="B122" s="41"/>
      <c r="C122" s="215" t="s">
        <v>219</v>
      </c>
      <c r="D122" s="215" t="s">
        <v>165</v>
      </c>
      <c r="E122" s="216" t="s">
        <v>710</v>
      </c>
      <c r="F122" s="217" t="s">
        <v>711</v>
      </c>
      <c r="G122" s="218" t="s">
        <v>405</v>
      </c>
      <c r="H122" s="219">
        <v>2</v>
      </c>
      <c r="I122" s="220"/>
      <c r="J122" s="221">
        <f>ROUND(I122*H122,2)</f>
        <v>0</v>
      </c>
      <c r="K122" s="217" t="s">
        <v>691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0.45937</v>
      </c>
      <c r="R122" s="224">
        <f>Q122*H122</f>
        <v>0.91874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170</v>
      </c>
      <c r="AT122" s="226" t="s">
        <v>165</v>
      </c>
      <c r="AU122" s="226" t="s">
        <v>82</v>
      </c>
      <c r="AY122" s="19" t="s">
        <v>163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80</v>
      </c>
      <c r="BK122" s="227">
        <f>ROUND(I122*H122,2)</f>
        <v>0</v>
      </c>
      <c r="BL122" s="19" t="s">
        <v>170</v>
      </c>
      <c r="BM122" s="226" t="s">
        <v>712</v>
      </c>
    </row>
    <row r="123" spans="1:47" s="2" customFormat="1" ht="12">
      <c r="A123" s="40"/>
      <c r="B123" s="41"/>
      <c r="C123" s="42"/>
      <c r="D123" s="228" t="s">
        <v>172</v>
      </c>
      <c r="E123" s="42"/>
      <c r="F123" s="229" t="s">
        <v>713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172</v>
      </c>
      <c r="AU123" s="19" t="s">
        <v>82</v>
      </c>
    </row>
    <row r="124" spans="1:51" s="13" customFormat="1" ht="12">
      <c r="A124" s="13"/>
      <c r="B124" s="235"/>
      <c r="C124" s="236"/>
      <c r="D124" s="233" t="s">
        <v>176</v>
      </c>
      <c r="E124" s="237" t="s">
        <v>19</v>
      </c>
      <c r="F124" s="238" t="s">
        <v>714</v>
      </c>
      <c r="G124" s="236"/>
      <c r="H124" s="239">
        <v>2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176</v>
      </c>
      <c r="AU124" s="245" t="s">
        <v>82</v>
      </c>
      <c r="AV124" s="13" t="s">
        <v>82</v>
      </c>
      <c r="AW124" s="13" t="s">
        <v>35</v>
      </c>
      <c r="AX124" s="13" t="s">
        <v>73</v>
      </c>
      <c r="AY124" s="245" t="s">
        <v>163</v>
      </c>
    </row>
    <row r="125" spans="1:51" s="14" customFormat="1" ht="12">
      <c r="A125" s="14"/>
      <c r="B125" s="246"/>
      <c r="C125" s="247"/>
      <c r="D125" s="233" t="s">
        <v>176</v>
      </c>
      <c r="E125" s="248" t="s">
        <v>19</v>
      </c>
      <c r="F125" s="249" t="s">
        <v>178</v>
      </c>
      <c r="G125" s="247"/>
      <c r="H125" s="250">
        <v>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176</v>
      </c>
      <c r="AU125" s="256" t="s">
        <v>82</v>
      </c>
      <c r="AV125" s="14" t="s">
        <v>170</v>
      </c>
      <c r="AW125" s="14" t="s">
        <v>35</v>
      </c>
      <c r="AX125" s="14" t="s">
        <v>80</v>
      </c>
      <c r="AY125" s="256" t="s">
        <v>163</v>
      </c>
    </row>
    <row r="126" spans="1:65" s="2" customFormat="1" ht="16.5" customHeight="1">
      <c r="A126" s="40"/>
      <c r="B126" s="41"/>
      <c r="C126" s="215" t="s">
        <v>230</v>
      </c>
      <c r="D126" s="215" t="s">
        <v>165</v>
      </c>
      <c r="E126" s="216" t="s">
        <v>715</v>
      </c>
      <c r="F126" s="217" t="s">
        <v>716</v>
      </c>
      <c r="G126" s="218" t="s">
        <v>200</v>
      </c>
      <c r="H126" s="219">
        <v>75</v>
      </c>
      <c r="I126" s="220"/>
      <c r="J126" s="221">
        <f>ROUND(I126*H126,2)</f>
        <v>0</v>
      </c>
      <c r="K126" s="217" t="s">
        <v>691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170</v>
      </c>
      <c r="AT126" s="226" t="s">
        <v>165</v>
      </c>
      <c r="AU126" s="226" t="s">
        <v>82</v>
      </c>
      <c r="AY126" s="19" t="s">
        <v>163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170</v>
      </c>
      <c r="BM126" s="226" t="s">
        <v>717</v>
      </c>
    </row>
    <row r="127" spans="1:47" s="2" customFormat="1" ht="12">
      <c r="A127" s="40"/>
      <c r="B127" s="41"/>
      <c r="C127" s="42"/>
      <c r="D127" s="228" t="s">
        <v>172</v>
      </c>
      <c r="E127" s="42"/>
      <c r="F127" s="229" t="s">
        <v>718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82</v>
      </c>
    </row>
    <row r="128" spans="1:51" s="13" customFormat="1" ht="12">
      <c r="A128" s="13"/>
      <c r="B128" s="235"/>
      <c r="C128" s="236"/>
      <c r="D128" s="233" t="s">
        <v>176</v>
      </c>
      <c r="E128" s="237" t="s">
        <v>19</v>
      </c>
      <c r="F128" s="238" t="s">
        <v>719</v>
      </c>
      <c r="G128" s="236"/>
      <c r="H128" s="239">
        <v>75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176</v>
      </c>
      <c r="AU128" s="245" t="s">
        <v>82</v>
      </c>
      <c r="AV128" s="13" t="s">
        <v>82</v>
      </c>
      <c r="AW128" s="13" t="s">
        <v>35</v>
      </c>
      <c r="AX128" s="13" t="s">
        <v>73</v>
      </c>
      <c r="AY128" s="245" t="s">
        <v>163</v>
      </c>
    </row>
    <row r="129" spans="1:51" s="14" customFormat="1" ht="12">
      <c r="A129" s="14"/>
      <c r="B129" s="246"/>
      <c r="C129" s="247"/>
      <c r="D129" s="233" t="s">
        <v>176</v>
      </c>
      <c r="E129" s="248" t="s">
        <v>19</v>
      </c>
      <c r="F129" s="249" t="s">
        <v>178</v>
      </c>
      <c r="G129" s="247"/>
      <c r="H129" s="250">
        <v>75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176</v>
      </c>
      <c r="AU129" s="256" t="s">
        <v>82</v>
      </c>
      <c r="AV129" s="14" t="s">
        <v>170</v>
      </c>
      <c r="AW129" s="14" t="s">
        <v>35</v>
      </c>
      <c r="AX129" s="14" t="s">
        <v>80</v>
      </c>
      <c r="AY129" s="256" t="s">
        <v>163</v>
      </c>
    </row>
    <row r="130" spans="1:65" s="2" customFormat="1" ht="16.5" customHeight="1">
      <c r="A130" s="40"/>
      <c r="B130" s="41"/>
      <c r="C130" s="215" t="s">
        <v>235</v>
      </c>
      <c r="D130" s="215" t="s">
        <v>165</v>
      </c>
      <c r="E130" s="216" t="s">
        <v>720</v>
      </c>
      <c r="F130" s="217" t="s">
        <v>721</v>
      </c>
      <c r="G130" s="218" t="s">
        <v>200</v>
      </c>
      <c r="H130" s="219">
        <v>75</v>
      </c>
      <c r="I130" s="220"/>
      <c r="J130" s="221">
        <f>ROUND(I130*H130,2)</f>
        <v>0</v>
      </c>
      <c r="K130" s="217" t="s">
        <v>691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0.02626</v>
      </c>
      <c r="R130" s="224">
        <f>Q130*H130</f>
        <v>1.9694999999999998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170</v>
      </c>
      <c r="AT130" s="226" t="s">
        <v>165</v>
      </c>
      <c r="AU130" s="226" t="s">
        <v>82</v>
      </c>
      <c r="AY130" s="19" t="s">
        <v>163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80</v>
      </c>
      <c r="BK130" s="227">
        <f>ROUND(I130*H130,2)</f>
        <v>0</v>
      </c>
      <c r="BL130" s="19" t="s">
        <v>170</v>
      </c>
      <c r="BM130" s="226" t="s">
        <v>722</v>
      </c>
    </row>
    <row r="131" spans="1:47" s="2" customFormat="1" ht="12">
      <c r="A131" s="40"/>
      <c r="B131" s="41"/>
      <c r="C131" s="42"/>
      <c r="D131" s="228" t="s">
        <v>172</v>
      </c>
      <c r="E131" s="42"/>
      <c r="F131" s="229" t="s">
        <v>723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172</v>
      </c>
      <c r="AU131" s="19" t="s">
        <v>82</v>
      </c>
    </row>
    <row r="132" spans="1:51" s="13" customFormat="1" ht="12">
      <c r="A132" s="13"/>
      <c r="B132" s="235"/>
      <c r="C132" s="236"/>
      <c r="D132" s="233" t="s">
        <v>176</v>
      </c>
      <c r="E132" s="237" t="s">
        <v>19</v>
      </c>
      <c r="F132" s="238" t="s">
        <v>719</v>
      </c>
      <c r="G132" s="236"/>
      <c r="H132" s="239">
        <v>75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176</v>
      </c>
      <c r="AU132" s="245" t="s">
        <v>82</v>
      </c>
      <c r="AV132" s="13" t="s">
        <v>82</v>
      </c>
      <c r="AW132" s="13" t="s">
        <v>35</v>
      </c>
      <c r="AX132" s="13" t="s">
        <v>73</v>
      </c>
      <c r="AY132" s="245" t="s">
        <v>163</v>
      </c>
    </row>
    <row r="133" spans="1:51" s="14" customFormat="1" ht="12">
      <c r="A133" s="14"/>
      <c r="B133" s="246"/>
      <c r="C133" s="247"/>
      <c r="D133" s="233" t="s">
        <v>176</v>
      </c>
      <c r="E133" s="248" t="s">
        <v>19</v>
      </c>
      <c r="F133" s="249" t="s">
        <v>178</v>
      </c>
      <c r="G133" s="247"/>
      <c r="H133" s="250">
        <v>75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176</v>
      </c>
      <c r="AU133" s="256" t="s">
        <v>82</v>
      </c>
      <c r="AV133" s="14" t="s">
        <v>170</v>
      </c>
      <c r="AW133" s="14" t="s">
        <v>35</v>
      </c>
      <c r="AX133" s="14" t="s">
        <v>80</v>
      </c>
      <c r="AY133" s="256" t="s">
        <v>163</v>
      </c>
    </row>
    <row r="134" spans="1:65" s="2" customFormat="1" ht="16.5" customHeight="1">
      <c r="A134" s="40"/>
      <c r="B134" s="41"/>
      <c r="C134" s="215" t="s">
        <v>242</v>
      </c>
      <c r="D134" s="215" t="s">
        <v>165</v>
      </c>
      <c r="E134" s="216" t="s">
        <v>724</v>
      </c>
      <c r="F134" s="217" t="s">
        <v>725</v>
      </c>
      <c r="G134" s="218" t="s">
        <v>405</v>
      </c>
      <c r="H134" s="219">
        <v>4</v>
      </c>
      <c r="I134" s="220"/>
      <c r="J134" s="221">
        <f>ROUND(I134*H134,2)</f>
        <v>0</v>
      </c>
      <c r="K134" s="217" t="s">
        <v>691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0.05</v>
      </c>
      <c r="T134" s="225">
        <f>S134*H134</f>
        <v>0.2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170</v>
      </c>
      <c r="AT134" s="226" t="s">
        <v>165</v>
      </c>
      <c r="AU134" s="226" t="s">
        <v>82</v>
      </c>
      <c r="AY134" s="19" t="s">
        <v>163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170</v>
      </c>
      <c r="BM134" s="226" t="s">
        <v>726</v>
      </c>
    </row>
    <row r="135" spans="1:47" s="2" customFormat="1" ht="12">
      <c r="A135" s="40"/>
      <c r="B135" s="41"/>
      <c r="C135" s="42"/>
      <c r="D135" s="228" t="s">
        <v>172</v>
      </c>
      <c r="E135" s="42"/>
      <c r="F135" s="229" t="s">
        <v>727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82</v>
      </c>
    </row>
    <row r="136" spans="1:47" s="2" customFormat="1" ht="12">
      <c r="A136" s="40"/>
      <c r="B136" s="41"/>
      <c r="C136" s="42"/>
      <c r="D136" s="233" t="s">
        <v>174</v>
      </c>
      <c r="E136" s="42"/>
      <c r="F136" s="234" t="s">
        <v>728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174</v>
      </c>
      <c r="AU136" s="19" t="s">
        <v>82</v>
      </c>
    </row>
    <row r="137" spans="1:51" s="13" customFormat="1" ht="12">
      <c r="A137" s="13"/>
      <c r="B137" s="235"/>
      <c r="C137" s="236"/>
      <c r="D137" s="233" t="s">
        <v>176</v>
      </c>
      <c r="E137" s="237" t="s">
        <v>19</v>
      </c>
      <c r="F137" s="238" t="s">
        <v>729</v>
      </c>
      <c r="G137" s="236"/>
      <c r="H137" s="239">
        <v>4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176</v>
      </c>
      <c r="AU137" s="245" t="s">
        <v>82</v>
      </c>
      <c r="AV137" s="13" t="s">
        <v>82</v>
      </c>
      <c r="AW137" s="13" t="s">
        <v>35</v>
      </c>
      <c r="AX137" s="13" t="s">
        <v>73</v>
      </c>
      <c r="AY137" s="245" t="s">
        <v>163</v>
      </c>
    </row>
    <row r="138" spans="1:51" s="14" customFormat="1" ht="12">
      <c r="A138" s="14"/>
      <c r="B138" s="246"/>
      <c r="C138" s="247"/>
      <c r="D138" s="233" t="s">
        <v>176</v>
      </c>
      <c r="E138" s="248" t="s">
        <v>19</v>
      </c>
      <c r="F138" s="249" t="s">
        <v>178</v>
      </c>
      <c r="G138" s="247"/>
      <c r="H138" s="250">
        <v>4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176</v>
      </c>
      <c r="AU138" s="256" t="s">
        <v>82</v>
      </c>
      <c r="AV138" s="14" t="s">
        <v>170</v>
      </c>
      <c r="AW138" s="14" t="s">
        <v>35</v>
      </c>
      <c r="AX138" s="14" t="s">
        <v>80</v>
      </c>
      <c r="AY138" s="256" t="s">
        <v>163</v>
      </c>
    </row>
    <row r="139" spans="1:65" s="2" customFormat="1" ht="21.75" customHeight="1">
      <c r="A139" s="40"/>
      <c r="B139" s="41"/>
      <c r="C139" s="215" t="s">
        <v>250</v>
      </c>
      <c r="D139" s="215" t="s">
        <v>165</v>
      </c>
      <c r="E139" s="216" t="s">
        <v>730</v>
      </c>
      <c r="F139" s="217" t="s">
        <v>731</v>
      </c>
      <c r="G139" s="218" t="s">
        <v>405</v>
      </c>
      <c r="H139" s="219">
        <v>4</v>
      </c>
      <c r="I139" s="220"/>
      <c r="J139" s="221">
        <f>ROUND(I139*H139,2)</f>
        <v>0</v>
      </c>
      <c r="K139" s="217" t="s">
        <v>691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0.09</v>
      </c>
      <c r="R139" s="224">
        <f>Q139*H139</f>
        <v>0.36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170</v>
      </c>
      <c r="AT139" s="226" t="s">
        <v>165</v>
      </c>
      <c r="AU139" s="226" t="s">
        <v>82</v>
      </c>
      <c r="AY139" s="19" t="s">
        <v>163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170</v>
      </c>
      <c r="BM139" s="226" t="s">
        <v>732</v>
      </c>
    </row>
    <row r="140" spans="1:47" s="2" customFormat="1" ht="12">
      <c r="A140" s="40"/>
      <c r="B140" s="41"/>
      <c r="C140" s="42"/>
      <c r="D140" s="228" t="s">
        <v>172</v>
      </c>
      <c r="E140" s="42"/>
      <c r="F140" s="229" t="s">
        <v>733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51" s="15" customFormat="1" ht="12">
      <c r="A141" s="15"/>
      <c r="B141" s="257"/>
      <c r="C141" s="258"/>
      <c r="D141" s="233" t="s">
        <v>176</v>
      </c>
      <c r="E141" s="259" t="s">
        <v>19</v>
      </c>
      <c r="F141" s="260" t="s">
        <v>682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176</v>
      </c>
      <c r="AU141" s="266" t="s">
        <v>82</v>
      </c>
      <c r="AV141" s="15" t="s">
        <v>80</v>
      </c>
      <c r="AW141" s="15" t="s">
        <v>35</v>
      </c>
      <c r="AX141" s="15" t="s">
        <v>73</v>
      </c>
      <c r="AY141" s="266" t="s">
        <v>163</v>
      </c>
    </row>
    <row r="142" spans="1:51" s="13" customFormat="1" ht="12">
      <c r="A142" s="13"/>
      <c r="B142" s="235"/>
      <c r="C142" s="236"/>
      <c r="D142" s="233" t="s">
        <v>176</v>
      </c>
      <c r="E142" s="237" t="s">
        <v>19</v>
      </c>
      <c r="F142" s="238" t="s">
        <v>734</v>
      </c>
      <c r="G142" s="236"/>
      <c r="H142" s="239">
        <v>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176</v>
      </c>
      <c r="AU142" s="245" t="s">
        <v>82</v>
      </c>
      <c r="AV142" s="13" t="s">
        <v>82</v>
      </c>
      <c r="AW142" s="13" t="s">
        <v>35</v>
      </c>
      <c r="AX142" s="13" t="s">
        <v>73</v>
      </c>
      <c r="AY142" s="245" t="s">
        <v>163</v>
      </c>
    </row>
    <row r="143" spans="1:51" s="14" customFormat="1" ht="12">
      <c r="A143" s="14"/>
      <c r="B143" s="246"/>
      <c r="C143" s="247"/>
      <c r="D143" s="233" t="s">
        <v>176</v>
      </c>
      <c r="E143" s="248" t="s">
        <v>676</v>
      </c>
      <c r="F143" s="249" t="s">
        <v>178</v>
      </c>
      <c r="G143" s="247"/>
      <c r="H143" s="250">
        <v>4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176</v>
      </c>
      <c r="AU143" s="256" t="s">
        <v>82</v>
      </c>
      <c r="AV143" s="14" t="s">
        <v>170</v>
      </c>
      <c r="AW143" s="14" t="s">
        <v>35</v>
      </c>
      <c r="AX143" s="14" t="s">
        <v>80</v>
      </c>
      <c r="AY143" s="256" t="s">
        <v>163</v>
      </c>
    </row>
    <row r="144" spans="1:65" s="2" customFormat="1" ht="16.5" customHeight="1">
      <c r="A144" s="40"/>
      <c r="B144" s="41"/>
      <c r="C144" s="267" t="s">
        <v>257</v>
      </c>
      <c r="D144" s="267" t="s">
        <v>243</v>
      </c>
      <c r="E144" s="268" t="s">
        <v>735</v>
      </c>
      <c r="F144" s="269" t="s">
        <v>736</v>
      </c>
      <c r="G144" s="270" t="s">
        <v>405</v>
      </c>
      <c r="H144" s="271">
        <v>4</v>
      </c>
      <c r="I144" s="272"/>
      <c r="J144" s="273">
        <f>ROUND(I144*H144,2)</f>
        <v>0</v>
      </c>
      <c r="K144" s="269" t="s">
        <v>691</v>
      </c>
      <c r="L144" s="274"/>
      <c r="M144" s="275" t="s">
        <v>19</v>
      </c>
      <c r="N144" s="276" t="s">
        <v>44</v>
      </c>
      <c r="O144" s="86"/>
      <c r="P144" s="224">
        <f>O144*H144</f>
        <v>0</v>
      </c>
      <c r="Q144" s="224">
        <v>0.196</v>
      </c>
      <c r="R144" s="224">
        <f>Q144*H144</f>
        <v>0.784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230</v>
      </c>
      <c r="AT144" s="226" t="s">
        <v>243</v>
      </c>
      <c r="AU144" s="226" t="s">
        <v>82</v>
      </c>
      <c r="AY144" s="19" t="s">
        <v>163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170</v>
      </c>
      <c r="BM144" s="226" t="s">
        <v>737</v>
      </c>
    </row>
    <row r="145" spans="1:51" s="13" customFormat="1" ht="12">
      <c r="A145" s="13"/>
      <c r="B145" s="235"/>
      <c r="C145" s="236"/>
      <c r="D145" s="233" t="s">
        <v>176</v>
      </c>
      <c r="E145" s="237" t="s">
        <v>19</v>
      </c>
      <c r="F145" s="238" t="s">
        <v>676</v>
      </c>
      <c r="G145" s="236"/>
      <c r="H145" s="239">
        <v>4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176</v>
      </c>
      <c r="AU145" s="245" t="s">
        <v>82</v>
      </c>
      <c r="AV145" s="13" t="s">
        <v>82</v>
      </c>
      <c r="AW145" s="13" t="s">
        <v>35</v>
      </c>
      <c r="AX145" s="13" t="s">
        <v>73</v>
      </c>
      <c r="AY145" s="245" t="s">
        <v>163</v>
      </c>
    </row>
    <row r="146" spans="1:51" s="14" customFormat="1" ht="12">
      <c r="A146" s="14"/>
      <c r="B146" s="246"/>
      <c r="C146" s="247"/>
      <c r="D146" s="233" t="s">
        <v>176</v>
      </c>
      <c r="E146" s="248" t="s">
        <v>19</v>
      </c>
      <c r="F146" s="249" t="s">
        <v>178</v>
      </c>
      <c r="G146" s="247"/>
      <c r="H146" s="250">
        <v>4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176</v>
      </c>
      <c r="AU146" s="256" t="s">
        <v>82</v>
      </c>
      <c r="AV146" s="14" t="s">
        <v>170</v>
      </c>
      <c r="AW146" s="14" t="s">
        <v>35</v>
      </c>
      <c r="AX146" s="14" t="s">
        <v>80</v>
      </c>
      <c r="AY146" s="256" t="s">
        <v>163</v>
      </c>
    </row>
    <row r="147" spans="1:63" s="12" customFormat="1" ht="22.8" customHeight="1">
      <c r="A147" s="12"/>
      <c r="B147" s="199"/>
      <c r="C147" s="200"/>
      <c r="D147" s="201" t="s">
        <v>72</v>
      </c>
      <c r="E147" s="213" t="s">
        <v>235</v>
      </c>
      <c r="F147" s="213" t="s">
        <v>482</v>
      </c>
      <c r="G147" s="200"/>
      <c r="H147" s="200"/>
      <c r="I147" s="203"/>
      <c r="J147" s="214">
        <f>BK147</f>
        <v>0</v>
      </c>
      <c r="K147" s="200"/>
      <c r="L147" s="205"/>
      <c r="M147" s="206"/>
      <c r="N147" s="207"/>
      <c r="O147" s="207"/>
      <c r="P147" s="208">
        <f>SUM(P148:P162)</f>
        <v>0</v>
      </c>
      <c r="Q147" s="207"/>
      <c r="R147" s="208">
        <f>SUM(R148:R162)</f>
        <v>0</v>
      </c>
      <c r="S147" s="207"/>
      <c r="T147" s="209">
        <f>SUM(T148:T162)</f>
        <v>1.51662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0" t="s">
        <v>80</v>
      </c>
      <c r="AT147" s="211" t="s">
        <v>72</v>
      </c>
      <c r="AU147" s="211" t="s">
        <v>80</v>
      </c>
      <c r="AY147" s="210" t="s">
        <v>163</v>
      </c>
      <c r="BK147" s="212">
        <f>SUM(BK148:BK162)</f>
        <v>0</v>
      </c>
    </row>
    <row r="148" spans="1:65" s="2" customFormat="1" ht="21.75" customHeight="1">
      <c r="A148" s="40"/>
      <c r="B148" s="41"/>
      <c r="C148" s="215" t="s">
        <v>262</v>
      </c>
      <c r="D148" s="215" t="s">
        <v>165</v>
      </c>
      <c r="E148" s="216" t="s">
        <v>738</v>
      </c>
      <c r="F148" s="217" t="s">
        <v>739</v>
      </c>
      <c r="G148" s="218" t="s">
        <v>168</v>
      </c>
      <c r="H148" s="219">
        <v>21.666</v>
      </c>
      <c r="I148" s="220"/>
      <c r="J148" s="221">
        <f>ROUND(I148*H148,2)</f>
        <v>0</v>
      </c>
      <c r="K148" s="217" t="s">
        <v>691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0.07</v>
      </c>
      <c r="T148" s="225">
        <f>S148*H148</f>
        <v>1.51662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170</v>
      </c>
      <c r="AT148" s="226" t="s">
        <v>165</v>
      </c>
      <c r="AU148" s="226" t="s">
        <v>82</v>
      </c>
      <c r="AY148" s="19" t="s">
        <v>163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80</v>
      </c>
      <c r="BK148" s="227">
        <f>ROUND(I148*H148,2)</f>
        <v>0</v>
      </c>
      <c r="BL148" s="19" t="s">
        <v>170</v>
      </c>
      <c r="BM148" s="226" t="s">
        <v>740</v>
      </c>
    </row>
    <row r="149" spans="1:47" s="2" customFormat="1" ht="12">
      <c r="A149" s="40"/>
      <c r="B149" s="41"/>
      <c r="C149" s="42"/>
      <c r="D149" s="228" t="s">
        <v>172</v>
      </c>
      <c r="E149" s="42"/>
      <c r="F149" s="229" t="s">
        <v>741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172</v>
      </c>
      <c r="AU149" s="19" t="s">
        <v>82</v>
      </c>
    </row>
    <row r="150" spans="1:51" s="13" customFormat="1" ht="12">
      <c r="A150" s="13"/>
      <c r="B150" s="235"/>
      <c r="C150" s="236"/>
      <c r="D150" s="233" t="s">
        <v>176</v>
      </c>
      <c r="E150" s="237" t="s">
        <v>19</v>
      </c>
      <c r="F150" s="238" t="s">
        <v>674</v>
      </c>
      <c r="G150" s="236"/>
      <c r="H150" s="239">
        <v>21.666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176</v>
      </c>
      <c r="AU150" s="245" t="s">
        <v>82</v>
      </c>
      <c r="AV150" s="13" t="s">
        <v>82</v>
      </c>
      <c r="AW150" s="13" t="s">
        <v>35</v>
      </c>
      <c r="AX150" s="13" t="s">
        <v>73</v>
      </c>
      <c r="AY150" s="245" t="s">
        <v>163</v>
      </c>
    </row>
    <row r="151" spans="1:51" s="14" customFormat="1" ht="12">
      <c r="A151" s="14"/>
      <c r="B151" s="246"/>
      <c r="C151" s="247"/>
      <c r="D151" s="233" t="s">
        <v>176</v>
      </c>
      <c r="E151" s="248" t="s">
        <v>19</v>
      </c>
      <c r="F151" s="249" t="s">
        <v>178</v>
      </c>
      <c r="G151" s="247"/>
      <c r="H151" s="250">
        <v>21.666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176</v>
      </c>
      <c r="AU151" s="256" t="s">
        <v>82</v>
      </c>
      <c r="AV151" s="14" t="s">
        <v>170</v>
      </c>
      <c r="AW151" s="14" t="s">
        <v>35</v>
      </c>
      <c r="AX151" s="14" t="s">
        <v>80</v>
      </c>
      <c r="AY151" s="256" t="s">
        <v>163</v>
      </c>
    </row>
    <row r="152" spans="1:65" s="2" customFormat="1" ht="16.5" customHeight="1">
      <c r="A152" s="40"/>
      <c r="B152" s="41"/>
      <c r="C152" s="215" t="s">
        <v>267</v>
      </c>
      <c r="D152" s="215" t="s">
        <v>165</v>
      </c>
      <c r="E152" s="216" t="s">
        <v>742</v>
      </c>
      <c r="F152" s="217" t="s">
        <v>743</v>
      </c>
      <c r="G152" s="218" t="s">
        <v>168</v>
      </c>
      <c r="H152" s="219">
        <v>21.666</v>
      </c>
      <c r="I152" s="220"/>
      <c r="J152" s="221">
        <f>ROUND(I152*H152,2)</f>
        <v>0</v>
      </c>
      <c r="K152" s="217" t="s">
        <v>691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170</v>
      </c>
      <c r="AT152" s="226" t="s">
        <v>165</v>
      </c>
      <c r="AU152" s="226" t="s">
        <v>82</v>
      </c>
      <c r="AY152" s="19" t="s">
        <v>163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80</v>
      </c>
      <c r="BK152" s="227">
        <f>ROUND(I152*H152,2)</f>
        <v>0</v>
      </c>
      <c r="BL152" s="19" t="s">
        <v>170</v>
      </c>
      <c r="BM152" s="226" t="s">
        <v>744</v>
      </c>
    </row>
    <row r="153" spans="1:47" s="2" customFormat="1" ht="12">
      <c r="A153" s="40"/>
      <c r="B153" s="41"/>
      <c r="C153" s="42"/>
      <c r="D153" s="228" t="s">
        <v>172</v>
      </c>
      <c r="E153" s="42"/>
      <c r="F153" s="229" t="s">
        <v>745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172</v>
      </c>
      <c r="AU153" s="19" t="s">
        <v>82</v>
      </c>
    </row>
    <row r="154" spans="1:51" s="13" customFormat="1" ht="12">
      <c r="A154" s="13"/>
      <c r="B154" s="235"/>
      <c r="C154" s="236"/>
      <c r="D154" s="233" t="s">
        <v>176</v>
      </c>
      <c r="E154" s="237" t="s">
        <v>19</v>
      </c>
      <c r="F154" s="238" t="s">
        <v>674</v>
      </c>
      <c r="G154" s="236"/>
      <c r="H154" s="239">
        <v>21.666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176</v>
      </c>
      <c r="AU154" s="245" t="s">
        <v>82</v>
      </c>
      <c r="AV154" s="13" t="s">
        <v>82</v>
      </c>
      <c r="AW154" s="13" t="s">
        <v>35</v>
      </c>
      <c r="AX154" s="13" t="s">
        <v>73</v>
      </c>
      <c r="AY154" s="245" t="s">
        <v>163</v>
      </c>
    </row>
    <row r="155" spans="1:51" s="14" customFormat="1" ht="12">
      <c r="A155" s="14"/>
      <c r="B155" s="246"/>
      <c r="C155" s="247"/>
      <c r="D155" s="233" t="s">
        <v>176</v>
      </c>
      <c r="E155" s="248" t="s">
        <v>19</v>
      </c>
      <c r="F155" s="249" t="s">
        <v>178</v>
      </c>
      <c r="G155" s="247"/>
      <c r="H155" s="250">
        <v>21.666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176</v>
      </c>
      <c r="AU155" s="256" t="s">
        <v>82</v>
      </c>
      <c r="AV155" s="14" t="s">
        <v>170</v>
      </c>
      <c r="AW155" s="14" t="s">
        <v>35</v>
      </c>
      <c r="AX155" s="14" t="s">
        <v>80</v>
      </c>
      <c r="AY155" s="256" t="s">
        <v>163</v>
      </c>
    </row>
    <row r="156" spans="1:65" s="2" customFormat="1" ht="16.5" customHeight="1">
      <c r="A156" s="40"/>
      <c r="B156" s="41"/>
      <c r="C156" s="215" t="s">
        <v>8</v>
      </c>
      <c r="D156" s="215" t="s">
        <v>165</v>
      </c>
      <c r="E156" s="216" t="s">
        <v>746</v>
      </c>
      <c r="F156" s="217" t="s">
        <v>747</v>
      </c>
      <c r="G156" s="218" t="s">
        <v>200</v>
      </c>
      <c r="H156" s="219">
        <v>75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170</v>
      </c>
      <c r="AT156" s="226" t="s">
        <v>165</v>
      </c>
      <c r="AU156" s="226" t="s">
        <v>82</v>
      </c>
      <c r="AY156" s="19" t="s">
        <v>163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80</v>
      </c>
      <c r="BK156" s="227">
        <f>ROUND(I156*H156,2)</f>
        <v>0</v>
      </c>
      <c r="BL156" s="19" t="s">
        <v>170</v>
      </c>
      <c r="BM156" s="226" t="s">
        <v>748</v>
      </c>
    </row>
    <row r="157" spans="1:51" s="13" customFormat="1" ht="12">
      <c r="A157" s="13"/>
      <c r="B157" s="235"/>
      <c r="C157" s="236"/>
      <c r="D157" s="233" t="s">
        <v>176</v>
      </c>
      <c r="E157" s="237" t="s">
        <v>19</v>
      </c>
      <c r="F157" s="238" t="s">
        <v>749</v>
      </c>
      <c r="G157" s="236"/>
      <c r="H157" s="239">
        <v>75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176</v>
      </c>
      <c r="AU157" s="245" t="s">
        <v>82</v>
      </c>
      <c r="AV157" s="13" t="s">
        <v>82</v>
      </c>
      <c r="AW157" s="13" t="s">
        <v>35</v>
      </c>
      <c r="AX157" s="13" t="s">
        <v>73</v>
      </c>
      <c r="AY157" s="245" t="s">
        <v>163</v>
      </c>
    </row>
    <row r="158" spans="1:51" s="14" customFormat="1" ht="12">
      <c r="A158" s="14"/>
      <c r="B158" s="246"/>
      <c r="C158" s="247"/>
      <c r="D158" s="233" t="s">
        <v>176</v>
      </c>
      <c r="E158" s="248" t="s">
        <v>19</v>
      </c>
      <c r="F158" s="249" t="s">
        <v>178</v>
      </c>
      <c r="G158" s="247"/>
      <c r="H158" s="250">
        <v>75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176</v>
      </c>
      <c r="AU158" s="256" t="s">
        <v>82</v>
      </c>
      <c r="AV158" s="14" t="s">
        <v>170</v>
      </c>
      <c r="AW158" s="14" t="s">
        <v>35</v>
      </c>
      <c r="AX158" s="14" t="s">
        <v>80</v>
      </c>
      <c r="AY158" s="256" t="s">
        <v>163</v>
      </c>
    </row>
    <row r="159" spans="1:65" s="2" customFormat="1" ht="16.5" customHeight="1">
      <c r="A159" s="40"/>
      <c r="B159" s="41"/>
      <c r="C159" s="215" t="s">
        <v>276</v>
      </c>
      <c r="D159" s="215" t="s">
        <v>165</v>
      </c>
      <c r="E159" s="216" t="s">
        <v>750</v>
      </c>
      <c r="F159" s="217" t="s">
        <v>751</v>
      </c>
      <c r="G159" s="218" t="s">
        <v>168</v>
      </c>
      <c r="H159" s="219">
        <v>21.666</v>
      </c>
      <c r="I159" s="220"/>
      <c r="J159" s="221">
        <f>ROUND(I159*H159,2)</f>
        <v>0</v>
      </c>
      <c r="K159" s="217" t="s">
        <v>691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170</v>
      </c>
      <c r="AT159" s="226" t="s">
        <v>165</v>
      </c>
      <c r="AU159" s="226" t="s">
        <v>82</v>
      </c>
      <c r="AY159" s="19" t="s">
        <v>163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80</v>
      </c>
      <c r="BK159" s="227">
        <f>ROUND(I159*H159,2)</f>
        <v>0</v>
      </c>
      <c r="BL159" s="19" t="s">
        <v>170</v>
      </c>
      <c r="BM159" s="226" t="s">
        <v>752</v>
      </c>
    </row>
    <row r="160" spans="1:47" s="2" customFormat="1" ht="12">
      <c r="A160" s="40"/>
      <c r="B160" s="41"/>
      <c r="C160" s="42"/>
      <c r="D160" s="228" t="s">
        <v>172</v>
      </c>
      <c r="E160" s="42"/>
      <c r="F160" s="229" t="s">
        <v>753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82</v>
      </c>
    </row>
    <row r="161" spans="1:51" s="13" customFormat="1" ht="12">
      <c r="A161" s="13"/>
      <c r="B161" s="235"/>
      <c r="C161" s="236"/>
      <c r="D161" s="233" t="s">
        <v>176</v>
      </c>
      <c r="E161" s="237" t="s">
        <v>19</v>
      </c>
      <c r="F161" s="238" t="s">
        <v>674</v>
      </c>
      <c r="G161" s="236"/>
      <c r="H161" s="239">
        <v>21.666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176</v>
      </c>
      <c r="AU161" s="245" t="s">
        <v>82</v>
      </c>
      <c r="AV161" s="13" t="s">
        <v>82</v>
      </c>
      <c r="AW161" s="13" t="s">
        <v>35</v>
      </c>
      <c r="AX161" s="13" t="s">
        <v>73</v>
      </c>
      <c r="AY161" s="245" t="s">
        <v>163</v>
      </c>
    </row>
    <row r="162" spans="1:51" s="14" customFormat="1" ht="12">
      <c r="A162" s="14"/>
      <c r="B162" s="246"/>
      <c r="C162" s="247"/>
      <c r="D162" s="233" t="s">
        <v>176</v>
      </c>
      <c r="E162" s="248" t="s">
        <v>19</v>
      </c>
      <c r="F162" s="249" t="s">
        <v>178</v>
      </c>
      <c r="G162" s="247"/>
      <c r="H162" s="250">
        <v>21.666</v>
      </c>
      <c r="I162" s="251"/>
      <c r="J162" s="247"/>
      <c r="K162" s="247"/>
      <c r="L162" s="252"/>
      <c r="M162" s="282"/>
      <c r="N162" s="283"/>
      <c r="O162" s="283"/>
      <c r="P162" s="283"/>
      <c r="Q162" s="283"/>
      <c r="R162" s="283"/>
      <c r="S162" s="283"/>
      <c r="T162" s="28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176</v>
      </c>
      <c r="AU162" s="256" t="s">
        <v>82</v>
      </c>
      <c r="AV162" s="14" t="s">
        <v>170</v>
      </c>
      <c r="AW162" s="14" t="s">
        <v>35</v>
      </c>
      <c r="AX162" s="14" t="s">
        <v>80</v>
      </c>
      <c r="AY162" s="256" t="s">
        <v>163</v>
      </c>
    </row>
    <row r="163" spans="1:31" s="2" customFormat="1" ht="6.95" customHeight="1">
      <c r="A163" s="40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46"/>
      <c r="M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</sheetData>
  <sheetProtection password="CC35" sheet="1" objects="1" scenarios="1" formatColumns="0" formatRows="0" autoFilter="0"/>
  <autoFilter ref="C89:K1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103" r:id="rId1" display="https://podminky.urs.cz/item/CS_URS_2024_01/359901111"/>
    <hyperlink ref="F109" r:id="rId2" display="https://podminky.urs.cz/item/CS_URS_2024_01/359901212"/>
    <hyperlink ref="F123" r:id="rId3" display="https://podminky.urs.cz/item/CS_URS_2024_01/892372111"/>
    <hyperlink ref="F127" r:id="rId4" display="https://podminky.urs.cz/item/CS_URS_2024_01/892381111"/>
    <hyperlink ref="F131" r:id="rId5" display="https://podminky.urs.cz/item/CS_URS_2024_01/898161223"/>
    <hyperlink ref="F135" r:id="rId6" display="https://podminky.urs.cz/item/CS_URS_2024_01/899101211"/>
    <hyperlink ref="F140" r:id="rId7" display="https://podminky.urs.cz/item/CS_URS_2024_01/899104112"/>
    <hyperlink ref="F149" r:id="rId8" display="https://podminky.urs.cz/item/CS_URS_2024_01/985121122"/>
    <hyperlink ref="F153" r:id="rId9" display="https://podminky.urs.cz/item/CS_URS_2024_01/985121911"/>
    <hyperlink ref="F160" r:id="rId10" display="https://podminky.urs.cz/item/CS_URS_2024_01/9851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  <c r="AZ2" s="140" t="s">
        <v>754</v>
      </c>
      <c r="BA2" s="140" t="s">
        <v>19</v>
      </c>
      <c r="BB2" s="140" t="s">
        <v>19</v>
      </c>
      <c r="BC2" s="140" t="s">
        <v>441</v>
      </c>
      <c r="BD2" s="140" t="s">
        <v>82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  <c r="AZ3" s="140" t="s">
        <v>755</v>
      </c>
      <c r="BA3" s="140" t="s">
        <v>19</v>
      </c>
      <c r="BB3" s="140" t="s">
        <v>19</v>
      </c>
      <c r="BC3" s="140" t="s">
        <v>756</v>
      </c>
      <c r="BD3" s="140" t="s">
        <v>82</v>
      </c>
    </row>
    <row r="4" spans="2:5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  <c r="AZ4" s="140" t="s">
        <v>757</v>
      </c>
      <c r="BA4" s="140" t="s">
        <v>19</v>
      </c>
      <c r="BB4" s="140" t="s">
        <v>19</v>
      </c>
      <c r="BC4" s="140" t="s">
        <v>758</v>
      </c>
      <c r="BD4" s="140" t="s">
        <v>82</v>
      </c>
    </row>
    <row r="5" spans="2:56" s="1" customFormat="1" ht="6.95" customHeight="1">
      <c r="B5" s="22"/>
      <c r="L5" s="22"/>
      <c r="AZ5" s="140" t="s">
        <v>759</v>
      </c>
      <c r="BA5" s="140" t="s">
        <v>19</v>
      </c>
      <c r="BB5" s="140" t="s">
        <v>19</v>
      </c>
      <c r="BC5" s="140" t="s">
        <v>760</v>
      </c>
      <c r="BD5" s="140" t="s">
        <v>82</v>
      </c>
    </row>
    <row r="6" spans="2:56" s="1" customFormat="1" ht="12" customHeight="1">
      <c r="B6" s="22"/>
      <c r="D6" s="145" t="s">
        <v>16</v>
      </c>
      <c r="L6" s="22"/>
      <c r="AZ6" s="140" t="s">
        <v>123</v>
      </c>
      <c r="BA6" s="140" t="s">
        <v>19</v>
      </c>
      <c r="BB6" s="140" t="s">
        <v>19</v>
      </c>
      <c r="BC6" s="140" t="s">
        <v>761</v>
      </c>
      <c r="BD6" s="140" t="s">
        <v>82</v>
      </c>
    </row>
    <row r="7" spans="2:56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  <c r="AZ7" s="140" t="s">
        <v>762</v>
      </c>
      <c r="BA7" s="140" t="s">
        <v>19</v>
      </c>
      <c r="BB7" s="140" t="s">
        <v>19</v>
      </c>
      <c r="BC7" s="140" t="s">
        <v>763</v>
      </c>
      <c r="BD7" s="140" t="s">
        <v>82</v>
      </c>
    </row>
    <row r="8" spans="2:56" s="1" customFormat="1" ht="12" customHeight="1">
      <c r="B8" s="22"/>
      <c r="D8" s="145" t="s">
        <v>127</v>
      </c>
      <c r="L8" s="22"/>
      <c r="AZ8" s="140" t="s">
        <v>764</v>
      </c>
      <c r="BA8" s="140" t="s">
        <v>19</v>
      </c>
      <c r="BB8" s="140" t="s">
        <v>19</v>
      </c>
      <c r="BC8" s="140" t="s">
        <v>765</v>
      </c>
      <c r="BD8" s="140" t="s">
        <v>82</v>
      </c>
    </row>
    <row r="9" spans="1:56" s="2" customFormat="1" ht="16.5" customHeight="1">
      <c r="A9" s="40"/>
      <c r="B9" s="46"/>
      <c r="C9" s="40"/>
      <c r="D9" s="40"/>
      <c r="E9" s="146" t="s">
        <v>128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766</v>
      </c>
      <c r="BA9" s="140" t="s">
        <v>19</v>
      </c>
      <c r="BB9" s="140" t="s">
        <v>19</v>
      </c>
      <c r="BC9" s="140" t="s">
        <v>767</v>
      </c>
      <c r="BD9" s="140" t="s">
        <v>82</v>
      </c>
    </row>
    <row r="10" spans="1:56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768</v>
      </c>
      <c r="BA10" s="140" t="s">
        <v>19</v>
      </c>
      <c r="BB10" s="140" t="s">
        <v>19</v>
      </c>
      <c r="BC10" s="140" t="s">
        <v>769</v>
      </c>
      <c r="BD10" s="140" t="s">
        <v>82</v>
      </c>
    </row>
    <row r="11" spans="1:56" s="2" customFormat="1" ht="16.5" customHeight="1">
      <c r="A11" s="40"/>
      <c r="B11" s="46"/>
      <c r="C11" s="40"/>
      <c r="D11" s="40"/>
      <c r="E11" s="148" t="s">
        <v>770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771</v>
      </c>
      <c r="BA11" s="140" t="s">
        <v>19</v>
      </c>
      <c r="BB11" s="140" t="s">
        <v>19</v>
      </c>
      <c r="BC11" s="140" t="s">
        <v>772</v>
      </c>
      <c r="BD11" s="140" t="s">
        <v>82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773</v>
      </c>
      <c r="BA12" s="140" t="s">
        <v>19</v>
      </c>
      <c r="BB12" s="140" t="s">
        <v>19</v>
      </c>
      <c r="BC12" s="140" t="s">
        <v>774</v>
      </c>
      <c r="BD12" s="140" t="s">
        <v>82</v>
      </c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ROUND((SUM(BE92:BE638)),2)</f>
        <v>0</v>
      </c>
      <c r="G35" s="40"/>
      <c r="H35" s="40"/>
      <c r="I35" s="160">
        <v>0.21</v>
      </c>
      <c r="J35" s="159">
        <f>ROUND(((SUM(BE92:BE638))*I35),2)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ROUND((SUM(BF92:BF638)),2)</f>
        <v>0</v>
      </c>
      <c r="G36" s="40"/>
      <c r="H36" s="40"/>
      <c r="I36" s="160">
        <v>0.15</v>
      </c>
      <c r="J36" s="159">
        <f>ROUND(((SUM(BF92:BF638))*I36),2)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ROUND((SUM(BG92:BG638)),2)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ROUND((SUM(BH92:BH638)),2)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ROUND((SUM(BI92:BI638)),2)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310-01 - VÝMĚNA VODOVODU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136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775</v>
      </c>
      <c r="E66" s="185"/>
      <c r="F66" s="185"/>
      <c r="G66" s="185"/>
      <c r="H66" s="185"/>
      <c r="I66" s="185"/>
      <c r="J66" s="186">
        <f>J269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138</v>
      </c>
      <c r="E67" s="185"/>
      <c r="F67" s="185"/>
      <c r="G67" s="185"/>
      <c r="H67" s="185"/>
      <c r="I67" s="185"/>
      <c r="J67" s="186">
        <f>J288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139</v>
      </c>
      <c r="E68" s="185"/>
      <c r="F68" s="185"/>
      <c r="G68" s="185"/>
      <c r="H68" s="185"/>
      <c r="I68" s="185"/>
      <c r="J68" s="186">
        <f>J315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141</v>
      </c>
      <c r="E69" s="185"/>
      <c r="F69" s="185"/>
      <c r="G69" s="185"/>
      <c r="H69" s="185"/>
      <c r="I69" s="185"/>
      <c r="J69" s="186">
        <f>J603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142</v>
      </c>
      <c r="E70" s="185"/>
      <c r="F70" s="185"/>
      <c r="G70" s="185"/>
      <c r="H70" s="185"/>
      <c r="I70" s="185"/>
      <c r="J70" s="186">
        <f>J636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148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Oprava povrchu komunikací v Klatovech 2024, 2. část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127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128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129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310-01 - VÝMĚNA VODOVODU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Klatovy </v>
      </c>
      <c r="G86" s="42"/>
      <c r="H86" s="42"/>
      <c r="I86" s="34" t="s">
        <v>23</v>
      </c>
      <c r="J86" s="74" t="str">
        <f>IF(J14="","",J14)</f>
        <v>5. 2. 2024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 xml:space="preserve">město Klatovy </v>
      </c>
      <c r="G88" s="42"/>
      <c r="H88" s="42"/>
      <c r="I88" s="34" t="s">
        <v>33</v>
      </c>
      <c r="J88" s="38" t="str">
        <f>E23</f>
        <v xml:space="preserve"> 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31</v>
      </c>
      <c r="D89" s="42"/>
      <c r="E89" s="42"/>
      <c r="F89" s="29" t="str">
        <f>IF(E20="","",E20)</f>
        <v>Vyplň údaj</v>
      </c>
      <c r="G89" s="42"/>
      <c r="H89" s="42"/>
      <c r="I89" s="34" t="s">
        <v>36</v>
      </c>
      <c r="J89" s="38" t="str">
        <f>E26</f>
        <v xml:space="preserve"> 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149</v>
      </c>
      <c r="D91" s="191" t="s">
        <v>58</v>
      </c>
      <c r="E91" s="191" t="s">
        <v>54</v>
      </c>
      <c r="F91" s="191" t="s">
        <v>55</v>
      </c>
      <c r="G91" s="191" t="s">
        <v>150</v>
      </c>
      <c r="H91" s="191" t="s">
        <v>151</v>
      </c>
      <c r="I91" s="191" t="s">
        <v>152</v>
      </c>
      <c r="J91" s="191" t="s">
        <v>133</v>
      </c>
      <c r="K91" s="192" t="s">
        <v>153</v>
      </c>
      <c r="L91" s="193"/>
      <c r="M91" s="94" t="s">
        <v>19</v>
      </c>
      <c r="N91" s="95" t="s">
        <v>43</v>
      </c>
      <c r="O91" s="95" t="s">
        <v>154</v>
      </c>
      <c r="P91" s="95" t="s">
        <v>155</v>
      </c>
      <c r="Q91" s="95" t="s">
        <v>156</v>
      </c>
      <c r="R91" s="95" t="s">
        <v>157</v>
      </c>
      <c r="S91" s="95" t="s">
        <v>158</v>
      </c>
      <c r="T91" s="96" t="s">
        <v>159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160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</f>
        <v>0</v>
      </c>
      <c r="Q92" s="98"/>
      <c r="R92" s="196">
        <f>R93</f>
        <v>6.19089242</v>
      </c>
      <c r="S92" s="98"/>
      <c r="T92" s="197">
        <f>T93</f>
        <v>77.47409999999999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134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161</v>
      </c>
      <c r="F93" s="202" t="s">
        <v>162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P94+P269+P288+P315+P603+P636</f>
        <v>0</v>
      </c>
      <c r="Q93" s="207"/>
      <c r="R93" s="208">
        <f>R94+R269+R288+R315+R603+R636</f>
        <v>6.19089242</v>
      </c>
      <c r="S93" s="207"/>
      <c r="T93" s="209">
        <f>T94+T269+T288+T315+T603+T636</f>
        <v>77.47409999999999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72</v>
      </c>
      <c r="AU93" s="211" t="s">
        <v>73</v>
      </c>
      <c r="AY93" s="210" t="s">
        <v>163</v>
      </c>
      <c r="BK93" s="212">
        <f>BK94+BK269+BK288+BK315+BK603+BK636</f>
        <v>0</v>
      </c>
    </row>
    <row r="94" spans="1:63" s="12" customFormat="1" ht="22.8" customHeight="1">
      <c r="A94" s="12"/>
      <c r="B94" s="199"/>
      <c r="C94" s="200"/>
      <c r="D94" s="201" t="s">
        <v>72</v>
      </c>
      <c r="E94" s="213" t="s">
        <v>80</v>
      </c>
      <c r="F94" s="213" t="s">
        <v>164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SUM(P95:P268)</f>
        <v>0</v>
      </c>
      <c r="Q94" s="207"/>
      <c r="R94" s="208">
        <f>SUM(R95:R268)</f>
        <v>0.34989066</v>
      </c>
      <c r="S94" s="207"/>
      <c r="T94" s="209">
        <f>SUM(T95:T268)</f>
        <v>72.645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72</v>
      </c>
      <c r="AU94" s="211" t="s">
        <v>80</v>
      </c>
      <c r="AY94" s="210" t="s">
        <v>163</v>
      </c>
      <c r="BK94" s="212">
        <f>SUM(BK95:BK268)</f>
        <v>0</v>
      </c>
    </row>
    <row r="95" spans="1:65" s="2" customFormat="1" ht="37.8" customHeight="1">
      <c r="A95" s="40"/>
      <c r="B95" s="41"/>
      <c r="C95" s="215" t="s">
        <v>80</v>
      </c>
      <c r="D95" s="215" t="s">
        <v>165</v>
      </c>
      <c r="E95" s="216" t="s">
        <v>776</v>
      </c>
      <c r="F95" s="217" t="s">
        <v>777</v>
      </c>
      <c r="G95" s="218" t="s">
        <v>168</v>
      </c>
      <c r="H95" s="219">
        <v>103.5</v>
      </c>
      <c r="I95" s="220"/>
      <c r="J95" s="221">
        <f>ROUND(I95*H95,2)</f>
        <v>0</v>
      </c>
      <c r="K95" s="217" t="s">
        <v>691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0.58</v>
      </c>
      <c r="T95" s="225">
        <f>S95*H95</f>
        <v>60.029999999999994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170</v>
      </c>
      <c r="AT95" s="226" t="s">
        <v>165</v>
      </c>
      <c r="AU95" s="226" t="s">
        <v>82</v>
      </c>
      <c r="AY95" s="19" t="s">
        <v>163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170</v>
      </c>
      <c r="BM95" s="226" t="s">
        <v>778</v>
      </c>
    </row>
    <row r="96" spans="1:47" s="2" customFormat="1" ht="12">
      <c r="A96" s="40"/>
      <c r="B96" s="41"/>
      <c r="C96" s="42"/>
      <c r="D96" s="228" t="s">
        <v>172</v>
      </c>
      <c r="E96" s="42"/>
      <c r="F96" s="229" t="s">
        <v>779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82</v>
      </c>
    </row>
    <row r="97" spans="1:51" s="13" customFormat="1" ht="12">
      <c r="A97" s="13"/>
      <c r="B97" s="235"/>
      <c r="C97" s="236"/>
      <c r="D97" s="233" t="s">
        <v>176</v>
      </c>
      <c r="E97" s="237" t="s">
        <v>19</v>
      </c>
      <c r="F97" s="238" t="s">
        <v>780</v>
      </c>
      <c r="G97" s="236"/>
      <c r="H97" s="239">
        <v>103.5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176</v>
      </c>
      <c r="AU97" s="245" t="s">
        <v>82</v>
      </c>
      <c r="AV97" s="13" t="s">
        <v>82</v>
      </c>
      <c r="AW97" s="13" t="s">
        <v>35</v>
      </c>
      <c r="AX97" s="13" t="s">
        <v>73</v>
      </c>
      <c r="AY97" s="245" t="s">
        <v>163</v>
      </c>
    </row>
    <row r="98" spans="1:51" s="14" customFormat="1" ht="12">
      <c r="A98" s="14"/>
      <c r="B98" s="246"/>
      <c r="C98" s="247"/>
      <c r="D98" s="233" t="s">
        <v>176</v>
      </c>
      <c r="E98" s="248" t="s">
        <v>19</v>
      </c>
      <c r="F98" s="249" t="s">
        <v>178</v>
      </c>
      <c r="G98" s="247"/>
      <c r="H98" s="250">
        <v>103.5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176</v>
      </c>
      <c r="AU98" s="256" t="s">
        <v>82</v>
      </c>
      <c r="AV98" s="14" t="s">
        <v>170</v>
      </c>
      <c r="AW98" s="14" t="s">
        <v>35</v>
      </c>
      <c r="AX98" s="14" t="s">
        <v>80</v>
      </c>
      <c r="AY98" s="256" t="s">
        <v>163</v>
      </c>
    </row>
    <row r="99" spans="1:65" s="2" customFormat="1" ht="37.8" customHeight="1">
      <c r="A99" s="40"/>
      <c r="B99" s="41"/>
      <c r="C99" s="215" t="s">
        <v>82</v>
      </c>
      <c r="D99" s="215" t="s">
        <v>165</v>
      </c>
      <c r="E99" s="216" t="s">
        <v>781</v>
      </c>
      <c r="F99" s="217" t="s">
        <v>782</v>
      </c>
      <c r="G99" s="218" t="s">
        <v>168</v>
      </c>
      <c r="H99" s="219">
        <v>43.5</v>
      </c>
      <c r="I99" s="220"/>
      <c r="J99" s="221">
        <f>ROUND(I99*H99,2)</f>
        <v>0</v>
      </c>
      <c r="K99" s="217" t="s">
        <v>691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0.29</v>
      </c>
      <c r="T99" s="225">
        <f>S99*H99</f>
        <v>12.614999999999998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170</v>
      </c>
      <c r="AT99" s="226" t="s">
        <v>165</v>
      </c>
      <c r="AU99" s="226" t="s">
        <v>82</v>
      </c>
      <c r="AY99" s="19" t="s">
        <v>163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80</v>
      </c>
      <c r="BK99" s="227">
        <f>ROUND(I99*H99,2)</f>
        <v>0</v>
      </c>
      <c r="BL99" s="19" t="s">
        <v>170</v>
      </c>
      <c r="BM99" s="226" t="s">
        <v>783</v>
      </c>
    </row>
    <row r="100" spans="1:47" s="2" customFormat="1" ht="12">
      <c r="A100" s="40"/>
      <c r="B100" s="41"/>
      <c r="C100" s="42"/>
      <c r="D100" s="228" t="s">
        <v>172</v>
      </c>
      <c r="E100" s="42"/>
      <c r="F100" s="229" t="s">
        <v>784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82</v>
      </c>
    </row>
    <row r="101" spans="1:51" s="13" customFormat="1" ht="12">
      <c r="A101" s="13"/>
      <c r="B101" s="235"/>
      <c r="C101" s="236"/>
      <c r="D101" s="233" t="s">
        <v>176</v>
      </c>
      <c r="E101" s="237" t="s">
        <v>19</v>
      </c>
      <c r="F101" s="238" t="s">
        <v>785</v>
      </c>
      <c r="G101" s="236"/>
      <c r="H101" s="239">
        <v>43.5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176</v>
      </c>
      <c r="AU101" s="245" t="s">
        <v>82</v>
      </c>
      <c r="AV101" s="13" t="s">
        <v>82</v>
      </c>
      <c r="AW101" s="13" t="s">
        <v>35</v>
      </c>
      <c r="AX101" s="13" t="s">
        <v>73</v>
      </c>
      <c r="AY101" s="245" t="s">
        <v>163</v>
      </c>
    </row>
    <row r="102" spans="1:51" s="14" customFormat="1" ht="12">
      <c r="A102" s="14"/>
      <c r="B102" s="246"/>
      <c r="C102" s="247"/>
      <c r="D102" s="233" t="s">
        <v>176</v>
      </c>
      <c r="E102" s="248" t="s">
        <v>19</v>
      </c>
      <c r="F102" s="249" t="s">
        <v>178</v>
      </c>
      <c r="G102" s="247"/>
      <c r="H102" s="250">
        <v>43.5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176</v>
      </c>
      <c r="AU102" s="256" t="s">
        <v>82</v>
      </c>
      <c r="AV102" s="14" t="s">
        <v>170</v>
      </c>
      <c r="AW102" s="14" t="s">
        <v>35</v>
      </c>
      <c r="AX102" s="14" t="s">
        <v>80</v>
      </c>
      <c r="AY102" s="256" t="s">
        <v>163</v>
      </c>
    </row>
    <row r="103" spans="1:65" s="2" customFormat="1" ht="16.5" customHeight="1">
      <c r="A103" s="40"/>
      <c r="B103" s="41"/>
      <c r="C103" s="215" t="s">
        <v>185</v>
      </c>
      <c r="D103" s="215" t="s">
        <v>165</v>
      </c>
      <c r="E103" s="216" t="s">
        <v>786</v>
      </c>
      <c r="F103" s="217" t="s">
        <v>787</v>
      </c>
      <c r="G103" s="218" t="s">
        <v>707</v>
      </c>
      <c r="H103" s="219">
        <v>360</v>
      </c>
      <c r="I103" s="220"/>
      <c r="J103" s="221">
        <f>ROUND(I103*H103,2)</f>
        <v>0</v>
      </c>
      <c r="K103" s="217" t="s">
        <v>691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3E-05</v>
      </c>
      <c r="R103" s="224">
        <f>Q103*H103</f>
        <v>0.0108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170</v>
      </c>
      <c r="AT103" s="226" t="s">
        <v>165</v>
      </c>
      <c r="AU103" s="226" t="s">
        <v>82</v>
      </c>
      <c r="AY103" s="19" t="s">
        <v>163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170</v>
      </c>
      <c r="BM103" s="226" t="s">
        <v>788</v>
      </c>
    </row>
    <row r="104" spans="1:47" s="2" customFormat="1" ht="12">
      <c r="A104" s="40"/>
      <c r="B104" s="41"/>
      <c r="C104" s="42"/>
      <c r="D104" s="228" t="s">
        <v>172</v>
      </c>
      <c r="E104" s="42"/>
      <c r="F104" s="229" t="s">
        <v>789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172</v>
      </c>
      <c r="AU104" s="19" t="s">
        <v>82</v>
      </c>
    </row>
    <row r="105" spans="1:51" s="13" customFormat="1" ht="12">
      <c r="A105" s="13"/>
      <c r="B105" s="235"/>
      <c r="C105" s="236"/>
      <c r="D105" s="233" t="s">
        <v>176</v>
      </c>
      <c r="E105" s="237" t="s">
        <v>19</v>
      </c>
      <c r="F105" s="238" t="s">
        <v>790</v>
      </c>
      <c r="G105" s="236"/>
      <c r="H105" s="239">
        <v>360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176</v>
      </c>
      <c r="AU105" s="245" t="s">
        <v>82</v>
      </c>
      <c r="AV105" s="13" t="s">
        <v>82</v>
      </c>
      <c r="AW105" s="13" t="s">
        <v>35</v>
      </c>
      <c r="AX105" s="13" t="s">
        <v>73</v>
      </c>
      <c r="AY105" s="245" t="s">
        <v>163</v>
      </c>
    </row>
    <row r="106" spans="1:51" s="14" customFormat="1" ht="12">
      <c r="A106" s="14"/>
      <c r="B106" s="246"/>
      <c r="C106" s="247"/>
      <c r="D106" s="233" t="s">
        <v>176</v>
      </c>
      <c r="E106" s="248" t="s">
        <v>19</v>
      </c>
      <c r="F106" s="249" t="s">
        <v>178</v>
      </c>
      <c r="G106" s="247"/>
      <c r="H106" s="250">
        <v>360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176</v>
      </c>
      <c r="AU106" s="256" t="s">
        <v>82</v>
      </c>
      <c r="AV106" s="14" t="s">
        <v>170</v>
      </c>
      <c r="AW106" s="14" t="s">
        <v>35</v>
      </c>
      <c r="AX106" s="14" t="s">
        <v>80</v>
      </c>
      <c r="AY106" s="256" t="s">
        <v>163</v>
      </c>
    </row>
    <row r="107" spans="1:65" s="2" customFormat="1" ht="24.15" customHeight="1">
      <c r="A107" s="40"/>
      <c r="B107" s="41"/>
      <c r="C107" s="215" t="s">
        <v>170</v>
      </c>
      <c r="D107" s="215" t="s">
        <v>165</v>
      </c>
      <c r="E107" s="216" t="s">
        <v>791</v>
      </c>
      <c r="F107" s="217" t="s">
        <v>792</v>
      </c>
      <c r="G107" s="218" t="s">
        <v>793</v>
      </c>
      <c r="H107" s="219">
        <v>45</v>
      </c>
      <c r="I107" s="220"/>
      <c r="J107" s="221">
        <f>ROUND(I107*H107,2)</f>
        <v>0</v>
      </c>
      <c r="K107" s="217" t="s">
        <v>691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170</v>
      </c>
      <c r="AT107" s="226" t="s">
        <v>165</v>
      </c>
      <c r="AU107" s="226" t="s">
        <v>82</v>
      </c>
      <c r="AY107" s="19" t="s">
        <v>163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80</v>
      </c>
      <c r="BK107" s="227">
        <f>ROUND(I107*H107,2)</f>
        <v>0</v>
      </c>
      <c r="BL107" s="19" t="s">
        <v>170</v>
      </c>
      <c r="BM107" s="226" t="s">
        <v>794</v>
      </c>
    </row>
    <row r="108" spans="1:47" s="2" customFormat="1" ht="12">
      <c r="A108" s="40"/>
      <c r="B108" s="41"/>
      <c r="C108" s="42"/>
      <c r="D108" s="228" t="s">
        <v>172</v>
      </c>
      <c r="E108" s="42"/>
      <c r="F108" s="229" t="s">
        <v>795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82</v>
      </c>
    </row>
    <row r="109" spans="1:51" s="13" customFormat="1" ht="12">
      <c r="A109" s="13"/>
      <c r="B109" s="235"/>
      <c r="C109" s="236"/>
      <c r="D109" s="233" t="s">
        <v>176</v>
      </c>
      <c r="E109" s="237" t="s">
        <v>19</v>
      </c>
      <c r="F109" s="238" t="s">
        <v>796</v>
      </c>
      <c r="G109" s="236"/>
      <c r="H109" s="239">
        <v>45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176</v>
      </c>
      <c r="AU109" s="245" t="s">
        <v>82</v>
      </c>
      <c r="AV109" s="13" t="s">
        <v>82</v>
      </c>
      <c r="AW109" s="13" t="s">
        <v>35</v>
      </c>
      <c r="AX109" s="13" t="s">
        <v>73</v>
      </c>
      <c r="AY109" s="245" t="s">
        <v>163</v>
      </c>
    </row>
    <row r="110" spans="1:51" s="14" customFormat="1" ht="12">
      <c r="A110" s="14"/>
      <c r="B110" s="246"/>
      <c r="C110" s="247"/>
      <c r="D110" s="233" t="s">
        <v>176</v>
      </c>
      <c r="E110" s="248" t="s">
        <v>19</v>
      </c>
      <c r="F110" s="249" t="s">
        <v>178</v>
      </c>
      <c r="G110" s="247"/>
      <c r="H110" s="250">
        <v>45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176</v>
      </c>
      <c r="AU110" s="256" t="s">
        <v>82</v>
      </c>
      <c r="AV110" s="14" t="s">
        <v>170</v>
      </c>
      <c r="AW110" s="14" t="s">
        <v>35</v>
      </c>
      <c r="AX110" s="14" t="s">
        <v>80</v>
      </c>
      <c r="AY110" s="256" t="s">
        <v>163</v>
      </c>
    </row>
    <row r="111" spans="1:65" s="2" customFormat="1" ht="49.05" customHeight="1">
      <c r="A111" s="40"/>
      <c r="B111" s="41"/>
      <c r="C111" s="215" t="s">
        <v>197</v>
      </c>
      <c r="D111" s="215" t="s">
        <v>165</v>
      </c>
      <c r="E111" s="216" t="s">
        <v>797</v>
      </c>
      <c r="F111" s="217" t="s">
        <v>798</v>
      </c>
      <c r="G111" s="218" t="s">
        <v>200</v>
      </c>
      <c r="H111" s="219">
        <v>2</v>
      </c>
      <c r="I111" s="220"/>
      <c r="J111" s="221">
        <f>ROUND(I111*H111,2)</f>
        <v>0</v>
      </c>
      <c r="K111" s="217" t="s">
        <v>691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0.0369</v>
      </c>
      <c r="R111" s="224">
        <f>Q111*H111</f>
        <v>0.0738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170</v>
      </c>
      <c r="AT111" s="226" t="s">
        <v>165</v>
      </c>
      <c r="AU111" s="226" t="s">
        <v>82</v>
      </c>
      <c r="AY111" s="19" t="s">
        <v>163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170</v>
      </c>
      <c r="BM111" s="226" t="s">
        <v>799</v>
      </c>
    </row>
    <row r="112" spans="1:47" s="2" customFormat="1" ht="12">
      <c r="A112" s="40"/>
      <c r="B112" s="41"/>
      <c r="C112" s="42"/>
      <c r="D112" s="228" t="s">
        <v>172</v>
      </c>
      <c r="E112" s="42"/>
      <c r="F112" s="229" t="s">
        <v>800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82</v>
      </c>
    </row>
    <row r="113" spans="1:51" s="15" customFormat="1" ht="12">
      <c r="A113" s="15"/>
      <c r="B113" s="257"/>
      <c r="C113" s="258"/>
      <c r="D113" s="233" t="s">
        <v>176</v>
      </c>
      <c r="E113" s="259" t="s">
        <v>19</v>
      </c>
      <c r="F113" s="260" t="s">
        <v>801</v>
      </c>
      <c r="G113" s="258"/>
      <c r="H113" s="259" t="s">
        <v>19</v>
      </c>
      <c r="I113" s="261"/>
      <c r="J113" s="258"/>
      <c r="K113" s="258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176</v>
      </c>
      <c r="AU113" s="266" t="s">
        <v>82</v>
      </c>
      <c r="AV113" s="15" t="s">
        <v>80</v>
      </c>
      <c r="AW113" s="15" t="s">
        <v>35</v>
      </c>
      <c r="AX113" s="15" t="s">
        <v>73</v>
      </c>
      <c r="AY113" s="266" t="s">
        <v>163</v>
      </c>
    </row>
    <row r="114" spans="1:51" s="15" customFormat="1" ht="12">
      <c r="A114" s="15"/>
      <c r="B114" s="257"/>
      <c r="C114" s="258"/>
      <c r="D114" s="233" t="s">
        <v>176</v>
      </c>
      <c r="E114" s="259" t="s">
        <v>19</v>
      </c>
      <c r="F114" s="260" t="s">
        <v>802</v>
      </c>
      <c r="G114" s="258"/>
      <c r="H114" s="259" t="s">
        <v>19</v>
      </c>
      <c r="I114" s="261"/>
      <c r="J114" s="258"/>
      <c r="K114" s="258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176</v>
      </c>
      <c r="AU114" s="266" t="s">
        <v>82</v>
      </c>
      <c r="AV114" s="15" t="s">
        <v>80</v>
      </c>
      <c r="AW114" s="15" t="s">
        <v>35</v>
      </c>
      <c r="AX114" s="15" t="s">
        <v>73</v>
      </c>
      <c r="AY114" s="266" t="s">
        <v>163</v>
      </c>
    </row>
    <row r="115" spans="1:51" s="13" customFormat="1" ht="12">
      <c r="A115" s="13"/>
      <c r="B115" s="235"/>
      <c r="C115" s="236"/>
      <c r="D115" s="233" t="s">
        <v>176</v>
      </c>
      <c r="E115" s="237" t="s">
        <v>19</v>
      </c>
      <c r="F115" s="238" t="s">
        <v>803</v>
      </c>
      <c r="G115" s="236"/>
      <c r="H115" s="239">
        <v>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176</v>
      </c>
      <c r="AU115" s="245" t="s">
        <v>82</v>
      </c>
      <c r="AV115" s="13" t="s">
        <v>82</v>
      </c>
      <c r="AW115" s="13" t="s">
        <v>35</v>
      </c>
      <c r="AX115" s="13" t="s">
        <v>73</v>
      </c>
      <c r="AY115" s="245" t="s">
        <v>163</v>
      </c>
    </row>
    <row r="116" spans="1:51" s="16" customFormat="1" ht="12">
      <c r="A116" s="16"/>
      <c r="B116" s="285"/>
      <c r="C116" s="286"/>
      <c r="D116" s="233" t="s">
        <v>176</v>
      </c>
      <c r="E116" s="287" t="s">
        <v>19</v>
      </c>
      <c r="F116" s="288" t="s">
        <v>804</v>
      </c>
      <c r="G116" s="286"/>
      <c r="H116" s="289">
        <v>1</v>
      </c>
      <c r="I116" s="290"/>
      <c r="J116" s="286"/>
      <c r="K116" s="286"/>
      <c r="L116" s="291"/>
      <c r="M116" s="292"/>
      <c r="N116" s="293"/>
      <c r="O116" s="293"/>
      <c r="P116" s="293"/>
      <c r="Q116" s="293"/>
      <c r="R116" s="293"/>
      <c r="S116" s="293"/>
      <c r="T116" s="294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95" t="s">
        <v>176</v>
      </c>
      <c r="AU116" s="295" t="s">
        <v>82</v>
      </c>
      <c r="AV116" s="16" t="s">
        <v>185</v>
      </c>
      <c r="AW116" s="16" t="s">
        <v>35</v>
      </c>
      <c r="AX116" s="16" t="s">
        <v>73</v>
      </c>
      <c r="AY116" s="295" t="s">
        <v>163</v>
      </c>
    </row>
    <row r="117" spans="1:51" s="15" customFormat="1" ht="12">
      <c r="A117" s="15"/>
      <c r="B117" s="257"/>
      <c r="C117" s="258"/>
      <c r="D117" s="233" t="s">
        <v>176</v>
      </c>
      <c r="E117" s="259" t="s">
        <v>19</v>
      </c>
      <c r="F117" s="260" t="s">
        <v>805</v>
      </c>
      <c r="G117" s="258"/>
      <c r="H117" s="259" t="s">
        <v>19</v>
      </c>
      <c r="I117" s="261"/>
      <c r="J117" s="258"/>
      <c r="K117" s="258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176</v>
      </c>
      <c r="AU117" s="266" t="s">
        <v>82</v>
      </c>
      <c r="AV117" s="15" t="s">
        <v>80</v>
      </c>
      <c r="AW117" s="15" t="s">
        <v>35</v>
      </c>
      <c r="AX117" s="15" t="s">
        <v>73</v>
      </c>
      <c r="AY117" s="266" t="s">
        <v>163</v>
      </c>
    </row>
    <row r="118" spans="1:51" s="13" customFormat="1" ht="12">
      <c r="A118" s="13"/>
      <c r="B118" s="235"/>
      <c r="C118" s="236"/>
      <c r="D118" s="233" t="s">
        <v>176</v>
      </c>
      <c r="E118" s="237" t="s">
        <v>19</v>
      </c>
      <c r="F118" s="238" t="s">
        <v>803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176</v>
      </c>
      <c r="AU118" s="245" t="s">
        <v>82</v>
      </c>
      <c r="AV118" s="13" t="s">
        <v>82</v>
      </c>
      <c r="AW118" s="13" t="s">
        <v>35</v>
      </c>
      <c r="AX118" s="13" t="s">
        <v>73</v>
      </c>
      <c r="AY118" s="245" t="s">
        <v>163</v>
      </c>
    </row>
    <row r="119" spans="1:51" s="16" customFormat="1" ht="12">
      <c r="A119" s="16"/>
      <c r="B119" s="285"/>
      <c r="C119" s="286"/>
      <c r="D119" s="233" t="s">
        <v>176</v>
      </c>
      <c r="E119" s="287" t="s">
        <v>19</v>
      </c>
      <c r="F119" s="288" t="s">
        <v>804</v>
      </c>
      <c r="G119" s="286"/>
      <c r="H119" s="289">
        <v>1</v>
      </c>
      <c r="I119" s="290"/>
      <c r="J119" s="286"/>
      <c r="K119" s="286"/>
      <c r="L119" s="291"/>
      <c r="M119" s="292"/>
      <c r="N119" s="293"/>
      <c r="O119" s="293"/>
      <c r="P119" s="293"/>
      <c r="Q119" s="293"/>
      <c r="R119" s="293"/>
      <c r="S119" s="293"/>
      <c r="T119" s="294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95" t="s">
        <v>176</v>
      </c>
      <c r="AU119" s="295" t="s">
        <v>82</v>
      </c>
      <c r="AV119" s="16" t="s">
        <v>185</v>
      </c>
      <c r="AW119" s="16" t="s">
        <v>35</v>
      </c>
      <c r="AX119" s="16" t="s">
        <v>73</v>
      </c>
      <c r="AY119" s="295" t="s">
        <v>163</v>
      </c>
    </row>
    <row r="120" spans="1:51" s="14" customFormat="1" ht="12">
      <c r="A120" s="14"/>
      <c r="B120" s="246"/>
      <c r="C120" s="247"/>
      <c r="D120" s="233" t="s">
        <v>176</v>
      </c>
      <c r="E120" s="248" t="s">
        <v>19</v>
      </c>
      <c r="F120" s="249" t="s">
        <v>178</v>
      </c>
      <c r="G120" s="247"/>
      <c r="H120" s="250">
        <v>2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176</v>
      </c>
      <c r="AU120" s="256" t="s">
        <v>82</v>
      </c>
      <c r="AV120" s="14" t="s">
        <v>170</v>
      </c>
      <c r="AW120" s="14" t="s">
        <v>35</v>
      </c>
      <c r="AX120" s="14" t="s">
        <v>80</v>
      </c>
      <c r="AY120" s="256" t="s">
        <v>163</v>
      </c>
    </row>
    <row r="121" spans="1:65" s="2" customFormat="1" ht="49.05" customHeight="1">
      <c r="A121" s="40"/>
      <c r="B121" s="41"/>
      <c r="C121" s="215" t="s">
        <v>204</v>
      </c>
      <c r="D121" s="215" t="s">
        <v>165</v>
      </c>
      <c r="E121" s="216" t="s">
        <v>806</v>
      </c>
      <c r="F121" s="217" t="s">
        <v>807</v>
      </c>
      <c r="G121" s="218" t="s">
        <v>200</v>
      </c>
      <c r="H121" s="219">
        <v>1</v>
      </c>
      <c r="I121" s="220"/>
      <c r="J121" s="221">
        <f>ROUND(I121*H121,2)</f>
        <v>0</v>
      </c>
      <c r="K121" s="217" t="s">
        <v>691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0.0369</v>
      </c>
      <c r="R121" s="224">
        <f>Q121*H121</f>
        <v>0.0369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170</v>
      </c>
      <c r="AT121" s="226" t="s">
        <v>165</v>
      </c>
      <c r="AU121" s="226" t="s">
        <v>82</v>
      </c>
      <c r="AY121" s="19" t="s">
        <v>163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170</v>
      </c>
      <c r="BM121" s="226" t="s">
        <v>808</v>
      </c>
    </row>
    <row r="122" spans="1:47" s="2" customFormat="1" ht="12">
      <c r="A122" s="40"/>
      <c r="B122" s="41"/>
      <c r="C122" s="42"/>
      <c r="D122" s="228" t="s">
        <v>172</v>
      </c>
      <c r="E122" s="42"/>
      <c r="F122" s="229" t="s">
        <v>809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51" s="15" customFormat="1" ht="12">
      <c r="A123" s="15"/>
      <c r="B123" s="257"/>
      <c r="C123" s="258"/>
      <c r="D123" s="233" t="s">
        <v>176</v>
      </c>
      <c r="E123" s="259" t="s">
        <v>19</v>
      </c>
      <c r="F123" s="260" t="s">
        <v>801</v>
      </c>
      <c r="G123" s="258"/>
      <c r="H123" s="259" t="s">
        <v>19</v>
      </c>
      <c r="I123" s="261"/>
      <c r="J123" s="258"/>
      <c r="K123" s="258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176</v>
      </c>
      <c r="AU123" s="266" t="s">
        <v>82</v>
      </c>
      <c r="AV123" s="15" t="s">
        <v>80</v>
      </c>
      <c r="AW123" s="15" t="s">
        <v>35</v>
      </c>
      <c r="AX123" s="15" t="s">
        <v>73</v>
      </c>
      <c r="AY123" s="266" t="s">
        <v>163</v>
      </c>
    </row>
    <row r="124" spans="1:51" s="15" customFormat="1" ht="12">
      <c r="A124" s="15"/>
      <c r="B124" s="257"/>
      <c r="C124" s="258"/>
      <c r="D124" s="233" t="s">
        <v>176</v>
      </c>
      <c r="E124" s="259" t="s">
        <v>19</v>
      </c>
      <c r="F124" s="260" t="s">
        <v>802</v>
      </c>
      <c r="G124" s="258"/>
      <c r="H124" s="259" t="s">
        <v>19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176</v>
      </c>
      <c r="AU124" s="266" t="s">
        <v>82</v>
      </c>
      <c r="AV124" s="15" t="s">
        <v>80</v>
      </c>
      <c r="AW124" s="15" t="s">
        <v>35</v>
      </c>
      <c r="AX124" s="15" t="s">
        <v>73</v>
      </c>
      <c r="AY124" s="266" t="s">
        <v>163</v>
      </c>
    </row>
    <row r="125" spans="1:51" s="13" customFormat="1" ht="12">
      <c r="A125" s="13"/>
      <c r="B125" s="235"/>
      <c r="C125" s="236"/>
      <c r="D125" s="233" t="s">
        <v>176</v>
      </c>
      <c r="E125" s="237" t="s">
        <v>19</v>
      </c>
      <c r="F125" s="238" t="s">
        <v>810</v>
      </c>
      <c r="G125" s="236"/>
      <c r="H125" s="239">
        <v>1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176</v>
      </c>
      <c r="AU125" s="245" t="s">
        <v>82</v>
      </c>
      <c r="AV125" s="13" t="s">
        <v>82</v>
      </c>
      <c r="AW125" s="13" t="s">
        <v>35</v>
      </c>
      <c r="AX125" s="13" t="s">
        <v>73</v>
      </c>
      <c r="AY125" s="245" t="s">
        <v>163</v>
      </c>
    </row>
    <row r="126" spans="1:51" s="14" customFormat="1" ht="12">
      <c r="A126" s="14"/>
      <c r="B126" s="246"/>
      <c r="C126" s="247"/>
      <c r="D126" s="233" t="s">
        <v>176</v>
      </c>
      <c r="E126" s="248" t="s">
        <v>19</v>
      </c>
      <c r="F126" s="249" t="s">
        <v>178</v>
      </c>
      <c r="G126" s="247"/>
      <c r="H126" s="250">
        <v>1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176</v>
      </c>
      <c r="AU126" s="256" t="s">
        <v>82</v>
      </c>
      <c r="AV126" s="14" t="s">
        <v>170</v>
      </c>
      <c r="AW126" s="14" t="s">
        <v>35</v>
      </c>
      <c r="AX126" s="14" t="s">
        <v>80</v>
      </c>
      <c r="AY126" s="256" t="s">
        <v>163</v>
      </c>
    </row>
    <row r="127" spans="1:65" s="2" customFormat="1" ht="24.15" customHeight="1">
      <c r="A127" s="40"/>
      <c r="B127" s="41"/>
      <c r="C127" s="215" t="s">
        <v>219</v>
      </c>
      <c r="D127" s="215" t="s">
        <v>165</v>
      </c>
      <c r="E127" s="216" t="s">
        <v>811</v>
      </c>
      <c r="F127" s="217" t="s">
        <v>812</v>
      </c>
      <c r="G127" s="218" t="s">
        <v>405</v>
      </c>
      <c r="H127" s="219">
        <v>1</v>
      </c>
      <c r="I127" s="220"/>
      <c r="J127" s="221">
        <f>ROUND(I127*H127,2)</f>
        <v>0</v>
      </c>
      <c r="K127" s="217" t="s">
        <v>691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0.00065</v>
      </c>
      <c r="R127" s="224">
        <f>Q127*H127</f>
        <v>0.00065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170</v>
      </c>
      <c r="AT127" s="226" t="s">
        <v>165</v>
      </c>
      <c r="AU127" s="226" t="s">
        <v>82</v>
      </c>
      <c r="AY127" s="19" t="s">
        <v>163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80</v>
      </c>
      <c r="BK127" s="227">
        <f>ROUND(I127*H127,2)</f>
        <v>0</v>
      </c>
      <c r="BL127" s="19" t="s">
        <v>170</v>
      </c>
      <c r="BM127" s="226" t="s">
        <v>813</v>
      </c>
    </row>
    <row r="128" spans="1:47" s="2" customFormat="1" ht="12">
      <c r="A128" s="40"/>
      <c r="B128" s="41"/>
      <c r="C128" s="42"/>
      <c r="D128" s="228" t="s">
        <v>172</v>
      </c>
      <c r="E128" s="42"/>
      <c r="F128" s="229" t="s">
        <v>814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172</v>
      </c>
      <c r="AU128" s="19" t="s">
        <v>82</v>
      </c>
    </row>
    <row r="129" spans="1:51" s="13" customFormat="1" ht="12">
      <c r="A129" s="13"/>
      <c r="B129" s="235"/>
      <c r="C129" s="236"/>
      <c r="D129" s="233" t="s">
        <v>176</v>
      </c>
      <c r="E129" s="237" t="s">
        <v>19</v>
      </c>
      <c r="F129" s="238" t="s">
        <v>815</v>
      </c>
      <c r="G129" s="236"/>
      <c r="H129" s="239">
        <v>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176</v>
      </c>
      <c r="AU129" s="245" t="s">
        <v>82</v>
      </c>
      <c r="AV129" s="13" t="s">
        <v>82</v>
      </c>
      <c r="AW129" s="13" t="s">
        <v>35</v>
      </c>
      <c r="AX129" s="13" t="s">
        <v>73</v>
      </c>
      <c r="AY129" s="245" t="s">
        <v>163</v>
      </c>
    </row>
    <row r="130" spans="1:51" s="14" customFormat="1" ht="12">
      <c r="A130" s="14"/>
      <c r="B130" s="246"/>
      <c r="C130" s="247"/>
      <c r="D130" s="233" t="s">
        <v>176</v>
      </c>
      <c r="E130" s="248" t="s">
        <v>19</v>
      </c>
      <c r="F130" s="249" t="s">
        <v>178</v>
      </c>
      <c r="G130" s="247"/>
      <c r="H130" s="250">
        <v>1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176</v>
      </c>
      <c r="AU130" s="256" t="s">
        <v>82</v>
      </c>
      <c r="AV130" s="14" t="s">
        <v>170</v>
      </c>
      <c r="AW130" s="14" t="s">
        <v>35</v>
      </c>
      <c r="AX130" s="14" t="s">
        <v>80</v>
      </c>
      <c r="AY130" s="256" t="s">
        <v>163</v>
      </c>
    </row>
    <row r="131" spans="1:65" s="2" customFormat="1" ht="24.15" customHeight="1">
      <c r="A131" s="40"/>
      <c r="B131" s="41"/>
      <c r="C131" s="215" t="s">
        <v>230</v>
      </c>
      <c r="D131" s="215" t="s">
        <v>165</v>
      </c>
      <c r="E131" s="216" t="s">
        <v>816</v>
      </c>
      <c r="F131" s="217" t="s">
        <v>817</v>
      </c>
      <c r="G131" s="218" t="s">
        <v>405</v>
      </c>
      <c r="H131" s="219">
        <v>1</v>
      </c>
      <c r="I131" s="220"/>
      <c r="J131" s="221">
        <f>ROUND(I131*H131,2)</f>
        <v>0</v>
      </c>
      <c r="K131" s="217" t="s">
        <v>691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170</v>
      </c>
      <c r="AT131" s="226" t="s">
        <v>165</v>
      </c>
      <c r="AU131" s="226" t="s">
        <v>82</v>
      </c>
      <c r="AY131" s="19" t="s">
        <v>163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170</v>
      </c>
      <c r="BM131" s="226" t="s">
        <v>818</v>
      </c>
    </row>
    <row r="132" spans="1:47" s="2" customFormat="1" ht="12">
      <c r="A132" s="40"/>
      <c r="B132" s="41"/>
      <c r="C132" s="42"/>
      <c r="D132" s="228" t="s">
        <v>172</v>
      </c>
      <c r="E132" s="42"/>
      <c r="F132" s="229" t="s">
        <v>819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51" s="13" customFormat="1" ht="12">
      <c r="A133" s="13"/>
      <c r="B133" s="235"/>
      <c r="C133" s="236"/>
      <c r="D133" s="233" t="s">
        <v>176</v>
      </c>
      <c r="E133" s="237" t="s">
        <v>19</v>
      </c>
      <c r="F133" s="238" t="s">
        <v>815</v>
      </c>
      <c r="G133" s="236"/>
      <c r="H133" s="239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176</v>
      </c>
      <c r="AU133" s="245" t="s">
        <v>82</v>
      </c>
      <c r="AV133" s="13" t="s">
        <v>82</v>
      </c>
      <c r="AW133" s="13" t="s">
        <v>35</v>
      </c>
      <c r="AX133" s="13" t="s">
        <v>73</v>
      </c>
      <c r="AY133" s="245" t="s">
        <v>163</v>
      </c>
    </row>
    <row r="134" spans="1:51" s="14" customFormat="1" ht="12">
      <c r="A134" s="14"/>
      <c r="B134" s="246"/>
      <c r="C134" s="247"/>
      <c r="D134" s="233" t="s">
        <v>176</v>
      </c>
      <c r="E134" s="248" t="s">
        <v>19</v>
      </c>
      <c r="F134" s="249" t="s">
        <v>178</v>
      </c>
      <c r="G134" s="247"/>
      <c r="H134" s="250">
        <v>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176</v>
      </c>
      <c r="AU134" s="256" t="s">
        <v>82</v>
      </c>
      <c r="AV134" s="14" t="s">
        <v>170</v>
      </c>
      <c r="AW134" s="14" t="s">
        <v>35</v>
      </c>
      <c r="AX134" s="14" t="s">
        <v>80</v>
      </c>
      <c r="AY134" s="256" t="s">
        <v>163</v>
      </c>
    </row>
    <row r="135" spans="1:65" s="2" customFormat="1" ht="24.15" customHeight="1">
      <c r="A135" s="40"/>
      <c r="B135" s="41"/>
      <c r="C135" s="215" t="s">
        <v>235</v>
      </c>
      <c r="D135" s="215" t="s">
        <v>165</v>
      </c>
      <c r="E135" s="216" t="s">
        <v>820</v>
      </c>
      <c r="F135" s="217" t="s">
        <v>821</v>
      </c>
      <c r="G135" s="218" t="s">
        <v>200</v>
      </c>
      <c r="H135" s="219">
        <v>45</v>
      </c>
      <c r="I135" s="220"/>
      <c r="J135" s="221">
        <f>ROUND(I135*H135,2)</f>
        <v>0</v>
      </c>
      <c r="K135" s="217" t="s">
        <v>691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0.00015</v>
      </c>
      <c r="R135" s="224">
        <f>Q135*H135</f>
        <v>0.006749999999999999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170</v>
      </c>
      <c r="AT135" s="226" t="s">
        <v>165</v>
      </c>
      <c r="AU135" s="226" t="s">
        <v>82</v>
      </c>
      <c r="AY135" s="19" t="s">
        <v>163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80</v>
      </c>
      <c r="BK135" s="227">
        <f>ROUND(I135*H135,2)</f>
        <v>0</v>
      </c>
      <c r="BL135" s="19" t="s">
        <v>170</v>
      </c>
      <c r="BM135" s="226" t="s">
        <v>822</v>
      </c>
    </row>
    <row r="136" spans="1:47" s="2" customFormat="1" ht="12">
      <c r="A136" s="40"/>
      <c r="B136" s="41"/>
      <c r="C136" s="42"/>
      <c r="D136" s="228" t="s">
        <v>172</v>
      </c>
      <c r="E136" s="42"/>
      <c r="F136" s="229" t="s">
        <v>823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82</v>
      </c>
    </row>
    <row r="137" spans="1:51" s="13" customFormat="1" ht="12">
      <c r="A137" s="13"/>
      <c r="B137" s="235"/>
      <c r="C137" s="236"/>
      <c r="D137" s="233" t="s">
        <v>176</v>
      </c>
      <c r="E137" s="237" t="s">
        <v>19</v>
      </c>
      <c r="F137" s="238" t="s">
        <v>824</v>
      </c>
      <c r="G137" s="236"/>
      <c r="H137" s="239">
        <v>45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176</v>
      </c>
      <c r="AU137" s="245" t="s">
        <v>82</v>
      </c>
      <c r="AV137" s="13" t="s">
        <v>82</v>
      </c>
      <c r="AW137" s="13" t="s">
        <v>35</v>
      </c>
      <c r="AX137" s="13" t="s">
        <v>73</v>
      </c>
      <c r="AY137" s="245" t="s">
        <v>163</v>
      </c>
    </row>
    <row r="138" spans="1:51" s="14" customFormat="1" ht="12">
      <c r="A138" s="14"/>
      <c r="B138" s="246"/>
      <c r="C138" s="247"/>
      <c r="D138" s="233" t="s">
        <v>176</v>
      </c>
      <c r="E138" s="248" t="s">
        <v>754</v>
      </c>
      <c r="F138" s="249" t="s">
        <v>178</v>
      </c>
      <c r="G138" s="247"/>
      <c r="H138" s="250">
        <v>45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176</v>
      </c>
      <c r="AU138" s="256" t="s">
        <v>82</v>
      </c>
      <c r="AV138" s="14" t="s">
        <v>170</v>
      </c>
      <c r="AW138" s="14" t="s">
        <v>35</v>
      </c>
      <c r="AX138" s="14" t="s">
        <v>80</v>
      </c>
      <c r="AY138" s="256" t="s">
        <v>163</v>
      </c>
    </row>
    <row r="139" spans="1:65" s="2" customFormat="1" ht="24.15" customHeight="1">
      <c r="A139" s="40"/>
      <c r="B139" s="41"/>
      <c r="C139" s="215" t="s">
        <v>242</v>
      </c>
      <c r="D139" s="215" t="s">
        <v>165</v>
      </c>
      <c r="E139" s="216" t="s">
        <v>825</v>
      </c>
      <c r="F139" s="217" t="s">
        <v>826</v>
      </c>
      <c r="G139" s="218" t="s">
        <v>200</v>
      </c>
      <c r="H139" s="219">
        <v>45</v>
      </c>
      <c r="I139" s="220"/>
      <c r="J139" s="221">
        <f>ROUND(I139*H139,2)</f>
        <v>0</v>
      </c>
      <c r="K139" s="217" t="s">
        <v>691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170</v>
      </c>
      <c r="AT139" s="226" t="s">
        <v>165</v>
      </c>
      <c r="AU139" s="226" t="s">
        <v>82</v>
      </c>
      <c r="AY139" s="19" t="s">
        <v>163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170</v>
      </c>
      <c r="BM139" s="226" t="s">
        <v>827</v>
      </c>
    </row>
    <row r="140" spans="1:47" s="2" customFormat="1" ht="12">
      <c r="A140" s="40"/>
      <c r="B140" s="41"/>
      <c r="C140" s="42"/>
      <c r="D140" s="228" t="s">
        <v>172</v>
      </c>
      <c r="E140" s="42"/>
      <c r="F140" s="229" t="s">
        <v>828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51" s="13" customFormat="1" ht="12">
      <c r="A141" s="13"/>
      <c r="B141" s="235"/>
      <c r="C141" s="236"/>
      <c r="D141" s="233" t="s">
        <v>176</v>
      </c>
      <c r="E141" s="237" t="s">
        <v>19</v>
      </c>
      <c r="F141" s="238" t="s">
        <v>754</v>
      </c>
      <c r="G141" s="236"/>
      <c r="H141" s="239">
        <v>45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176</v>
      </c>
      <c r="AU141" s="245" t="s">
        <v>82</v>
      </c>
      <c r="AV141" s="13" t="s">
        <v>82</v>
      </c>
      <c r="AW141" s="13" t="s">
        <v>35</v>
      </c>
      <c r="AX141" s="13" t="s">
        <v>73</v>
      </c>
      <c r="AY141" s="245" t="s">
        <v>163</v>
      </c>
    </row>
    <row r="142" spans="1:51" s="14" customFormat="1" ht="12">
      <c r="A142" s="14"/>
      <c r="B142" s="246"/>
      <c r="C142" s="247"/>
      <c r="D142" s="233" t="s">
        <v>176</v>
      </c>
      <c r="E142" s="248" t="s">
        <v>19</v>
      </c>
      <c r="F142" s="249" t="s">
        <v>178</v>
      </c>
      <c r="G142" s="247"/>
      <c r="H142" s="250">
        <v>45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176</v>
      </c>
      <c r="AU142" s="256" t="s">
        <v>82</v>
      </c>
      <c r="AV142" s="14" t="s">
        <v>170</v>
      </c>
      <c r="AW142" s="14" t="s">
        <v>35</v>
      </c>
      <c r="AX142" s="14" t="s">
        <v>80</v>
      </c>
      <c r="AY142" s="256" t="s">
        <v>163</v>
      </c>
    </row>
    <row r="143" spans="1:65" s="2" customFormat="1" ht="16.5" customHeight="1">
      <c r="A143" s="40"/>
      <c r="B143" s="41"/>
      <c r="C143" s="215" t="s">
        <v>250</v>
      </c>
      <c r="D143" s="215" t="s">
        <v>165</v>
      </c>
      <c r="E143" s="216" t="s">
        <v>829</v>
      </c>
      <c r="F143" s="217" t="s">
        <v>830</v>
      </c>
      <c r="G143" s="218" t="s">
        <v>200</v>
      </c>
      <c r="H143" s="219">
        <v>15.6</v>
      </c>
      <c r="I143" s="220"/>
      <c r="J143" s="221">
        <f>ROUND(I143*H143,2)</f>
        <v>0</v>
      </c>
      <c r="K143" s="217" t="s">
        <v>691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0.00047</v>
      </c>
      <c r="R143" s="224">
        <f>Q143*H143</f>
        <v>0.007332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170</v>
      </c>
      <c r="AT143" s="226" t="s">
        <v>165</v>
      </c>
      <c r="AU143" s="226" t="s">
        <v>82</v>
      </c>
      <c r="AY143" s="19" t="s">
        <v>163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170</v>
      </c>
      <c r="BM143" s="226" t="s">
        <v>831</v>
      </c>
    </row>
    <row r="144" spans="1:47" s="2" customFormat="1" ht="12">
      <c r="A144" s="40"/>
      <c r="B144" s="41"/>
      <c r="C144" s="42"/>
      <c r="D144" s="228" t="s">
        <v>172</v>
      </c>
      <c r="E144" s="42"/>
      <c r="F144" s="229" t="s">
        <v>832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82</v>
      </c>
    </row>
    <row r="145" spans="1:51" s="13" customFormat="1" ht="12">
      <c r="A145" s="13"/>
      <c r="B145" s="235"/>
      <c r="C145" s="236"/>
      <c r="D145" s="233" t="s">
        <v>176</v>
      </c>
      <c r="E145" s="237" t="s">
        <v>19</v>
      </c>
      <c r="F145" s="238" t="s">
        <v>833</v>
      </c>
      <c r="G145" s="236"/>
      <c r="H145" s="239">
        <v>15.6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176</v>
      </c>
      <c r="AU145" s="245" t="s">
        <v>82</v>
      </c>
      <c r="AV145" s="13" t="s">
        <v>82</v>
      </c>
      <c r="AW145" s="13" t="s">
        <v>35</v>
      </c>
      <c r="AX145" s="13" t="s">
        <v>73</v>
      </c>
      <c r="AY145" s="245" t="s">
        <v>163</v>
      </c>
    </row>
    <row r="146" spans="1:51" s="14" customFormat="1" ht="12">
      <c r="A146" s="14"/>
      <c r="B146" s="246"/>
      <c r="C146" s="247"/>
      <c r="D146" s="233" t="s">
        <v>176</v>
      </c>
      <c r="E146" s="248" t="s">
        <v>755</v>
      </c>
      <c r="F146" s="249" t="s">
        <v>178</v>
      </c>
      <c r="G146" s="247"/>
      <c r="H146" s="250">
        <v>15.6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176</v>
      </c>
      <c r="AU146" s="256" t="s">
        <v>82</v>
      </c>
      <c r="AV146" s="14" t="s">
        <v>170</v>
      </c>
      <c r="AW146" s="14" t="s">
        <v>35</v>
      </c>
      <c r="AX146" s="14" t="s">
        <v>80</v>
      </c>
      <c r="AY146" s="256" t="s">
        <v>163</v>
      </c>
    </row>
    <row r="147" spans="1:65" s="2" customFormat="1" ht="16.5" customHeight="1">
      <c r="A147" s="40"/>
      <c r="B147" s="41"/>
      <c r="C147" s="215" t="s">
        <v>257</v>
      </c>
      <c r="D147" s="215" t="s">
        <v>165</v>
      </c>
      <c r="E147" s="216" t="s">
        <v>834</v>
      </c>
      <c r="F147" s="217" t="s">
        <v>835</v>
      </c>
      <c r="G147" s="218" t="s">
        <v>200</v>
      </c>
      <c r="H147" s="219">
        <v>15.6</v>
      </c>
      <c r="I147" s="220"/>
      <c r="J147" s="221">
        <f>ROUND(I147*H147,2)</f>
        <v>0</v>
      </c>
      <c r="K147" s="217" t="s">
        <v>691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170</v>
      </c>
      <c r="AT147" s="226" t="s">
        <v>165</v>
      </c>
      <c r="AU147" s="226" t="s">
        <v>82</v>
      </c>
      <c r="AY147" s="19" t="s">
        <v>163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80</v>
      </c>
      <c r="BK147" s="227">
        <f>ROUND(I147*H147,2)</f>
        <v>0</v>
      </c>
      <c r="BL147" s="19" t="s">
        <v>170</v>
      </c>
      <c r="BM147" s="226" t="s">
        <v>836</v>
      </c>
    </row>
    <row r="148" spans="1:47" s="2" customFormat="1" ht="12">
      <c r="A148" s="40"/>
      <c r="B148" s="41"/>
      <c r="C148" s="42"/>
      <c r="D148" s="228" t="s">
        <v>172</v>
      </c>
      <c r="E148" s="42"/>
      <c r="F148" s="229" t="s">
        <v>837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82</v>
      </c>
    </row>
    <row r="149" spans="1:51" s="13" customFormat="1" ht="12">
      <c r="A149" s="13"/>
      <c r="B149" s="235"/>
      <c r="C149" s="236"/>
      <c r="D149" s="233" t="s">
        <v>176</v>
      </c>
      <c r="E149" s="237" t="s">
        <v>19</v>
      </c>
      <c r="F149" s="238" t="s">
        <v>755</v>
      </c>
      <c r="G149" s="236"/>
      <c r="H149" s="239">
        <v>15.6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176</v>
      </c>
      <c r="AU149" s="245" t="s">
        <v>82</v>
      </c>
      <c r="AV149" s="13" t="s">
        <v>82</v>
      </c>
      <c r="AW149" s="13" t="s">
        <v>35</v>
      </c>
      <c r="AX149" s="13" t="s">
        <v>73</v>
      </c>
      <c r="AY149" s="245" t="s">
        <v>163</v>
      </c>
    </row>
    <row r="150" spans="1:51" s="14" customFormat="1" ht="12">
      <c r="A150" s="14"/>
      <c r="B150" s="246"/>
      <c r="C150" s="247"/>
      <c r="D150" s="233" t="s">
        <v>176</v>
      </c>
      <c r="E150" s="248" t="s">
        <v>19</v>
      </c>
      <c r="F150" s="249" t="s">
        <v>178</v>
      </c>
      <c r="G150" s="247"/>
      <c r="H150" s="250">
        <v>15.6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176</v>
      </c>
      <c r="AU150" s="256" t="s">
        <v>82</v>
      </c>
      <c r="AV150" s="14" t="s">
        <v>170</v>
      </c>
      <c r="AW150" s="14" t="s">
        <v>35</v>
      </c>
      <c r="AX150" s="14" t="s">
        <v>80</v>
      </c>
      <c r="AY150" s="256" t="s">
        <v>163</v>
      </c>
    </row>
    <row r="151" spans="1:65" s="2" customFormat="1" ht="24.15" customHeight="1">
      <c r="A151" s="40"/>
      <c r="B151" s="41"/>
      <c r="C151" s="215" t="s">
        <v>262</v>
      </c>
      <c r="D151" s="215" t="s">
        <v>165</v>
      </c>
      <c r="E151" s="216" t="s">
        <v>838</v>
      </c>
      <c r="F151" s="217" t="s">
        <v>839</v>
      </c>
      <c r="G151" s="218" t="s">
        <v>118</v>
      </c>
      <c r="H151" s="219">
        <v>182.247</v>
      </c>
      <c r="I151" s="220"/>
      <c r="J151" s="221">
        <f>ROUND(I151*H151,2)</f>
        <v>0</v>
      </c>
      <c r="K151" s="217" t="s">
        <v>691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170</v>
      </c>
      <c r="AT151" s="226" t="s">
        <v>165</v>
      </c>
      <c r="AU151" s="226" t="s">
        <v>82</v>
      </c>
      <c r="AY151" s="19" t="s">
        <v>163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170</v>
      </c>
      <c r="BM151" s="226" t="s">
        <v>840</v>
      </c>
    </row>
    <row r="152" spans="1:47" s="2" customFormat="1" ht="12">
      <c r="A152" s="40"/>
      <c r="B152" s="41"/>
      <c r="C152" s="42"/>
      <c r="D152" s="228" t="s">
        <v>172</v>
      </c>
      <c r="E152" s="42"/>
      <c r="F152" s="229" t="s">
        <v>841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82</v>
      </c>
    </row>
    <row r="153" spans="1:51" s="15" customFormat="1" ht="12">
      <c r="A153" s="15"/>
      <c r="B153" s="257"/>
      <c r="C153" s="258"/>
      <c r="D153" s="233" t="s">
        <v>176</v>
      </c>
      <c r="E153" s="259" t="s">
        <v>19</v>
      </c>
      <c r="F153" s="260" t="s">
        <v>842</v>
      </c>
      <c r="G153" s="258"/>
      <c r="H153" s="259" t="s">
        <v>19</v>
      </c>
      <c r="I153" s="261"/>
      <c r="J153" s="258"/>
      <c r="K153" s="258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176</v>
      </c>
      <c r="AU153" s="266" t="s">
        <v>82</v>
      </c>
      <c r="AV153" s="15" t="s">
        <v>80</v>
      </c>
      <c r="AW153" s="15" t="s">
        <v>35</v>
      </c>
      <c r="AX153" s="15" t="s">
        <v>73</v>
      </c>
      <c r="AY153" s="266" t="s">
        <v>163</v>
      </c>
    </row>
    <row r="154" spans="1:51" s="15" customFormat="1" ht="12">
      <c r="A154" s="15"/>
      <c r="B154" s="257"/>
      <c r="C154" s="258"/>
      <c r="D154" s="233" t="s">
        <v>176</v>
      </c>
      <c r="E154" s="259" t="s">
        <v>19</v>
      </c>
      <c r="F154" s="260" t="s">
        <v>843</v>
      </c>
      <c r="G154" s="258"/>
      <c r="H154" s="259" t="s">
        <v>19</v>
      </c>
      <c r="I154" s="261"/>
      <c r="J154" s="258"/>
      <c r="K154" s="258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176</v>
      </c>
      <c r="AU154" s="266" t="s">
        <v>82</v>
      </c>
      <c r="AV154" s="15" t="s">
        <v>80</v>
      </c>
      <c r="AW154" s="15" t="s">
        <v>35</v>
      </c>
      <c r="AX154" s="15" t="s">
        <v>73</v>
      </c>
      <c r="AY154" s="266" t="s">
        <v>163</v>
      </c>
    </row>
    <row r="155" spans="1:51" s="13" customFormat="1" ht="12">
      <c r="A155" s="13"/>
      <c r="B155" s="235"/>
      <c r="C155" s="236"/>
      <c r="D155" s="233" t="s">
        <v>176</v>
      </c>
      <c r="E155" s="237" t="s">
        <v>19</v>
      </c>
      <c r="F155" s="238" t="s">
        <v>844</v>
      </c>
      <c r="G155" s="236"/>
      <c r="H155" s="239">
        <v>9.563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176</v>
      </c>
      <c r="AU155" s="245" t="s">
        <v>82</v>
      </c>
      <c r="AV155" s="13" t="s">
        <v>82</v>
      </c>
      <c r="AW155" s="13" t="s">
        <v>35</v>
      </c>
      <c r="AX155" s="13" t="s">
        <v>73</v>
      </c>
      <c r="AY155" s="245" t="s">
        <v>163</v>
      </c>
    </row>
    <row r="156" spans="1:51" s="13" customFormat="1" ht="12">
      <c r="A156" s="13"/>
      <c r="B156" s="235"/>
      <c r="C156" s="236"/>
      <c r="D156" s="233" t="s">
        <v>176</v>
      </c>
      <c r="E156" s="237" t="s">
        <v>19</v>
      </c>
      <c r="F156" s="238" t="s">
        <v>845</v>
      </c>
      <c r="G156" s="236"/>
      <c r="H156" s="239">
        <v>11.135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176</v>
      </c>
      <c r="AU156" s="245" t="s">
        <v>82</v>
      </c>
      <c r="AV156" s="13" t="s">
        <v>82</v>
      </c>
      <c r="AW156" s="13" t="s">
        <v>35</v>
      </c>
      <c r="AX156" s="13" t="s">
        <v>73</v>
      </c>
      <c r="AY156" s="245" t="s">
        <v>163</v>
      </c>
    </row>
    <row r="157" spans="1:51" s="13" customFormat="1" ht="12">
      <c r="A157" s="13"/>
      <c r="B157" s="235"/>
      <c r="C157" s="236"/>
      <c r="D157" s="233" t="s">
        <v>176</v>
      </c>
      <c r="E157" s="237" t="s">
        <v>19</v>
      </c>
      <c r="F157" s="238" t="s">
        <v>846</v>
      </c>
      <c r="G157" s="236"/>
      <c r="H157" s="239">
        <v>15.051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176</v>
      </c>
      <c r="AU157" s="245" t="s">
        <v>82</v>
      </c>
      <c r="AV157" s="13" t="s">
        <v>82</v>
      </c>
      <c r="AW157" s="13" t="s">
        <v>35</v>
      </c>
      <c r="AX157" s="13" t="s">
        <v>73</v>
      </c>
      <c r="AY157" s="245" t="s">
        <v>163</v>
      </c>
    </row>
    <row r="158" spans="1:51" s="13" customFormat="1" ht="12">
      <c r="A158" s="13"/>
      <c r="B158" s="235"/>
      <c r="C158" s="236"/>
      <c r="D158" s="233" t="s">
        <v>176</v>
      </c>
      <c r="E158" s="237" t="s">
        <v>19</v>
      </c>
      <c r="F158" s="238" t="s">
        <v>847</v>
      </c>
      <c r="G158" s="236"/>
      <c r="H158" s="239">
        <v>25.704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176</v>
      </c>
      <c r="AU158" s="245" t="s">
        <v>82</v>
      </c>
      <c r="AV158" s="13" t="s">
        <v>82</v>
      </c>
      <c r="AW158" s="13" t="s">
        <v>35</v>
      </c>
      <c r="AX158" s="13" t="s">
        <v>73</v>
      </c>
      <c r="AY158" s="245" t="s">
        <v>163</v>
      </c>
    </row>
    <row r="159" spans="1:51" s="13" customFormat="1" ht="12">
      <c r="A159" s="13"/>
      <c r="B159" s="235"/>
      <c r="C159" s="236"/>
      <c r="D159" s="233" t="s">
        <v>176</v>
      </c>
      <c r="E159" s="237" t="s">
        <v>19</v>
      </c>
      <c r="F159" s="238" t="s">
        <v>848</v>
      </c>
      <c r="G159" s="236"/>
      <c r="H159" s="239">
        <v>22.331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176</v>
      </c>
      <c r="AU159" s="245" t="s">
        <v>82</v>
      </c>
      <c r="AV159" s="13" t="s">
        <v>82</v>
      </c>
      <c r="AW159" s="13" t="s">
        <v>35</v>
      </c>
      <c r="AX159" s="13" t="s">
        <v>73</v>
      </c>
      <c r="AY159" s="245" t="s">
        <v>163</v>
      </c>
    </row>
    <row r="160" spans="1:51" s="13" customFormat="1" ht="12">
      <c r="A160" s="13"/>
      <c r="B160" s="235"/>
      <c r="C160" s="236"/>
      <c r="D160" s="233" t="s">
        <v>176</v>
      </c>
      <c r="E160" s="237" t="s">
        <v>19</v>
      </c>
      <c r="F160" s="238" t="s">
        <v>849</v>
      </c>
      <c r="G160" s="236"/>
      <c r="H160" s="239">
        <v>47.43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176</v>
      </c>
      <c r="AU160" s="245" t="s">
        <v>82</v>
      </c>
      <c r="AV160" s="13" t="s">
        <v>82</v>
      </c>
      <c r="AW160" s="13" t="s">
        <v>35</v>
      </c>
      <c r="AX160" s="13" t="s">
        <v>73</v>
      </c>
      <c r="AY160" s="245" t="s">
        <v>163</v>
      </c>
    </row>
    <row r="161" spans="1:51" s="16" customFormat="1" ht="12">
      <c r="A161" s="16"/>
      <c r="B161" s="285"/>
      <c r="C161" s="286"/>
      <c r="D161" s="233" t="s">
        <v>176</v>
      </c>
      <c r="E161" s="287" t="s">
        <v>19</v>
      </c>
      <c r="F161" s="288" t="s">
        <v>804</v>
      </c>
      <c r="G161" s="286"/>
      <c r="H161" s="289">
        <v>131.214</v>
      </c>
      <c r="I161" s="290"/>
      <c r="J161" s="286"/>
      <c r="K161" s="286"/>
      <c r="L161" s="291"/>
      <c r="M161" s="292"/>
      <c r="N161" s="293"/>
      <c r="O161" s="293"/>
      <c r="P161" s="293"/>
      <c r="Q161" s="293"/>
      <c r="R161" s="293"/>
      <c r="S161" s="293"/>
      <c r="T161" s="294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95" t="s">
        <v>176</v>
      </c>
      <c r="AU161" s="295" t="s">
        <v>82</v>
      </c>
      <c r="AV161" s="16" t="s">
        <v>185</v>
      </c>
      <c r="AW161" s="16" t="s">
        <v>35</v>
      </c>
      <c r="AX161" s="16" t="s">
        <v>73</v>
      </c>
      <c r="AY161" s="295" t="s">
        <v>163</v>
      </c>
    </row>
    <row r="162" spans="1:51" s="15" customFormat="1" ht="12">
      <c r="A162" s="15"/>
      <c r="B162" s="257"/>
      <c r="C162" s="258"/>
      <c r="D162" s="233" t="s">
        <v>176</v>
      </c>
      <c r="E162" s="259" t="s">
        <v>19</v>
      </c>
      <c r="F162" s="260" t="s">
        <v>850</v>
      </c>
      <c r="G162" s="258"/>
      <c r="H162" s="259" t="s">
        <v>19</v>
      </c>
      <c r="I162" s="261"/>
      <c r="J162" s="258"/>
      <c r="K162" s="258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176</v>
      </c>
      <c r="AU162" s="266" t="s">
        <v>82</v>
      </c>
      <c r="AV162" s="15" t="s">
        <v>80</v>
      </c>
      <c r="AW162" s="15" t="s">
        <v>35</v>
      </c>
      <c r="AX162" s="15" t="s">
        <v>73</v>
      </c>
      <c r="AY162" s="266" t="s">
        <v>163</v>
      </c>
    </row>
    <row r="163" spans="1:51" s="13" customFormat="1" ht="12">
      <c r="A163" s="13"/>
      <c r="B163" s="235"/>
      <c r="C163" s="236"/>
      <c r="D163" s="233" t="s">
        <v>176</v>
      </c>
      <c r="E163" s="237" t="s">
        <v>19</v>
      </c>
      <c r="F163" s="238" t="s">
        <v>851</v>
      </c>
      <c r="G163" s="236"/>
      <c r="H163" s="239">
        <v>10.733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176</v>
      </c>
      <c r="AU163" s="245" t="s">
        <v>82</v>
      </c>
      <c r="AV163" s="13" t="s">
        <v>82</v>
      </c>
      <c r="AW163" s="13" t="s">
        <v>35</v>
      </c>
      <c r="AX163" s="13" t="s">
        <v>73</v>
      </c>
      <c r="AY163" s="245" t="s">
        <v>163</v>
      </c>
    </row>
    <row r="164" spans="1:51" s="16" customFormat="1" ht="12">
      <c r="A164" s="16"/>
      <c r="B164" s="285"/>
      <c r="C164" s="286"/>
      <c r="D164" s="233" t="s">
        <v>176</v>
      </c>
      <c r="E164" s="287" t="s">
        <v>19</v>
      </c>
      <c r="F164" s="288" t="s">
        <v>804</v>
      </c>
      <c r="G164" s="286"/>
      <c r="H164" s="289">
        <v>10.733</v>
      </c>
      <c r="I164" s="290"/>
      <c r="J164" s="286"/>
      <c r="K164" s="286"/>
      <c r="L164" s="291"/>
      <c r="M164" s="292"/>
      <c r="N164" s="293"/>
      <c r="O164" s="293"/>
      <c r="P164" s="293"/>
      <c r="Q164" s="293"/>
      <c r="R164" s="293"/>
      <c r="S164" s="293"/>
      <c r="T164" s="294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5" t="s">
        <v>176</v>
      </c>
      <c r="AU164" s="295" t="s">
        <v>82</v>
      </c>
      <c r="AV164" s="16" t="s">
        <v>185</v>
      </c>
      <c r="AW164" s="16" t="s">
        <v>35</v>
      </c>
      <c r="AX164" s="16" t="s">
        <v>73</v>
      </c>
      <c r="AY164" s="295" t="s">
        <v>163</v>
      </c>
    </row>
    <row r="165" spans="1:51" s="15" customFormat="1" ht="12">
      <c r="A165" s="15"/>
      <c r="B165" s="257"/>
      <c r="C165" s="258"/>
      <c r="D165" s="233" t="s">
        <v>176</v>
      </c>
      <c r="E165" s="259" t="s">
        <v>19</v>
      </c>
      <c r="F165" s="260" t="s">
        <v>852</v>
      </c>
      <c r="G165" s="258"/>
      <c r="H165" s="259" t="s">
        <v>19</v>
      </c>
      <c r="I165" s="261"/>
      <c r="J165" s="258"/>
      <c r="K165" s="258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176</v>
      </c>
      <c r="AU165" s="266" t="s">
        <v>82</v>
      </c>
      <c r="AV165" s="15" t="s">
        <v>80</v>
      </c>
      <c r="AW165" s="15" t="s">
        <v>35</v>
      </c>
      <c r="AX165" s="15" t="s">
        <v>73</v>
      </c>
      <c r="AY165" s="266" t="s">
        <v>163</v>
      </c>
    </row>
    <row r="166" spans="1:51" s="13" customFormat="1" ht="12">
      <c r="A166" s="13"/>
      <c r="B166" s="235"/>
      <c r="C166" s="236"/>
      <c r="D166" s="233" t="s">
        <v>176</v>
      </c>
      <c r="E166" s="237" t="s">
        <v>19</v>
      </c>
      <c r="F166" s="238" t="s">
        <v>853</v>
      </c>
      <c r="G166" s="236"/>
      <c r="H166" s="239">
        <v>21.754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176</v>
      </c>
      <c r="AU166" s="245" t="s">
        <v>82</v>
      </c>
      <c r="AV166" s="13" t="s">
        <v>82</v>
      </c>
      <c r="AW166" s="13" t="s">
        <v>35</v>
      </c>
      <c r="AX166" s="13" t="s">
        <v>73</v>
      </c>
      <c r="AY166" s="245" t="s">
        <v>163</v>
      </c>
    </row>
    <row r="167" spans="1:51" s="13" customFormat="1" ht="12">
      <c r="A167" s="13"/>
      <c r="B167" s="235"/>
      <c r="C167" s="236"/>
      <c r="D167" s="233" t="s">
        <v>176</v>
      </c>
      <c r="E167" s="237" t="s">
        <v>19</v>
      </c>
      <c r="F167" s="238" t="s">
        <v>854</v>
      </c>
      <c r="G167" s="236"/>
      <c r="H167" s="239">
        <v>10.366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176</v>
      </c>
      <c r="AU167" s="245" t="s">
        <v>82</v>
      </c>
      <c r="AV167" s="13" t="s">
        <v>82</v>
      </c>
      <c r="AW167" s="13" t="s">
        <v>35</v>
      </c>
      <c r="AX167" s="13" t="s">
        <v>73</v>
      </c>
      <c r="AY167" s="245" t="s">
        <v>163</v>
      </c>
    </row>
    <row r="168" spans="1:51" s="16" customFormat="1" ht="12">
      <c r="A168" s="16"/>
      <c r="B168" s="285"/>
      <c r="C168" s="286"/>
      <c r="D168" s="233" t="s">
        <v>176</v>
      </c>
      <c r="E168" s="287" t="s">
        <v>19</v>
      </c>
      <c r="F168" s="288" t="s">
        <v>804</v>
      </c>
      <c r="G168" s="286"/>
      <c r="H168" s="289">
        <v>32.12</v>
      </c>
      <c r="I168" s="290"/>
      <c r="J168" s="286"/>
      <c r="K168" s="286"/>
      <c r="L168" s="291"/>
      <c r="M168" s="292"/>
      <c r="N168" s="293"/>
      <c r="O168" s="293"/>
      <c r="P168" s="293"/>
      <c r="Q168" s="293"/>
      <c r="R168" s="293"/>
      <c r="S168" s="293"/>
      <c r="T168" s="294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95" t="s">
        <v>176</v>
      </c>
      <c r="AU168" s="295" t="s">
        <v>82</v>
      </c>
      <c r="AV168" s="16" t="s">
        <v>185</v>
      </c>
      <c r="AW168" s="16" t="s">
        <v>35</v>
      </c>
      <c r="AX168" s="16" t="s">
        <v>73</v>
      </c>
      <c r="AY168" s="295" t="s">
        <v>163</v>
      </c>
    </row>
    <row r="169" spans="1:51" s="15" customFormat="1" ht="12">
      <c r="A169" s="15"/>
      <c r="B169" s="257"/>
      <c r="C169" s="258"/>
      <c r="D169" s="233" t="s">
        <v>176</v>
      </c>
      <c r="E169" s="259" t="s">
        <v>19</v>
      </c>
      <c r="F169" s="260" t="s">
        <v>855</v>
      </c>
      <c r="G169" s="258"/>
      <c r="H169" s="259" t="s">
        <v>19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176</v>
      </c>
      <c r="AU169" s="266" t="s">
        <v>82</v>
      </c>
      <c r="AV169" s="15" t="s">
        <v>80</v>
      </c>
      <c r="AW169" s="15" t="s">
        <v>35</v>
      </c>
      <c r="AX169" s="15" t="s">
        <v>73</v>
      </c>
      <c r="AY169" s="266" t="s">
        <v>163</v>
      </c>
    </row>
    <row r="170" spans="1:51" s="13" customFormat="1" ht="12">
      <c r="A170" s="13"/>
      <c r="B170" s="235"/>
      <c r="C170" s="236"/>
      <c r="D170" s="233" t="s">
        <v>176</v>
      </c>
      <c r="E170" s="237" t="s">
        <v>19</v>
      </c>
      <c r="F170" s="238" t="s">
        <v>856</v>
      </c>
      <c r="G170" s="236"/>
      <c r="H170" s="239">
        <v>6.75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176</v>
      </c>
      <c r="AU170" s="245" t="s">
        <v>82</v>
      </c>
      <c r="AV170" s="13" t="s">
        <v>82</v>
      </c>
      <c r="AW170" s="13" t="s">
        <v>35</v>
      </c>
      <c r="AX170" s="13" t="s">
        <v>73</v>
      </c>
      <c r="AY170" s="245" t="s">
        <v>163</v>
      </c>
    </row>
    <row r="171" spans="1:51" s="16" customFormat="1" ht="12">
      <c r="A171" s="16"/>
      <c r="B171" s="285"/>
      <c r="C171" s="286"/>
      <c r="D171" s="233" t="s">
        <v>176</v>
      </c>
      <c r="E171" s="287" t="s">
        <v>19</v>
      </c>
      <c r="F171" s="288" t="s">
        <v>804</v>
      </c>
      <c r="G171" s="286"/>
      <c r="H171" s="289">
        <v>6.75</v>
      </c>
      <c r="I171" s="290"/>
      <c r="J171" s="286"/>
      <c r="K171" s="286"/>
      <c r="L171" s="291"/>
      <c r="M171" s="292"/>
      <c r="N171" s="293"/>
      <c r="O171" s="293"/>
      <c r="P171" s="293"/>
      <c r="Q171" s="293"/>
      <c r="R171" s="293"/>
      <c r="S171" s="293"/>
      <c r="T171" s="294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95" t="s">
        <v>176</v>
      </c>
      <c r="AU171" s="295" t="s">
        <v>82</v>
      </c>
      <c r="AV171" s="16" t="s">
        <v>185</v>
      </c>
      <c r="AW171" s="16" t="s">
        <v>35</v>
      </c>
      <c r="AX171" s="16" t="s">
        <v>73</v>
      </c>
      <c r="AY171" s="295" t="s">
        <v>163</v>
      </c>
    </row>
    <row r="172" spans="1:51" s="15" customFormat="1" ht="12">
      <c r="A172" s="15"/>
      <c r="B172" s="257"/>
      <c r="C172" s="258"/>
      <c r="D172" s="233" t="s">
        <v>176</v>
      </c>
      <c r="E172" s="259" t="s">
        <v>19</v>
      </c>
      <c r="F172" s="260" t="s">
        <v>857</v>
      </c>
      <c r="G172" s="258"/>
      <c r="H172" s="259" t="s">
        <v>19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176</v>
      </c>
      <c r="AU172" s="266" t="s">
        <v>82</v>
      </c>
      <c r="AV172" s="15" t="s">
        <v>80</v>
      </c>
      <c r="AW172" s="15" t="s">
        <v>35</v>
      </c>
      <c r="AX172" s="15" t="s">
        <v>73</v>
      </c>
      <c r="AY172" s="266" t="s">
        <v>163</v>
      </c>
    </row>
    <row r="173" spans="1:51" s="13" customFormat="1" ht="12">
      <c r="A173" s="13"/>
      <c r="B173" s="235"/>
      <c r="C173" s="236"/>
      <c r="D173" s="233" t="s">
        <v>176</v>
      </c>
      <c r="E173" s="237" t="s">
        <v>19</v>
      </c>
      <c r="F173" s="238" t="s">
        <v>858</v>
      </c>
      <c r="G173" s="236"/>
      <c r="H173" s="239">
        <v>1.43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176</v>
      </c>
      <c r="AU173" s="245" t="s">
        <v>82</v>
      </c>
      <c r="AV173" s="13" t="s">
        <v>82</v>
      </c>
      <c r="AW173" s="13" t="s">
        <v>35</v>
      </c>
      <c r="AX173" s="13" t="s">
        <v>73</v>
      </c>
      <c r="AY173" s="245" t="s">
        <v>163</v>
      </c>
    </row>
    <row r="174" spans="1:51" s="16" customFormat="1" ht="12">
      <c r="A174" s="16"/>
      <c r="B174" s="285"/>
      <c r="C174" s="286"/>
      <c r="D174" s="233" t="s">
        <v>176</v>
      </c>
      <c r="E174" s="287" t="s">
        <v>19</v>
      </c>
      <c r="F174" s="288" t="s">
        <v>804</v>
      </c>
      <c r="G174" s="286"/>
      <c r="H174" s="289">
        <v>1.43</v>
      </c>
      <c r="I174" s="290"/>
      <c r="J174" s="286"/>
      <c r="K174" s="286"/>
      <c r="L174" s="291"/>
      <c r="M174" s="292"/>
      <c r="N174" s="293"/>
      <c r="O174" s="293"/>
      <c r="P174" s="293"/>
      <c r="Q174" s="293"/>
      <c r="R174" s="293"/>
      <c r="S174" s="293"/>
      <c r="T174" s="294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95" t="s">
        <v>176</v>
      </c>
      <c r="AU174" s="295" t="s">
        <v>82</v>
      </c>
      <c r="AV174" s="16" t="s">
        <v>185</v>
      </c>
      <c r="AW174" s="16" t="s">
        <v>35</v>
      </c>
      <c r="AX174" s="16" t="s">
        <v>73</v>
      </c>
      <c r="AY174" s="295" t="s">
        <v>163</v>
      </c>
    </row>
    <row r="175" spans="1:51" s="14" customFormat="1" ht="12">
      <c r="A175" s="14"/>
      <c r="B175" s="246"/>
      <c r="C175" s="247"/>
      <c r="D175" s="233" t="s">
        <v>176</v>
      </c>
      <c r="E175" s="248" t="s">
        <v>757</v>
      </c>
      <c r="F175" s="249" t="s">
        <v>178</v>
      </c>
      <c r="G175" s="247"/>
      <c r="H175" s="250">
        <v>182.247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176</v>
      </c>
      <c r="AU175" s="256" t="s">
        <v>82</v>
      </c>
      <c r="AV175" s="14" t="s">
        <v>170</v>
      </c>
      <c r="AW175" s="14" t="s">
        <v>35</v>
      </c>
      <c r="AX175" s="14" t="s">
        <v>80</v>
      </c>
      <c r="AY175" s="256" t="s">
        <v>163</v>
      </c>
    </row>
    <row r="176" spans="1:65" s="2" customFormat="1" ht="24.15" customHeight="1">
      <c r="A176" s="40"/>
      <c r="B176" s="41"/>
      <c r="C176" s="215" t="s">
        <v>267</v>
      </c>
      <c r="D176" s="215" t="s">
        <v>165</v>
      </c>
      <c r="E176" s="216" t="s">
        <v>859</v>
      </c>
      <c r="F176" s="217" t="s">
        <v>860</v>
      </c>
      <c r="G176" s="218" t="s">
        <v>118</v>
      </c>
      <c r="H176" s="219">
        <v>5.02</v>
      </c>
      <c r="I176" s="220"/>
      <c r="J176" s="221">
        <f>ROUND(I176*H176,2)</f>
        <v>0</v>
      </c>
      <c r="K176" s="217" t="s">
        <v>691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170</v>
      </c>
      <c r="AT176" s="226" t="s">
        <v>165</v>
      </c>
      <c r="AU176" s="226" t="s">
        <v>82</v>
      </c>
      <c r="AY176" s="19" t="s">
        <v>163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80</v>
      </c>
      <c r="BK176" s="227">
        <f>ROUND(I176*H176,2)</f>
        <v>0</v>
      </c>
      <c r="BL176" s="19" t="s">
        <v>170</v>
      </c>
      <c r="BM176" s="226" t="s">
        <v>861</v>
      </c>
    </row>
    <row r="177" spans="1:47" s="2" customFormat="1" ht="12">
      <c r="A177" s="40"/>
      <c r="B177" s="41"/>
      <c r="C177" s="42"/>
      <c r="D177" s="228" t="s">
        <v>172</v>
      </c>
      <c r="E177" s="42"/>
      <c r="F177" s="229" t="s">
        <v>862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82</v>
      </c>
    </row>
    <row r="178" spans="1:51" s="15" customFormat="1" ht="12">
      <c r="A178" s="15"/>
      <c r="B178" s="257"/>
      <c r="C178" s="258"/>
      <c r="D178" s="233" t="s">
        <v>176</v>
      </c>
      <c r="E178" s="259" t="s">
        <v>19</v>
      </c>
      <c r="F178" s="260" t="s">
        <v>801</v>
      </c>
      <c r="G178" s="258"/>
      <c r="H178" s="259" t="s">
        <v>19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6" t="s">
        <v>176</v>
      </c>
      <c r="AU178" s="266" t="s">
        <v>82</v>
      </c>
      <c r="AV178" s="15" t="s">
        <v>80</v>
      </c>
      <c r="AW178" s="15" t="s">
        <v>35</v>
      </c>
      <c r="AX178" s="15" t="s">
        <v>73</v>
      </c>
      <c r="AY178" s="266" t="s">
        <v>163</v>
      </c>
    </row>
    <row r="179" spans="1:51" s="15" customFormat="1" ht="12">
      <c r="A179" s="15"/>
      <c r="B179" s="257"/>
      <c r="C179" s="258"/>
      <c r="D179" s="233" t="s">
        <v>176</v>
      </c>
      <c r="E179" s="259" t="s">
        <v>19</v>
      </c>
      <c r="F179" s="260" t="s">
        <v>802</v>
      </c>
      <c r="G179" s="258"/>
      <c r="H179" s="259" t="s">
        <v>19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176</v>
      </c>
      <c r="AU179" s="266" t="s">
        <v>82</v>
      </c>
      <c r="AV179" s="15" t="s">
        <v>80</v>
      </c>
      <c r="AW179" s="15" t="s">
        <v>35</v>
      </c>
      <c r="AX179" s="15" t="s">
        <v>73</v>
      </c>
      <c r="AY179" s="266" t="s">
        <v>163</v>
      </c>
    </row>
    <row r="180" spans="1:51" s="13" customFormat="1" ht="12">
      <c r="A180" s="13"/>
      <c r="B180" s="235"/>
      <c r="C180" s="236"/>
      <c r="D180" s="233" t="s">
        <v>176</v>
      </c>
      <c r="E180" s="237" t="s">
        <v>19</v>
      </c>
      <c r="F180" s="238" t="s">
        <v>863</v>
      </c>
      <c r="G180" s="236"/>
      <c r="H180" s="239">
        <v>1.76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176</v>
      </c>
      <c r="AU180" s="245" t="s">
        <v>82</v>
      </c>
      <c r="AV180" s="13" t="s">
        <v>82</v>
      </c>
      <c r="AW180" s="13" t="s">
        <v>35</v>
      </c>
      <c r="AX180" s="13" t="s">
        <v>73</v>
      </c>
      <c r="AY180" s="245" t="s">
        <v>163</v>
      </c>
    </row>
    <row r="181" spans="1:51" s="16" customFormat="1" ht="12">
      <c r="A181" s="16"/>
      <c r="B181" s="285"/>
      <c r="C181" s="286"/>
      <c r="D181" s="233" t="s">
        <v>176</v>
      </c>
      <c r="E181" s="287" t="s">
        <v>19</v>
      </c>
      <c r="F181" s="288" t="s">
        <v>804</v>
      </c>
      <c r="G181" s="286"/>
      <c r="H181" s="289">
        <v>1.76</v>
      </c>
      <c r="I181" s="290"/>
      <c r="J181" s="286"/>
      <c r="K181" s="286"/>
      <c r="L181" s="291"/>
      <c r="M181" s="292"/>
      <c r="N181" s="293"/>
      <c r="O181" s="293"/>
      <c r="P181" s="293"/>
      <c r="Q181" s="293"/>
      <c r="R181" s="293"/>
      <c r="S181" s="293"/>
      <c r="T181" s="294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95" t="s">
        <v>176</v>
      </c>
      <c r="AU181" s="295" t="s">
        <v>82</v>
      </c>
      <c r="AV181" s="16" t="s">
        <v>185</v>
      </c>
      <c r="AW181" s="16" t="s">
        <v>35</v>
      </c>
      <c r="AX181" s="16" t="s">
        <v>73</v>
      </c>
      <c r="AY181" s="295" t="s">
        <v>163</v>
      </c>
    </row>
    <row r="182" spans="1:51" s="15" customFormat="1" ht="12">
      <c r="A182" s="15"/>
      <c r="B182" s="257"/>
      <c r="C182" s="258"/>
      <c r="D182" s="233" t="s">
        <v>176</v>
      </c>
      <c r="E182" s="259" t="s">
        <v>19</v>
      </c>
      <c r="F182" s="260" t="s">
        <v>805</v>
      </c>
      <c r="G182" s="258"/>
      <c r="H182" s="259" t="s">
        <v>19</v>
      </c>
      <c r="I182" s="261"/>
      <c r="J182" s="258"/>
      <c r="K182" s="258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176</v>
      </c>
      <c r="AU182" s="266" t="s">
        <v>82</v>
      </c>
      <c r="AV182" s="15" t="s">
        <v>80</v>
      </c>
      <c r="AW182" s="15" t="s">
        <v>35</v>
      </c>
      <c r="AX182" s="15" t="s">
        <v>73</v>
      </c>
      <c r="AY182" s="266" t="s">
        <v>163</v>
      </c>
    </row>
    <row r="183" spans="1:51" s="13" customFormat="1" ht="12">
      <c r="A183" s="13"/>
      <c r="B183" s="235"/>
      <c r="C183" s="236"/>
      <c r="D183" s="233" t="s">
        <v>176</v>
      </c>
      <c r="E183" s="237" t="s">
        <v>19</v>
      </c>
      <c r="F183" s="238" t="s">
        <v>863</v>
      </c>
      <c r="G183" s="236"/>
      <c r="H183" s="239">
        <v>1.76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176</v>
      </c>
      <c r="AU183" s="245" t="s">
        <v>82</v>
      </c>
      <c r="AV183" s="13" t="s">
        <v>82</v>
      </c>
      <c r="AW183" s="13" t="s">
        <v>35</v>
      </c>
      <c r="AX183" s="13" t="s">
        <v>73</v>
      </c>
      <c r="AY183" s="245" t="s">
        <v>163</v>
      </c>
    </row>
    <row r="184" spans="1:51" s="16" customFormat="1" ht="12">
      <c r="A184" s="16"/>
      <c r="B184" s="285"/>
      <c r="C184" s="286"/>
      <c r="D184" s="233" t="s">
        <v>176</v>
      </c>
      <c r="E184" s="287" t="s">
        <v>19</v>
      </c>
      <c r="F184" s="288" t="s">
        <v>804</v>
      </c>
      <c r="G184" s="286"/>
      <c r="H184" s="289">
        <v>1.76</v>
      </c>
      <c r="I184" s="290"/>
      <c r="J184" s="286"/>
      <c r="K184" s="286"/>
      <c r="L184" s="291"/>
      <c r="M184" s="292"/>
      <c r="N184" s="293"/>
      <c r="O184" s="293"/>
      <c r="P184" s="293"/>
      <c r="Q184" s="293"/>
      <c r="R184" s="293"/>
      <c r="S184" s="293"/>
      <c r="T184" s="294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95" t="s">
        <v>176</v>
      </c>
      <c r="AU184" s="295" t="s">
        <v>82</v>
      </c>
      <c r="AV184" s="16" t="s">
        <v>185</v>
      </c>
      <c r="AW184" s="16" t="s">
        <v>35</v>
      </c>
      <c r="AX184" s="16" t="s">
        <v>73</v>
      </c>
      <c r="AY184" s="295" t="s">
        <v>163</v>
      </c>
    </row>
    <row r="185" spans="1:51" s="15" customFormat="1" ht="12">
      <c r="A185" s="15"/>
      <c r="B185" s="257"/>
      <c r="C185" s="258"/>
      <c r="D185" s="233" t="s">
        <v>176</v>
      </c>
      <c r="E185" s="259" t="s">
        <v>19</v>
      </c>
      <c r="F185" s="260" t="s">
        <v>802</v>
      </c>
      <c r="G185" s="258"/>
      <c r="H185" s="259" t="s">
        <v>19</v>
      </c>
      <c r="I185" s="261"/>
      <c r="J185" s="258"/>
      <c r="K185" s="258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176</v>
      </c>
      <c r="AU185" s="266" t="s">
        <v>82</v>
      </c>
      <c r="AV185" s="15" t="s">
        <v>80</v>
      </c>
      <c r="AW185" s="15" t="s">
        <v>35</v>
      </c>
      <c r="AX185" s="15" t="s">
        <v>73</v>
      </c>
      <c r="AY185" s="266" t="s">
        <v>163</v>
      </c>
    </row>
    <row r="186" spans="1:51" s="13" customFormat="1" ht="12">
      <c r="A186" s="13"/>
      <c r="B186" s="235"/>
      <c r="C186" s="236"/>
      <c r="D186" s="233" t="s">
        <v>176</v>
      </c>
      <c r="E186" s="237" t="s">
        <v>19</v>
      </c>
      <c r="F186" s="238" t="s">
        <v>864</v>
      </c>
      <c r="G186" s="236"/>
      <c r="H186" s="239">
        <v>1.5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176</v>
      </c>
      <c r="AU186" s="245" t="s">
        <v>82</v>
      </c>
      <c r="AV186" s="13" t="s">
        <v>82</v>
      </c>
      <c r="AW186" s="13" t="s">
        <v>35</v>
      </c>
      <c r="AX186" s="13" t="s">
        <v>73</v>
      </c>
      <c r="AY186" s="245" t="s">
        <v>163</v>
      </c>
    </row>
    <row r="187" spans="1:51" s="16" customFormat="1" ht="12">
      <c r="A187" s="16"/>
      <c r="B187" s="285"/>
      <c r="C187" s="286"/>
      <c r="D187" s="233" t="s">
        <v>176</v>
      </c>
      <c r="E187" s="287" t="s">
        <v>19</v>
      </c>
      <c r="F187" s="288" t="s">
        <v>804</v>
      </c>
      <c r="G187" s="286"/>
      <c r="H187" s="289">
        <v>1.5</v>
      </c>
      <c r="I187" s="290"/>
      <c r="J187" s="286"/>
      <c r="K187" s="286"/>
      <c r="L187" s="291"/>
      <c r="M187" s="292"/>
      <c r="N187" s="293"/>
      <c r="O187" s="293"/>
      <c r="P187" s="293"/>
      <c r="Q187" s="293"/>
      <c r="R187" s="293"/>
      <c r="S187" s="293"/>
      <c r="T187" s="294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95" t="s">
        <v>176</v>
      </c>
      <c r="AU187" s="295" t="s">
        <v>82</v>
      </c>
      <c r="AV187" s="16" t="s">
        <v>185</v>
      </c>
      <c r="AW187" s="16" t="s">
        <v>35</v>
      </c>
      <c r="AX187" s="16" t="s">
        <v>73</v>
      </c>
      <c r="AY187" s="295" t="s">
        <v>163</v>
      </c>
    </row>
    <row r="188" spans="1:51" s="14" customFormat="1" ht="12">
      <c r="A188" s="14"/>
      <c r="B188" s="246"/>
      <c r="C188" s="247"/>
      <c r="D188" s="233" t="s">
        <v>176</v>
      </c>
      <c r="E188" s="248" t="s">
        <v>19</v>
      </c>
      <c r="F188" s="249" t="s">
        <v>178</v>
      </c>
      <c r="G188" s="247"/>
      <c r="H188" s="250">
        <v>5.02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176</v>
      </c>
      <c r="AU188" s="256" t="s">
        <v>82</v>
      </c>
      <c r="AV188" s="14" t="s">
        <v>170</v>
      </c>
      <c r="AW188" s="14" t="s">
        <v>35</v>
      </c>
      <c r="AX188" s="14" t="s">
        <v>80</v>
      </c>
      <c r="AY188" s="256" t="s">
        <v>163</v>
      </c>
    </row>
    <row r="189" spans="1:65" s="2" customFormat="1" ht="24.15" customHeight="1">
      <c r="A189" s="40"/>
      <c r="B189" s="41"/>
      <c r="C189" s="215" t="s">
        <v>8</v>
      </c>
      <c r="D189" s="215" t="s">
        <v>165</v>
      </c>
      <c r="E189" s="216" t="s">
        <v>865</v>
      </c>
      <c r="F189" s="217" t="s">
        <v>866</v>
      </c>
      <c r="G189" s="218" t="s">
        <v>168</v>
      </c>
      <c r="H189" s="219">
        <v>368.377</v>
      </c>
      <c r="I189" s="220"/>
      <c r="J189" s="221">
        <f>ROUND(I189*H189,2)</f>
        <v>0</v>
      </c>
      <c r="K189" s="217" t="s">
        <v>691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0.00058</v>
      </c>
      <c r="R189" s="224">
        <f>Q189*H189</f>
        <v>0.21365866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170</v>
      </c>
      <c r="AT189" s="226" t="s">
        <v>165</v>
      </c>
      <c r="AU189" s="226" t="s">
        <v>82</v>
      </c>
      <c r="AY189" s="19" t="s">
        <v>163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80</v>
      </c>
      <c r="BK189" s="227">
        <f>ROUND(I189*H189,2)</f>
        <v>0</v>
      </c>
      <c r="BL189" s="19" t="s">
        <v>170</v>
      </c>
      <c r="BM189" s="226" t="s">
        <v>867</v>
      </c>
    </row>
    <row r="190" spans="1:47" s="2" customFormat="1" ht="12">
      <c r="A190" s="40"/>
      <c r="B190" s="41"/>
      <c r="C190" s="42"/>
      <c r="D190" s="228" t="s">
        <v>172</v>
      </c>
      <c r="E190" s="42"/>
      <c r="F190" s="229" t="s">
        <v>868</v>
      </c>
      <c r="G190" s="42"/>
      <c r="H190" s="42"/>
      <c r="I190" s="230"/>
      <c r="J190" s="42"/>
      <c r="K190" s="42"/>
      <c r="L190" s="46"/>
      <c r="M190" s="231"/>
      <c r="N190" s="23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172</v>
      </c>
      <c r="AU190" s="19" t="s">
        <v>82</v>
      </c>
    </row>
    <row r="191" spans="1:51" s="15" customFormat="1" ht="12">
      <c r="A191" s="15"/>
      <c r="B191" s="257"/>
      <c r="C191" s="258"/>
      <c r="D191" s="233" t="s">
        <v>176</v>
      </c>
      <c r="E191" s="259" t="s">
        <v>19</v>
      </c>
      <c r="F191" s="260" t="s">
        <v>842</v>
      </c>
      <c r="G191" s="258"/>
      <c r="H191" s="259" t="s">
        <v>19</v>
      </c>
      <c r="I191" s="261"/>
      <c r="J191" s="258"/>
      <c r="K191" s="258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176</v>
      </c>
      <c r="AU191" s="266" t="s">
        <v>82</v>
      </c>
      <c r="AV191" s="15" t="s">
        <v>80</v>
      </c>
      <c r="AW191" s="15" t="s">
        <v>35</v>
      </c>
      <c r="AX191" s="15" t="s">
        <v>73</v>
      </c>
      <c r="AY191" s="266" t="s">
        <v>163</v>
      </c>
    </row>
    <row r="192" spans="1:51" s="15" customFormat="1" ht="12">
      <c r="A192" s="15"/>
      <c r="B192" s="257"/>
      <c r="C192" s="258"/>
      <c r="D192" s="233" t="s">
        <v>176</v>
      </c>
      <c r="E192" s="259" t="s">
        <v>19</v>
      </c>
      <c r="F192" s="260" t="s">
        <v>843</v>
      </c>
      <c r="G192" s="258"/>
      <c r="H192" s="259" t="s">
        <v>19</v>
      </c>
      <c r="I192" s="261"/>
      <c r="J192" s="258"/>
      <c r="K192" s="258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176</v>
      </c>
      <c r="AU192" s="266" t="s">
        <v>82</v>
      </c>
      <c r="AV192" s="15" t="s">
        <v>80</v>
      </c>
      <c r="AW192" s="15" t="s">
        <v>35</v>
      </c>
      <c r="AX192" s="15" t="s">
        <v>73</v>
      </c>
      <c r="AY192" s="266" t="s">
        <v>163</v>
      </c>
    </row>
    <row r="193" spans="1:51" s="13" customFormat="1" ht="12">
      <c r="A193" s="13"/>
      <c r="B193" s="235"/>
      <c r="C193" s="236"/>
      <c r="D193" s="233" t="s">
        <v>176</v>
      </c>
      <c r="E193" s="237" t="s">
        <v>19</v>
      </c>
      <c r="F193" s="238" t="s">
        <v>869</v>
      </c>
      <c r="G193" s="236"/>
      <c r="H193" s="239">
        <v>19.125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176</v>
      </c>
      <c r="AU193" s="245" t="s">
        <v>82</v>
      </c>
      <c r="AV193" s="13" t="s">
        <v>82</v>
      </c>
      <c r="AW193" s="13" t="s">
        <v>35</v>
      </c>
      <c r="AX193" s="13" t="s">
        <v>73</v>
      </c>
      <c r="AY193" s="245" t="s">
        <v>163</v>
      </c>
    </row>
    <row r="194" spans="1:51" s="13" customFormat="1" ht="12">
      <c r="A194" s="13"/>
      <c r="B194" s="235"/>
      <c r="C194" s="236"/>
      <c r="D194" s="233" t="s">
        <v>176</v>
      </c>
      <c r="E194" s="237" t="s">
        <v>19</v>
      </c>
      <c r="F194" s="238" t="s">
        <v>870</v>
      </c>
      <c r="G194" s="236"/>
      <c r="H194" s="239">
        <v>22.27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176</v>
      </c>
      <c r="AU194" s="245" t="s">
        <v>82</v>
      </c>
      <c r="AV194" s="13" t="s">
        <v>82</v>
      </c>
      <c r="AW194" s="13" t="s">
        <v>35</v>
      </c>
      <c r="AX194" s="13" t="s">
        <v>73</v>
      </c>
      <c r="AY194" s="245" t="s">
        <v>163</v>
      </c>
    </row>
    <row r="195" spans="1:51" s="13" customFormat="1" ht="12">
      <c r="A195" s="13"/>
      <c r="B195" s="235"/>
      <c r="C195" s="236"/>
      <c r="D195" s="233" t="s">
        <v>176</v>
      </c>
      <c r="E195" s="237" t="s">
        <v>19</v>
      </c>
      <c r="F195" s="238" t="s">
        <v>871</v>
      </c>
      <c r="G195" s="236"/>
      <c r="H195" s="239">
        <v>30.102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176</v>
      </c>
      <c r="AU195" s="245" t="s">
        <v>82</v>
      </c>
      <c r="AV195" s="13" t="s">
        <v>82</v>
      </c>
      <c r="AW195" s="13" t="s">
        <v>35</v>
      </c>
      <c r="AX195" s="13" t="s">
        <v>73</v>
      </c>
      <c r="AY195" s="245" t="s">
        <v>163</v>
      </c>
    </row>
    <row r="196" spans="1:51" s="13" customFormat="1" ht="12">
      <c r="A196" s="13"/>
      <c r="B196" s="235"/>
      <c r="C196" s="236"/>
      <c r="D196" s="233" t="s">
        <v>176</v>
      </c>
      <c r="E196" s="237" t="s">
        <v>19</v>
      </c>
      <c r="F196" s="238" t="s">
        <v>872</v>
      </c>
      <c r="G196" s="236"/>
      <c r="H196" s="239">
        <v>51.408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176</v>
      </c>
      <c r="AU196" s="245" t="s">
        <v>82</v>
      </c>
      <c r="AV196" s="13" t="s">
        <v>82</v>
      </c>
      <c r="AW196" s="13" t="s">
        <v>35</v>
      </c>
      <c r="AX196" s="13" t="s">
        <v>73</v>
      </c>
      <c r="AY196" s="245" t="s">
        <v>163</v>
      </c>
    </row>
    <row r="197" spans="1:51" s="13" customFormat="1" ht="12">
      <c r="A197" s="13"/>
      <c r="B197" s="235"/>
      <c r="C197" s="236"/>
      <c r="D197" s="233" t="s">
        <v>176</v>
      </c>
      <c r="E197" s="237" t="s">
        <v>19</v>
      </c>
      <c r="F197" s="238" t="s">
        <v>873</v>
      </c>
      <c r="G197" s="236"/>
      <c r="H197" s="239">
        <v>44.662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176</v>
      </c>
      <c r="AU197" s="245" t="s">
        <v>82</v>
      </c>
      <c r="AV197" s="13" t="s">
        <v>82</v>
      </c>
      <c r="AW197" s="13" t="s">
        <v>35</v>
      </c>
      <c r="AX197" s="13" t="s">
        <v>73</v>
      </c>
      <c r="AY197" s="245" t="s">
        <v>163</v>
      </c>
    </row>
    <row r="198" spans="1:51" s="13" customFormat="1" ht="12">
      <c r="A198" s="13"/>
      <c r="B198" s="235"/>
      <c r="C198" s="236"/>
      <c r="D198" s="233" t="s">
        <v>176</v>
      </c>
      <c r="E198" s="237" t="s">
        <v>19</v>
      </c>
      <c r="F198" s="238" t="s">
        <v>874</v>
      </c>
      <c r="G198" s="236"/>
      <c r="H198" s="239">
        <v>94.86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176</v>
      </c>
      <c r="AU198" s="245" t="s">
        <v>82</v>
      </c>
      <c r="AV198" s="13" t="s">
        <v>82</v>
      </c>
      <c r="AW198" s="13" t="s">
        <v>35</v>
      </c>
      <c r="AX198" s="13" t="s">
        <v>73</v>
      </c>
      <c r="AY198" s="245" t="s">
        <v>163</v>
      </c>
    </row>
    <row r="199" spans="1:51" s="16" customFormat="1" ht="12">
      <c r="A199" s="16"/>
      <c r="B199" s="285"/>
      <c r="C199" s="286"/>
      <c r="D199" s="233" t="s">
        <v>176</v>
      </c>
      <c r="E199" s="287" t="s">
        <v>19</v>
      </c>
      <c r="F199" s="288" t="s">
        <v>804</v>
      </c>
      <c r="G199" s="286"/>
      <c r="H199" s="289">
        <v>262.427</v>
      </c>
      <c r="I199" s="290"/>
      <c r="J199" s="286"/>
      <c r="K199" s="286"/>
      <c r="L199" s="291"/>
      <c r="M199" s="292"/>
      <c r="N199" s="293"/>
      <c r="O199" s="293"/>
      <c r="P199" s="293"/>
      <c r="Q199" s="293"/>
      <c r="R199" s="293"/>
      <c r="S199" s="293"/>
      <c r="T199" s="294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95" t="s">
        <v>176</v>
      </c>
      <c r="AU199" s="295" t="s">
        <v>82</v>
      </c>
      <c r="AV199" s="16" t="s">
        <v>185</v>
      </c>
      <c r="AW199" s="16" t="s">
        <v>35</v>
      </c>
      <c r="AX199" s="16" t="s">
        <v>73</v>
      </c>
      <c r="AY199" s="295" t="s">
        <v>163</v>
      </c>
    </row>
    <row r="200" spans="1:51" s="15" customFormat="1" ht="12">
      <c r="A200" s="15"/>
      <c r="B200" s="257"/>
      <c r="C200" s="258"/>
      <c r="D200" s="233" t="s">
        <v>176</v>
      </c>
      <c r="E200" s="259" t="s">
        <v>19</v>
      </c>
      <c r="F200" s="260" t="s">
        <v>850</v>
      </c>
      <c r="G200" s="258"/>
      <c r="H200" s="259" t="s">
        <v>19</v>
      </c>
      <c r="I200" s="261"/>
      <c r="J200" s="258"/>
      <c r="K200" s="258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176</v>
      </c>
      <c r="AU200" s="266" t="s">
        <v>82</v>
      </c>
      <c r="AV200" s="15" t="s">
        <v>80</v>
      </c>
      <c r="AW200" s="15" t="s">
        <v>35</v>
      </c>
      <c r="AX200" s="15" t="s">
        <v>73</v>
      </c>
      <c r="AY200" s="266" t="s">
        <v>163</v>
      </c>
    </row>
    <row r="201" spans="1:51" s="13" customFormat="1" ht="12">
      <c r="A201" s="13"/>
      <c r="B201" s="235"/>
      <c r="C201" s="236"/>
      <c r="D201" s="233" t="s">
        <v>176</v>
      </c>
      <c r="E201" s="237" t="s">
        <v>19</v>
      </c>
      <c r="F201" s="238" t="s">
        <v>875</v>
      </c>
      <c r="G201" s="236"/>
      <c r="H201" s="239">
        <v>23.85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176</v>
      </c>
      <c r="AU201" s="245" t="s">
        <v>82</v>
      </c>
      <c r="AV201" s="13" t="s">
        <v>82</v>
      </c>
      <c r="AW201" s="13" t="s">
        <v>35</v>
      </c>
      <c r="AX201" s="13" t="s">
        <v>73</v>
      </c>
      <c r="AY201" s="245" t="s">
        <v>163</v>
      </c>
    </row>
    <row r="202" spans="1:51" s="16" customFormat="1" ht="12">
      <c r="A202" s="16"/>
      <c r="B202" s="285"/>
      <c r="C202" s="286"/>
      <c r="D202" s="233" t="s">
        <v>176</v>
      </c>
      <c r="E202" s="287" t="s">
        <v>19</v>
      </c>
      <c r="F202" s="288" t="s">
        <v>804</v>
      </c>
      <c r="G202" s="286"/>
      <c r="H202" s="289">
        <v>23.85</v>
      </c>
      <c r="I202" s="290"/>
      <c r="J202" s="286"/>
      <c r="K202" s="286"/>
      <c r="L202" s="291"/>
      <c r="M202" s="292"/>
      <c r="N202" s="293"/>
      <c r="O202" s="293"/>
      <c r="P202" s="293"/>
      <c r="Q202" s="293"/>
      <c r="R202" s="293"/>
      <c r="S202" s="293"/>
      <c r="T202" s="294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95" t="s">
        <v>176</v>
      </c>
      <c r="AU202" s="295" t="s">
        <v>82</v>
      </c>
      <c r="AV202" s="16" t="s">
        <v>185</v>
      </c>
      <c r="AW202" s="16" t="s">
        <v>35</v>
      </c>
      <c r="AX202" s="16" t="s">
        <v>73</v>
      </c>
      <c r="AY202" s="295" t="s">
        <v>163</v>
      </c>
    </row>
    <row r="203" spans="1:51" s="15" customFormat="1" ht="12">
      <c r="A203" s="15"/>
      <c r="B203" s="257"/>
      <c r="C203" s="258"/>
      <c r="D203" s="233" t="s">
        <v>176</v>
      </c>
      <c r="E203" s="259" t="s">
        <v>19</v>
      </c>
      <c r="F203" s="260" t="s">
        <v>852</v>
      </c>
      <c r="G203" s="258"/>
      <c r="H203" s="259" t="s">
        <v>19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176</v>
      </c>
      <c r="AU203" s="266" t="s">
        <v>82</v>
      </c>
      <c r="AV203" s="15" t="s">
        <v>80</v>
      </c>
      <c r="AW203" s="15" t="s">
        <v>35</v>
      </c>
      <c r="AX203" s="15" t="s">
        <v>73</v>
      </c>
      <c r="AY203" s="266" t="s">
        <v>163</v>
      </c>
    </row>
    <row r="204" spans="1:51" s="13" customFormat="1" ht="12">
      <c r="A204" s="13"/>
      <c r="B204" s="235"/>
      <c r="C204" s="236"/>
      <c r="D204" s="233" t="s">
        <v>176</v>
      </c>
      <c r="E204" s="237" t="s">
        <v>19</v>
      </c>
      <c r="F204" s="238" t="s">
        <v>876</v>
      </c>
      <c r="G204" s="236"/>
      <c r="H204" s="239">
        <v>43.508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176</v>
      </c>
      <c r="AU204" s="245" t="s">
        <v>82</v>
      </c>
      <c r="AV204" s="13" t="s">
        <v>82</v>
      </c>
      <c r="AW204" s="13" t="s">
        <v>35</v>
      </c>
      <c r="AX204" s="13" t="s">
        <v>73</v>
      </c>
      <c r="AY204" s="245" t="s">
        <v>163</v>
      </c>
    </row>
    <row r="205" spans="1:51" s="13" customFormat="1" ht="12">
      <c r="A205" s="13"/>
      <c r="B205" s="235"/>
      <c r="C205" s="236"/>
      <c r="D205" s="233" t="s">
        <v>176</v>
      </c>
      <c r="E205" s="237" t="s">
        <v>19</v>
      </c>
      <c r="F205" s="238" t="s">
        <v>877</v>
      </c>
      <c r="G205" s="236"/>
      <c r="H205" s="239">
        <v>20.732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176</v>
      </c>
      <c r="AU205" s="245" t="s">
        <v>82</v>
      </c>
      <c r="AV205" s="13" t="s">
        <v>82</v>
      </c>
      <c r="AW205" s="13" t="s">
        <v>35</v>
      </c>
      <c r="AX205" s="13" t="s">
        <v>73</v>
      </c>
      <c r="AY205" s="245" t="s">
        <v>163</v>
      </c>
    </row>
    <row r="206" spans="1:51" s="16" customFormat="1" ht="12">
      <c r="A206" s="16"/>
      <c r="B206" s="285"/>
      <c r="C206" s="286"/>
      <c r="D206" s="233" t="s">
        <v>176</v>
      </c>
      <c r="E206" s="287" t="s">
        <v>19</v>
      </c>
      <c r="F206" s="288" t="s">
        <v>804</v>
      </c>
      <c r="G206" s="286"/>
      <c r="H206" s="289">
        <v>64.24</v>
      </c>
      <c r="I206" s="290"/>
      <c r="J206" s="286"/>
      <c r="K206" s="286"/>
      <c r="L206" s="291"/>
      <c r="M206" s="292"/>
      <c r="N206" s="293"/>
      <c r="O206" s="293"/>
      <c r="P206" s="293"/>
      <c r="Q206" s="293"/>
      <c r="R206" s="293"/>
      <c r="S206" s="293"/>
      <c r="T206" s="294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95" t="s">
        <v>176</v>
      </c>
      <c r="AU206" s="295" t="s">
        <v>82</v>
      </c>
      <c r="AV206" s="16" t="s">
        <v>185</v>
      </c>
      <c r="AW206" s="16" t="s">
        <v>35</v>
      </c>
      <c r="AX206" s="16" t="s">
        <v>73</v>
      </c>
      <c r="AY206" s="295" t="s">
        <v>163</v>
      </c>
    </row>
    <row r="207" spans="1:51" s="15" customFormat="1" ht="12">
      <c r="A207" s="15"/>
      <c r="B207" s="257"/>
      <c r="C207" s="258"/>
      <c r="D207" s="233" t="s">
        <v>176</v>
      </c>
      <c r="E207" s="259" t="s">
        <v>19</v>
      </c>
      <c r="F207" s="260" t="s">
        <v>855</v>
      </c>
      <c r="G207" s="258"/>
      <c r="H207" s="259" t="s">
        <v>19</v>
      </c>
      <c r="I207" s="261"/>
      <c r="J207" s="258"/>
      <c r="K207" s="258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176</v>
      </c>
      <c r="AU207" s="266" t="s">
        <v>82</v>
      </c>
      <c r="AV207" s="15" t="s">
        <v>80</v>
      </c>
      <c r="AW207" s="15" t="s">
        <v>35</v>
      </c>
      <c r="AX207" s="15" t="s">
        <v>73</v>
      </c>
      <c r="AY207" s="266" t="s">
        <v>163</v>
      </c>
    </row>
    <row r="208" spans="1:51" s="13" customFormat="1" ht="12">
      <c r="A208" s="13"/>
      <c r="B208" s="235"/>
      <c r="C208" s="236"/>
      <c r="D208" s="233" t="s">
        <v>176</v>
      </c>
      <c r="E208" s="237" t="s">
        <v>19</v>
      </c>
      <c r="F208" s="238" t="s">
        <v>878</v>
      </c>
      <c r="G208" s="236"/>
      <c r="H208" s="239">
        <v>15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176</v>
      </c>
      <c r="AU208" s="245" t="s">
        <v>82</v>
      </c>
      <c r="AV208" s="13" t="s">
        <v>82</v>
      </c>
      <c r="AW208" s="13" t="s">
        <v>35</v>
      </c>
      <c r="AX208" s="13" t="s">
        <v>73</v>
      </c>
      <c r="AY208" s="245" t="s">
        <v>163</v>
      </c>
    </row>
    <row r="209" spans="1:51" s="16" customFormat="1" ht="12">
      <c r="A209" s="16"/>
      <c r="B209" s="285"/>
      <c r="C209" s="286"/>
      <c r="D209" s="233" t="s">
        <v>176</v>
      </c>
      <c r="E209" s="287" t="s">
        <v>19</v>
      </c>
      <c r="F209" s="288" t="s">
        <v>804</v>
      </c>
      <c r="G209" s="286"/>
      <c r="H209" s="289">
        <v>15</v>
      </c>
      <c r="I209" s="290"/>
      <c r="J209" s="286"/>
      <c r="K209" s="286"/>
      <c r="L209" s="291"/>
      <c r="M209" s="292"/>
      <c r="N209" s="293"/>
      <c r="O209" s="293"/>
      <c r="P209" s="293"/>
      <c r="Q209" s="293"/>
      <c r="R209" s="293"/>
      <c r="S209" s="293"/>
      <c r="T209" s="294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95" t="s">
        <v>176</v>
      </c>
      <c r="AU209" s="295" t="s">
        <v>82</v>
      </c>
      <c r="AV209" s="16" t="s">
        <v>185</v>
      </c>
      <c r="AW209" s="16" t="s">
        <v>35</v>
      </c>
      <c r="AX209" s="16" t="s">
        <v>73</v>
      </c>
      <c r="AY209" s="295" t="s">
        <v>163</v>
      </c>
    </row>
    <row r="210" spans="1:51" s="15" customFormat="1" ht="12">
      <c r="A210" s="15"/>
      <c r="B210" s="257"/>
      <c r="C210" s="258"/>
      <c r="D210" s="233" t="s">
        <v>176</v>
      </c>
      <c r="E210" s="259" t="s">
        <v>19</v>
      </c>
      <c r="F210" s="260" t="s">
        <v>857</v>
      </c>
      <c r="G210" s="258"/>
      <c r="H210" s="259" t="s">
        <v>19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176</v>
      </c>
      <c r="AU210" s="266" t="s">
        <v>82</v>
      </c>
      <c r="AV210" s="15" t="s">
        <v>80</v>
      </c>
      <c r="AW210" s="15" t="s">
        <v>35</v>
      </c>
      <c r="AX210" s="15" t="s">
        <v>73</v>
      </c>
      <c r="AY210" s="266" t="s">
        <v>163</v>
      </c>
    </row>
    <row r="211" spans="1:51" s="13" customFormat="1" ht="12">
      <c r="A211" s="13"/>
      <c r="B211" s="235"/>
      <c r="C211" s="236"/>
      <c r="D211" s="233" t="s">
        <v>176</v>
      </c>
      <c r="E211" s="237" t="s">
        <v>19</v>
      </c>
      <c r="F211" s="238" t="s">
        <v>879</v>
      </c>
      <c r="G211" s="236"/>
      <c r="H211" s="239">
        <v>2.86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176</v>
      </c>
      <c r="AU211" s="245" t="s">
        <v>82</v>
      </c>
      <c r="AV211" s="13" t="s">
        <v>82</v>
      </c>
      <c r="AW211" s="13" t="s">
        <v>35</v>
      </c>
      <c r="AX211" s="13" t="s">
        <v>73</v>
      </c>
      <c r="AY211" s="245" t="s">
        <v>163</v>
      </c>
    </row>
    <row r="212" spans="1:51" s="16" customFormat="1" ht="12">
      <c r="A212" s="16"/>
      <c r="B212" s="285"/>
      <c r="C212" s="286"/>
      <c r="D212" s="233" t="s">
        <v>176</v>
      </c>
      <c r="E212" s="287" t="s">
        <v>19</v>
      </c>
      <c r="F212" s="288" t="s">
        <v>804</v>
      </c>
      <c r="G212" s="286"/>
      <c r="H212" s="289">
        <v>2.86</v>
      </c>
      <c r="I212" s="290"/>
      <c r="J212" s="286"/>
      <c r="K212" s="286"/>
      <c r="L212" s="291"/>
      <c r="M212" s="292"/>
      <c r="N212" s="293"/>
      <c r="O212" s="293"/>
      <c r="P212" s="293"/>
      <c r="Q212" s="293"/>
      <c r="R212" s="293"/>
      <c r="S212" s="293"/>
      <c r="T212" s="294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95" t="s">
        <v>176</v>
      </c>
      <c r="AU212" s="295" t="s">
        <v>82</v>
      </c>
      <c r="AV212" s="16" t="s">
        <v>185</v>
      </c>
      <c r="AW212" s="16" t="s">
        <v>35</v>
      </c>
      <c r="AX212" s="16" t="s">
        <v>73</v>
      </c>
      <c r="AY212" s="295" t="s">
        <v>163</v>
      </c>
    </row>
    <row r="213" spans="1:51" s="14" customFormat="1" ht="12">
      <c r="A213" s="14"/>
      <c r="B213" s="246"/>
      <c r="C213" s="247"/>
      <c r="D213" s="233" t="s">
        <v>176</v>
      </c>
      <c r="E213" s="248" t="s">
        <v>759</v>
      </c>
      <c r="F213" s="249" t="s">
        <v>178</v>
      </c>
      <c r="G213" s="247"/>
      <c r="H213" s="250">
        <v>368.377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176</v>
      </c>
      <c r="AU213" s="256" t="s">
        <v>82</v>
      </c>
      <c r="AV213" s="14" t="s">
        <v>170</v>
      </c>
      <c r="AW213" s="14" t="s">
        <v>35</v>
      </c>
      <c r="AX213" s="14" t="s">
        <v>80</v>
      </c>
      <c r="AY213" s="256" t="s">
        <v>163</v>
      </c>
    </row>
    <row r="214" spans="1:65" s="2" customFormat="1" ht="24.15" customHeight="1">
      <c r="A214" s="40"/>
      <c r="B214" s="41"/>
      <c r="C214" s="215" t="s">
        <v>276</v>
      </c>
      <c r="D214" s="215" t="s">
        <v>165</v>
      </c>
      <c r="E214" s="216" t="s">
        <v>880</v>
      </c>
      <c r="F214" s="217" t="s">
        <v>881</v>
      </c>
      <c r="G214" s="218" t="s">
        <v>168</v>
      </c>
      <c r="H214" s="219">
        <v>368.377</v>
      </c>
      <c r="I214" s="220"/>
      <c r="J214" s="221">
        <f>ROUND(I214*H214,2)</f>
        <v>0</v>
      </c>
      <c r="K214" s="217" t="s">
        <v>691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170</v>
      </c>
      <c r="AT214" s="226" t="s">
        <v>165</v>
      </c>
      <c r="AU214" s="226" t="s">
        <v>82</v>
      </c>
      <c r="AY214" s="19" t="s">
        <v>163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80</v>
      </c>
      <c r="BK214" s="227">
        <f>ROUND(I214*H214,2)</f>
        <v>0</v>
      </c>
      <c r="BL214" s="19" t="s">
        <v>170</v>
      </c>
      <c r="BM214" s="226" t="s">
        <v>882</v>
      </c>
    </row>
    <row r="215" spans="1:47" s="2" customFormat="1" ht="12">
      <c r="A215" s="40"/>
      <c r="B215" s="41"/>
      <c r="C215" s="42"/>
      <c r="D215" s="228" t="s">
        <v>172</v>
      </c>
      <c r="E215" s="42"/>
      <c r="F215" s="229" t="s">
        <v>883</v>
      </c>
      <c r="G215" s="42"/>
      <c r="H215" s="42"/>
      <c r="I215" s="230"/>
      <c r="J215" s="42"/>
      <c r="K215" s="42"/>
      <c r="L215" s="46"/>
      <c r="M215" s="231"/>
      <c r="N215" s="23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172</v>
      </c>
      <c r="AU215" s="19" t="s">
        <v>82</v>
      </c>
    </row>
    <row r="216" spans="1:51" s="13" customFormat="1" ht="12">
      <c r="A216" s="13"/>
      <c r="B216" s="235"/>
      <c r="C216" s="236"/>
      <c r="D216" s="233" t="s">
        <v>176</v>
      </c>
      <c r="E216" s="237" t="s">
        <v>19</v>
      </c>
      <c r="F216" s="238" t="s">
        <v>759</v>
      </c>
      <c r="G216" s="236"/>
      <c r="H216" s="239">
        <v>368.377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176</v>
      </c>
      <c r="AU216" s="245" t="s">
        <v>82</v>
      </c>
      <c r="AV216" s="13" t="s">
        <v>82</v>
      </c>
      <c r="AW216" s="13" t="s">
        <v>35</v>
      </c>
      <c r="AX216" s="13" t="s">
        <v>73</v>
      </c>
      <c r="AY216" s="245" t="s">
        <v>163</v>
      </c>
    </row>
    <row r="217" spans="1:51" s="14" customFormat="1" ht="12">
      <c r="A217" s="14"/>
      <c r="B217" s="246"/>
      <c r="C217" s="247"/>
      <c r="D217" s="233" t="s">
        <v>176</v>
      </c>
      <c r="E217" s="248" t="s">
        <v>19</v>
      </c>
      <c r="F217" s="249" t="s">
        <v>178</v>
      </c>
      <c r="G217" s="247"/>
      <c r="H217" s="250">
        <v>368.377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176</v>
      </c>
      <c r="AU217" s="256" t="s">
        <v>82</v>
      </c>
      <c r="AV217" s="14" t="s">
        <v>170</v>
      </c>
      <c r="AW217" s="14" t="s">
        <v>35</v>
      </c>
      <c r="AX217" s="14" t="s">
        <v>80</v>
      </c>
      <c r="AY217" s="256" t="s">
        <v>163</v>
      </c>
    </row>
    <row r="218" spans="1:65" s="2" customFormat="1" ht="37.8" customHeight="1">
      <c r="A218" s="40"/>
      <c r="B218" s="41"/>
      <c r="C218" s="215" t="s">
        <v>282</v>
      </c>
      <c r="D218" s="215" t="s">
        <v>165</v>
      </c>
      <c r="E218" s="216" t="s">
        <v>884</v>
      </c>
      <c r="F218" s="217" t="s">
        <v>885</v>
      </c>
      <c r="G218" s="218" t="s">
        <v>118</v>
      </c>
      <c r="H218" s="219">
        <v>145.56</v>
      </c>
      <c r="I218" s="220"/>
      <c r="J218" s="221">
        <f>ROUND(I218*H218,2)</f>
        <v>0</v>
      </c>
      <c r="K218" s="217" t="s">
        <v>691</v>
      </c>
      <c r="L218" s="46"/>
      <c r="M218" s="222" t="s">
        <v>19</v>
      </c>
      <c r="N218" s="223" t="s">
        <v>44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170</v>
      </c>
      <c r="AT218" s="226" t="s">
        <v>165</v>
      </c>
      <c r="AU218" s="226" t="s">
        <v>82</v>
      </c>
      <c r="AY218" s="19" t="s">
        <v>163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80</v>
      </c>
      <c r="BK218" s="227">
        <f>ROUND(I218*H218,2)</f>
        <v>0</v>
      </c>
      <c r="BL218" s="19" t="s">
        <v>170</v>
      </c>
      <c r="BM218" s="226" t="s">
        <v>886</v>
      </c>
    </row>
    <row r="219" spans="1:47" s="2" customFormat="1" ht="12">
      <c r="A219" s="40"/>
      <c r="B219" s="41"/>
      <c r="C219" s="42"/>
      <c r="D219" s="228" t="s">
        <v>172</v>
      </c>
      <c r="E219" s="42"/>
      <c r="F219" s="229" t="s">
        <v>887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172</v>
      </c>
      <c r="AU219" s="19" t="s">
        <v>82</v>
      </c>
    </row>
    <row r="220" spans="1:51" s="13" customFormat="1" ht="12">
      <c r="A220" s="13"/>
      <c r="B220" s="235"/>
      <c r="C220" s="236"/>
      <c r="D220" s="233" t="s">
        <v>176</v>
      </c>
      <c r="E220" s="237" t="s">
        <v>19</v>
      </c>
      <c r="F220" s="238" t="s">
        <v>888</v>
      </c>
      <c r="G220" s="236"/>
      <c r="H220" s="239">
        <v>145.56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176</v>
      </c>
      <c r="AU220" s="245" t="s">
        <v>82</v>
      </c>
      <c r="AV220" s="13" t="s">
        <v>82</v>
      </c>
      <c r="AW220" s="13" t="s">
        <v>35</v>
      </c>
      <c r="AX220" s="13" t="s">
        <v>73</v>
      </c>
      <c r="AY220" s="245" t="s">
        <v>163</v>
      </c>
    </row>
    <row r="221" spans="1:51" s="14" customFormat="1" ht="12">
      <c r="A221" s="14"/>
      <c r="B221" s="246"/>
      <c r="C221" s="247"/>
      <c r="D221" s="233" t="s">
        <v>176</v>
      </c>
      <c r="E221" s="248" t="s">
        <v>19</v>
      </c>
      <c r="F221" s="249" t="s">
        <v>178</v>
      </c>
      <c r="G221" s="247"/>
      <c r="H221" s="250">
        <v>145.56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176</v>
      </c>
      <c r="AU221" s="256" t="s">
        <v>82</v>
      </c>
      <c r="AV221" s="14" t="s">
        <v>170</v>
      </c>
      <c r="AW221" s="14" t="s">
        <v>35</v>
      </c>
      <c r="AX221" s="14" t="s">
        <v>80</v>
      </c>
      <c r="AY221" s="256" t="s">
        <v>163</v>
      </c>
    </row>
    <row r="222" spans="1:65" s="2" customFormat="1" ht="37.8" customHeight="1">
      <c r="A222" s="40"/>
      <c r="B222" s="41"/>
      <c r="C222" s="215" t="s">
        <v>296</v>
      </c>
      <c r="D222" s="215" t="s">
        <v>165</v>
      </c>
      <c r="E222" s="216" t="s">
        <v>889</v>
      </c>
      <c r="F222" s="217" t="s">
        <v>890</v>
      </c>
      <c r="G222" s="218" t="s">
        <v>118</v>
      </c>
      <c r="H222" s="219">
        <v>109.467</v>
      </c>
      <c r="I222" s="220"/>
      <c r="J222" s="221">
        <f>ROUND(I222*H222,2)</f>
        <v>0</v>
      </c>
      <c r="K222" s="217" t="s">
        <v>691</v>
      </c>
      <c r="L222" s="46"/>
      <c r="M222" s="222" t="s">
        <v>19</v>
      </c>
      <c r="N222" s="223" t="s">
        <v>44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170</v>
      </c>
      <c r="AT222" s="226" t="s">
        <v>165</v>
      </c>
      <c r="AU222" s="226" t="s">
        <v>82</v>
      </c>
      <c r="AY222" s="19" t="s">
        <v>163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80</v>
      </c>
      <c r="BK222" s="227">
        <f>ROUND(I222*H222,2)</f>
        <v>0</v>
      </c>
      <c r="BL222" s="19" t="s">
        <v>170</v>
      </c>
      <c r="BM222" s="226" t="s">
        <v>891</v>
      </c>
    </row>
    <row r="223" spans="1:47" s="2" customFormat="1" ht="12">
      <c r="A223" s="40"/>
      <c r="B223" s="41"/>
      <c r="C223" s="42"/>
      <c r="D223" s="228" t="s">
        <v>172</v>
      </c>
      <c r="E223" s="42"/>
      <c r="F223" s="229" t="s">
        <v>892</v>
      </c>
      <c r="G223" s="42"/>
      <c r="H223" s="42"/>
      <c r="I223" s="230"/>
      <c r="J223" s="42"/>
      <c r="K223" s="42"/>
      <c r="L223" s="46"/>
      <c r="M223" s="231"/>
      <c r="N223" s="23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172</v>
      </c>
      <c r="AU223" s="19" t="s">
        <v>82</v>
      </c>
    </row>
    <row r="224" spans="1:51" s="13" customFormat="1" ht="12">
      <c r="A224" s="13"/>
      <c r="B224" s="235"/>
      <c r="C224" s="236"/>
      <c r="D224" s="233" t="s">
        <v>176</v>
      </c>
      <c r="E224" s="237" t="s">
        <v>19</v>
      </c>
      <c r="F224" s="238" t="s">
        <v>893</v>
      </c>
      <c r="G224" s="236"/>
      <c r="H224" s="239">
        <v>109.467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176</v>
      </c>
      <c r="AU224" s="245" t="s">
        <v>82</v>
      </c>
      <c r="AV224" s="13" t="s">
        <v>82</v>
      </c>
      <c r="AW224" s="13" t="s">
        <v>35</v>
      </c>
      <c r="AX224" s="13" t="s">
        <v>73</v>
      </c>
      <c r="AY224" s="245" t="s">
        <v>163</v>
      </c>
    </row>
    <row r="225" spans="1:51" s="14" customFormat="1" ht="12">
      <c r="A225" s="14"/>
      <c r="B225" s="246"/>
      <c r="C225" s="247"/>
      <c r="D225" s="233" t="s">
        <v>176</v>
      </c>
      <c r="E225" s="248" t="s">
        <v>762</v>
      </c>
      <c r="F225" s="249" t="s">
        <v>178</v>
      </c>
      <c r="G225" s="247"/>
      <c r="H225" s="250">
        <v>109.467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176</v>
      </c>
      <c r="AU225" s="256" t="s">
        <v>82</v>
      </c>
      <c r="AV225" s="14" t="s">
        <v>170</v>
      </c>
      <c r="AW225" s="14" t="s">
        <v>35</v>
      </c>
      <c r="AX225" s="14" t="s">
        <v>80</v>
      </c>
      <c r="AY225" s="256" t="s">
        <v>163</v>
      </c>
    </row>
    <row r="226" spans="1:65" s="2" customFormat="1" ht="24.15" customHeight="1">
      <c r="A226" s="40"/>
      <c r="B226" s="41"/>
      <c r="C226" s="215" t="s">
        <v>303</v>
      </c>
      <c r="D226" s="215" t="s">
        <v>165</v>
      </c>
      <c r="E226" s="216" t="s">
        <v>894</v>
      </c>
      <c r="F226" s="217" t="s">
        <v>895</v>
      </c>
      <c r="G226" s="218" t="s">
        <v>118</v>
      </c>
      <c r="H226" s="219">
        <v>72.78</v>
      </c>
      <c r="I226" s="220"/>
      <c r="J226" s="221">
        <f>ROUND(I226*H226,2)</f>
        <v>0</v>
      </c>
      <c r="K226" s="217" t="s">
        <v>691</v>
      </c>
      <c r="L226" s="46"/>
      <c r="M226" s="222" t="s">
        <v>19</v>
      </c>
      <c r="N226" s="223" t="s">
        <v>44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170</v>
      </c>
      <c r="AT226" s="226" t="s">
        <v>165</v>
      </c>
      <c r="AU226" s="226" t="s">
        <v>82</v>
      </c>
      <c r="AY226" s="19" t="s">
        <v>163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80</v>
      </c>
      <c r="BK226" s="227">
        <f>ROUND(I226*H226,2)</f>
        <v>0</v>
      </c>
      <c r="BL226" s="19" t="s">
        <v>170</v>
      </c>
      <c r="BM226" s="226" t="s">
        <v>896</v>
      </c>
    </row>
    <row r="227" spans="1:47" s="2" customFormat="1" ht="12">
      <c r="A227" s="40"/>
      <c r="B227" s="41"/>
      <c r="C227" s="42"/>
      <c r="D227" s="228" t="s">
        <v>172</v>
      </c>
      <c r="E227" s="42"/>
      <c r="F227" s="229" t="s">
        <v>897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172</v>
      </c>
      <c r="AU227" s="19" t="s">
        <v>82</v>
      </c>
    </row>
    <row r="228" spans="1:51" s="13" customFormat="1" ht="12">
      <c r="A228" s="13"/>
      <c r="B228" s="235"/>
      <c r="C228" s="236"/>
      <c r="D228" s="233" t="s">
        <v>176</v>
      </c>
      <c r="E228" s="237" t="s">
        <v>19</v>
      </c>
      <c r="F228" s="238" t="s">
        <v>898</v>
      </c>
      <c r="G228" s="236"/>
      <c r="H228" s="239">
        <v>72.78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176</v>
      </c>
      <c r="AU228" s="245" t="s">
        <v>82</v>
      </c>
      <c r="AV228" s="13" t="s">
        <v>82</v>
      </c>
      <c r="AW228" s="13" t="s">
        <v>35</v>
      </c>
      <c r="AX228" s="13" t="s">
        <v>73</v>
      </c>
      <c r="AY228" s="245" t="s">
        <v>163</v>
      </c>
    </row>
    <row r="229" spans="1:51" s="14" customFormat="1" ht="12">
      <c r="A229" s="14"/>
      <c r="B229" s="246"/>
      <c r="C229" s="247"/>
      <c r="D229" s="233" t="s">
        <v>176</v>
      </c>
      <c r="E229" s="248" t="s">
        <v>19</v>
      </c>
      <c r="F229" s="249" t="s">
        <v>178</v>
      </c>
      <c r="G229" s="247"/>
      <c r="H229" s="250">
        <v>72.78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176</v>
      </c>
      <c r="AU229" s="256" t="s">
        <v>82</v>
      </c>
      <c r="AV229" s="14" t="s">
        <v>170</v>
      </c>
      <c r="AW229" s="14" t="s">
        <v>35</v>
      </c>
      <c r="AX229" s="14" t="s">
        <v>80</v>
      </c>
      <c r="AY229" s="256" t="s">
        <v>163</v>
      </c>
    </row>
    <row r="230" spans="1:65" s="2" customFormat="1" ht="24.15" customHeight="1">
      <c r="A230" s="40"/>
      <c r="B230" s="41"/>
      <c r="C230" s="215" t="s">
        <v>308</v>
      </c>
      <c r="D230" s="215" t="s">
        <v>165</v>
      </c>
      <c r="E230" s="216" t="s">
        <v>899</v>
      </c>
      <c r="F230" s="217" t="s">
        <v>900</v>
      </c>
      <c r="G230" s="218" t="s">
        <v>246</v>
      </c>
      <c r="H230" s="219">
        <v>218.934</v>
      </c>
      <c r="I230" s="220"/>
      <c r="J230" s="221">
        <f>ROUND(I230*H230,2)</f>
        <v>0</v>
      </c>
      <c r="K230" s="217" t="s">
        <v>691</v>
      </c>
      <c r="L230" s="46"/>
      <c r="M230" s="222" t="s">
        <v>19</v>
      </c>
      <c r="N230" s="223" t="s">
        <v>44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170</v>
      </c>
      <c r="AT230" s="226" t="s">
        <v>165</v>
      </c>
      <c r="AU230" s="226" t="s">
        <v>82</v>
      </c>
      <c r="AY230" s="19" t="s">
        <v>163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80</v>
      </c>
      <c r="BK230" s="227">
        <f>ROUND(I230*H230,2)</f>
        <v>0</v>
      </c>
      <c r="BL230" s="19" t="s">
        <v>170</v>
      </c>
      <c r="BM230" s="226" t="s">
        <v>901</v>
      </c>
    </row>
    <row r="231" spans="1:47" s="2" customFormat="1" ht="12">
      <c r="A231" s="40"/>
      <c r="B231" s="41"/>
      <c r="C231" s="42"/>
      <c r="D231" s="228" t="s">
        <v>172</v>
      </c>
      <c r="E231" s="42"/>
      <c r="F231" s="229" t="s">
        <v>902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172</v>
      </c>
      <c r="AU231" s="19" t="s">
        <v>82</v>
      </c>
    </row>
    <row r="232" spans="1:51" s="13" customFormat="1" ht="12">
      <c r="A232" s="13"/>
      <c r="B232" s="235"/>
      <c r="C232" s="236"/>
      <c r="D232" s="233" t="s">
        <v>176</v>
      </c>
      <c r="E232" s="237" t="s">
        <v>19</v>
      </c>
      <c r="F232" s="238" t="s">
        <v>903</v>
      </c>
      <c r="G232" s="236"/>
      <c r="H232" s="239">
        <v>218.934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176</v>
      </c>
      <c r="AU232" s="245" t="s">
        <v>82</v>
      </c>
      <c r="AV232" s="13" t="s">
        <v>82</v>
      </c>
      <c r="AW232" s="13" t="s">
        <v>35</v>
      </c>
      <c r="AX232" s="13" t="s">
        <v>73</v>
      </c>
      <c r="AY232" s="245" t="s">
        <v>163</v>
      </c>
    </row>
    <row r="233" spans="1:51" s="14" customFormat="1" ht="12">
      <c r="A233" s="14"/>
      <c r="B233" s="246"/>
      <c r="C233" s="247"/>
      <c r="D233" s="233" t="s">
        <v>176</v>
      </c>
      <c r="E233" s="248" t="s">
        <v>19</v>
      </c>
      <c r="F233" s="249" t="s">
        <v>178</v>
      </c>
      <c r="G233" s="247"/>
      <c r="H233" s="250">
        <v>218.934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176</v>
      </c>
      <c r="AU233" s="256" t="s">
        <v>82</v>
      </c>
      <c r="AV233" s="14" t="s">
        <v>170</v>
      </c>
      <c r="AW233" s="14" t="s">
        <v>35</v>
      </c>
      <c r="AX233" s="14" t="s">
        <v>80</v>
      </c>
      <c r="AY233" s="256" t="s">
        <v>163</v>
      </c>
    </row>
    <row r="234" spans="1:65" s="2" customFormat="1" ht="24.15" customHeight="1">
      <c r="A234" s="40"/>
      <c r="B234" s="41"/>
      <c r="C234" s="215" t="s">
        <v>7</v>
      </c>
      <c r="D234" s="215" t="s">
        <v>165</v>
      </c>
      <c r="E234" s="216" t="s">
        <v>904</v>
      </c>
      <c r="F234" s="217" t="s">
        <v>905</v>
      </c>
      <c r="G234" s="218" t="s">
        <v>118</v>
      </c>
      <c r="H234" s="219">
        <v>109.467</v>
      </c>
      <c r="I234" s="220"/>
      <c r="J234" s="221">
        <f>ROUND(I234*H234,2)</f>
        <v>0</v>
      </c>
      <c r="K234" s="217" t="s">
        <v>691</v>
      </c>
      <c r="L234" s="46"/>
      <c r="M234" s="222" t="s">
        <v>19</v>
      </c>
      <c r="N234" s="223" t="s">
        <v>44</v>
      </c>
      <c r="O234" s="86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170</v>
      </c>
      <c r="AT234" s="226" t="s">
        <v>165</v>
      </c>
      <c r="AU234" s="226" t="s">
        <v>82</v>
      </c>
      <c r="AY234" s="19" t="s">
        <v>163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80</v>
      </c>
      <c r="BK234" s="227">
        <f>ROUND(I234*H234,2)</f>
        <v>0</v>
      </c>
      <c r="BL234" s="19" t="s">
        <v>170</v>
      </c>
      <c r="BM234" s="226" t="s">
        <v>906</v>
      </c>
    </row>
    <row r="235" spans="1:47" s="2" customFormat="1" ht="12">
      <c r="A235" s="40"/>
      <c r="B235" s="41"/>
      <c r="C235" s="42"/>
      <c r="D235" s="228" t="s">
        <v>172</v>
      </c>
      <c r="E235" s="42"/>
      <c r="F235" s="229" t="s">
        <v>907</v>
      </c>
      <c r="G235" s="42"/>
      <c r="H235" s="42"/>
      <c r="I235" s="230"/>
      <c r="J235" s="42"/>
      <c r="K235" s="42"/>
      <c r="L235" s="46"/>
      <c r="M235" s="231"/>
      <c r="N235" s="232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172</v>
      </c>
      <c r="AU235" s="19" t="s">
        <v>82</v>
      </c>
    </row>
    <row r="236" spans="1:51" s="13" customFormat="1" ht="12">
      <c r="A236" s="13"/>
      <c r="B236" s="235"/>
      <c r="C236" s="236"/>
      <c r="D236" s="233" t="s">
        <v>176</v>
      </c>
      <c r="E236" s="237" t="s">
        <v>19</v>
      </c>
      <c r="F236" s="238" t="s">
        <v>762</v>
      </c>
      <c r="G236" s="236"/>
      <c r="H236" s="239">
        <v>109.467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176</v>
      </c>
      <c r="AU236" s="245" t="s">
        <v>82</v>
      </c>
      <c r="AV236" s="13" t="s">
        <v>82</v>
      </c>
      <c r="AW236" s="13" t="s">
        <v>35</v>
      </c>
      <c r="AX236" s="13" t="s">
        <v>73</v>
      </c>
      <c r="AY236" s="245" t="s">
        <v>163</v>
      </c>
    </row>
    <row r="237" spans="1:51" s="14" customFormat="1" ht="12">
      <c r="A237" s="14"/>
      <c r="B237" s="246"/>
      <c r="C237" s="247"/>
      <c r="D237" s="233" t="s">
        <v>176</v>
      </c>
      <c r="E237" s="248" t="s">
        <v>19</v>
      </c>
      <c r="F237" s="249" t="s">
        <v>178</v>
      </c>
      <c r="G237" s="247"/>
      <c r="H237" s="250">
        <v>109.467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176</v>
      </c>
      <c r="AU237" s="256" t="s">
        <v>82</v>
      </c>
      <c r="AV237" s="14" t="s">
        <v>170</v>
      </c>
      <c r="AW237" s="14" t="s">
        <v>35</v>
      </c>
      <c r="AX237" s="14" t="s">
        <v>80</v>
      </c>
      <c r="AY237" s="256" t="s">
        <v>163</v>
      </c>
    </row>
    <row r="238" spans="1:65" s="2" customFormat="1" ht="24.15" customHeight="1">
      <c r="A238" s="40"/>
      <c r="B238" s="41"/>
      <c r="C238" s="215" t="s">
        <v>317</v>
      </c>
      <c r="D238" s="215" t="s">
        <v>165</v>
      </c>
      <c r="E238" s="216" t="s">
        <v>251</v>
      </c>
      <c r="F238" s="217" t="s">
        <v>252</v>
      </c>
      <c r="G238" s="218" t="s">
        <v>118</v>
      </c>
      <c r="H238" s="219">
        <v>72.78</v>
      </c>
      <c r="I238" s="220"/>
      <c r="J238" s="221">
        <f>ROUND(I238*H238,2)</f>
        <v>0</v>
      </c>
      <c r="K238" s="217" t="s">
        <v>691</v>
      </c>
      <c r="L238" s="46"/>
      <c r="M238" s="222" t="s">
        <v>19</v>
      </c>
      <c r="N238" s="223" t="s">
        <v>44</v>
      </c>
      <c r="O238" s="86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170</v>
      </c>
      <c r="AT238" s="226" t="s">
        <v>165</v>
      </c>
      <c r="AU238" s="226" t="s">
        <v>82</v>
      </c>
      <c r="AY238" s="19" t="s">
        <v>163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80</v>
      </c>
      <c r="BK238" s="227">
        <f>ROUND(I238*H238,2)</f>
        <v>0</v>
      </c>
      <c r="BL238" s="19" t="s">
        <v>170</v>
      </c>
      <c r="BM238" s="226" t="s">
        <v>908</v>
      </c>
    </row>
    <row r="239" spans="1:47" s="2" customFormat="1" ht="12">
      <c r="A239" s="40"/>
      <c r="B239" s="41"/>
      <c r="C239" s="42"/>
      <c r="D239" s="228" t="s">
        <v>172</v>
      </c>
      <c r="E239" s="42"/>
      <c r="F239" s="229" t="s">
        <v>909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172</v>
      </c>
      <c r="AU239" s="19" t="s">
        <v>82</v>
      </c>
    </row>
    <row r="240" spans="1:51" s="13" customFormat="1" ht="12">
      <c r="A240" s="13"/>
      <c r="B240" s="235"/>
      <c r="C240" s="236"/>
      <c r="D240" s="233" t="s">
        <v>176</v>
      </c>
      <c r="E240" s="237" t="s">
        <v>19</v>
      </c>
      <c r="F240" s="238" t="s">
        <v>757</v>
      </c>
      <c r="G240" s="236"/>
      <c r="H240" s="239">
        <v>182.247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176</v>
      </c>
      <c r="AU240" s="245" t="s">
        <v>82</v>
      </c>
      <c r="AV240" s="13" t="s">
        <v>82</v>
      </c>
      <c r="AW240" s="13" t="s">
        <v>35</v>
      </c>
      <c r="AX240" s="13" t="s">
        <v>73</v>
      </c>
      <c r="AY240" s="245" t="s">
        <v>163</v>
      </c>
    </row>
    <row r="241" spans="1:51" s="13" customFormat="1" ht="12">
      <c r="A241" s="13"/>
      <c r="B241" s="235"/>
      <c r="C241" s="236"/>
      <c r="D241" s="233" t="s">
        <v>176</v>
      </c>
      <c r="E241" s="237" t="s">
        <v>19</v>
      </c>
      <c r="F241" s="238" t="s">
        <v>910</v>
      </c>
      <c r="G241" s="236"/>
      <c r="H241" s="239">
        <v>-45.113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176</v>
      </c>
      <c r="AU241" s="245" t="s">
        <v>82</v>
      </c>
      <c r="AV241" s="13" t="s">
        <v>82</v>
      </c>
      <c r="AW241" s="13" t="s">
        <v>35</v>
      </c>
      <c r="AX241" s="13" t="s">
        <v>73</v>
      </c>
      <c r="AY241" s="245" t="s">
        <v>163</v>
      </c>
    </row>
    <row r="242" spans="1:51" s="13" customFormat="1" ht="12">
      <c r="A242" s="13"/>
      <c r="B242" s="235"/>
      <c r="C242" s="236"/>
      <c r="D242" s="233" t="s">
        <v>176</v>
      </c>
      <c r="E242" s="237" t="s">
        <v>19</v>
      </c>
      <c r="F242" s="238" t="s">
        <v>911</v>
      </c>
      <c r="G242" s="236"/>
      <c r="H242" s="239">
        <v>-11.475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176</v>
      </c>
      <c r="AU242" s="245" t="s">
        <v>82</v>
      </c>
      <c r="AV242" s="13" t="s">
        <v>82</v>
      </c>
      <c r="AW242" s="13" t="s">
        <v>35</v>
      </c>
      <c r="AX242" s="13" t="s">
        <v>73</v>
      </c>
      <c r="AY242" s="245" t="s">
        <v>163</v>
      </c>
    </row>
    <row r="243" spans="1:51" s="13" customFormat="1" ht="12">
      <c r="A243" s="13"/>
      <c r="B243" s="235"/>
      <c r="C243" s="236"/>
      <c r="D243" s="233" t="s">
        <v>176</v>
      </c>
      <c r="E243" s="237" t="s">
        <v>19</v>
      </c>
      <c r="F243" s="238" t="s">
        <v>912</v>
      </c>
      <c r="G243" s="236"/>
      <c r="H243" s="239">
        <v>-0.35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176</v>
      </c>
      <c r="AU243" s="245" t="s">
        <v>82</v>
      </c>
      <c r="AV243" s="13" t="s">
        <v>82</v>
      </c>
      <c r="AW243" s="13" t="s">
        <v>35</v>
      </c>
      <c r="AX243" s="13" t="s">
        <v>73</v>
      </c>
      <c r="AY243" s="245" t="s">
        <v>163</v>
      </c>
    </row>
    <row r="244" spans="1:51" s="13" customFormat="1" ht="12">
      <c r="A244" s="13"/>
      <c r="B244" s="235"/>
      <c r="C244" s="236"/>
      <c r="D244" s="233" t="s">
        <v>176</v>
      </c>
      <c r="E244" s="237" t="s">
        <v>19</v>
      </c>
      <c r="F244" s="238" t="s">
        <v>913</v>
      </c>
      <c r="G244" s="236"/>
      <c r="H244" s="239">
        <v>-0.75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176</v>
      </c>
      <c r="AU244" s="245" t="s">
        <v>82</v>
      </c>
      <c r="AV244" s="13" t="s">
        <v>82</v>
      </c>
      <c r="AW244" s="13" t="s">
        <v>35</v>
      </c>
      <c r="AX244" s="13" t="s">
        <v>73</v>
      </c>
      <c r="AY244" s="245" t="s">
        <v>163</v>
      </c>
    </row>
    <row r="245" spans="1:51" s="14" customFormat="1" ht="12">
      <c r="A245" s="14"/>
      <c r="B245" s="246"/>
      <c r="C245" s="247"/>
      <c r="D245" s="233" t="s">
        <v>176</v>
      </c>
      <c r="E245" s="248" t="s">
        <v>19</v>
      </c>
      <c r="F245" s="249" t="s">
        <v>178</v>
      </c>
      <c r="G245" s="247"/>
      <c r="H245" s="250">
        <v>124.559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176</v>
      </c>
      <c r="AU245" s="256" t="s">
        <v>82</v>
      </c>
      <c r="AV245" s="14" t="s">
        <v>170</v>
      </c>
      <c r="AW245" s="14" t="s">
        <v>35</v>
      </c>
      <c r="AX245" s="14" t="s">
        <v>73</v>
      </c>
      <c r="AY245" s="256" t="s">
        <v>163</v>
      </c>
    </row>
    <row r="246" spans="1:51" s="13" customFormat="1" ht="12">
      <c r="A246" s="13"/>
      <c r="B246" s="235"/>
      <c r="C246" s="236"/>
      <c r="D246" s="233" t="s">
        <v>176</v>
      </c>
      <c r="E246" s="237" t="s">
        <v>19</v>
      </c>
      <c r="F246" s="238" t="s">
        <v>914</v>
      </c>
      <c r="G246" s="236"/>
      <c r="H246" s="239">
        <v>62.28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176</v>
      </c>
      <c r="AU246" s="245" t="s">
        <v>82</v>
      </c>
      <c r="AV246" s="13" t="s">
        <v>82</v>
      </c>
      <c r="AW246" s="13" t="s">
        <v>35</v>
      </c>
      <c r="AX246" s="13" t="s">
        <v>73</v>
      </c>
      <c r="AY246" s="245" t="s">
        <v>163</v>
      </c>
    </row>
    <row r="247" spans="1:51" s="13" customFormat="1" ht="12">
      <c r="A247" s="13"/>
      <c r="B247" s="235"/>
      <c r="C247" s="236"/>
      <c r="D247" s="233" t="s">
        <v>176</v>
      </c>
      <c r="E247" s="237" t="s">
        <v>19</v>
      </c>
      <c r="F247" s="238" t="s">
        <v>915</v>
      </c>
      <c r="G247" s="236"/>
      <c r="H247" s="239">
        <v>10.5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176</v>
      </c>
      <c r="AU247" s="245" t="s">
        <v>82</v>
      </c>
      <c r="AV247" s="13" t="s">
        <v>82</v>
      </c>
      <c r="AW247" s="13" t="s">
        <v>35</v>
      </c>
      <c r="AX247" s="13" t="s">
        <v>73</v>
      </c>
      <c r="AY247" s="245" t="s">
        <v>163</v>
      </c>
    </row>
    <row r="248" spans="1:51" s="14" customFormat="1" ht="12">
      <c r="A248" s="14"/>
      <c r="B248" s="246"/>
      <c r="C248" s="247"/>
      <c r="D248" s="233" t="s">
        <v>176</v>
      </c>
      <c r="E248" s="248" t="s">
        <v>123</v>
      </c>
      <c r="F248" s="249" t="s">
        <v>178</v>
      </c>
      <c r="G248" s="247"/>
      <c r="H248" s="250">
        <v>72.78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176</v>
      </c>
      <c r="AU248" s="256" t="s">
        <v>82</v>
      </c>
      <c r="AV248" s="14" t="s">
        <v>170</v>
      </c>
      <c r="AW248" s="14" t="s">
        <v>35</v>
      </c>
      <c r="AX248" s="14" t="s">
        <v>80</v>
      </c>
      <c r="AY248" s="256" t="s">
        <v>163</v>
      </c>
    </row>
    <row r="249" spans="1:65" s="2" customFormat="1" ht="24.15" customHeight="1">
      <c r="A249" s="40"/>
      <c r="B249" s="41"/>
      <c r="C249" s="215" t="s">
        <v>324</v>
      </c>
      <c r="D249" s="215" t="s">
        <v>165</v>
      </c>
      <c r="E249" s="216" t="s">
        <v>251</v>
      </c>
      <c r="F249" s="217" t="s">
        <v>252</v>
      </c>
      <c r="G249" s="218" t="s">
        <v>118</v>
      </c>
      <c r="H249" s="219">
        <v>72.78</v>
      </c>
      <c r="I249" s="220"/>
      <c r="J249" s="221">
        <f>ROUND(I249*H249,2)</f>
        <v>0</v>
      </c>
      <c r="K249" s="217" t="s">
        <v>691</v>
      </c>
      <c r="L249" s="46"/>
      <c r="M249" s="222" t="s">
        <v>19</v>
      </c>
      <c r="N249" s="223" t="s">
        <v>44</v>
      </c>
      <c r="O249" s="86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170</v>
      </c>
      <c r="AT249" s="226" t="s">
        <v>165</v>
      </c>
      <c r="AU249" s="226" t="s">
        <v>82</v>
      </c>
      <c r="AY249" s="19" t="s">
        <v>163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80</v>
      </c>
      <c r="BK249" s="227">
        <f>ROUND(I249*H249,2)</f>
        <v>0</v>
      </c>
      <c r="BL249" s="19" t="s">
        <v>170</v>
      </c>
      <c r="BM249" s="226" t="s">
        <v>916</v>
      </c>
    </row>
    <row r="250" spans="1:47" s="2" customFormat="1" ht="12">
      <c r="A250" s="40"/>
      <c r="B250" s="41"/>
      <c r="C250" s="42"/>
      <c r="D250" s="228" t="s">
        <v>172</v>
      </c>
      <c r="E250" s="42"/>
      <c r="F250" s="229" t="s">
        <v>909</v>
      </c>
      <c r="G250" s="42"/>
      <c r="H250" s="42"/>
      <c r="I250" s="230"/>
      <c r="J250" s="42"/>
      <c r="K250" s="42"/>
      <c r="L250" s="46"/>
      <c r="M250" s="231"/>
      <c r="N250" s="23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172</v>
      </c>
      <c r="AU250" s="19" t="s">
        <v>82</v>
      </c>
    </row>
    <row r="251" spans="1:51" s="13" customFormat="1" ht="12">
      <c r="A251" s="13"/>
      <c r="B251" s="235"/>
      <c r="C251" s="236"/>
      <c r="D251" s="233" t="s">
        <v>176</v>
      </c>
      <c r="E251" s="237" t="s">
        <v>19</v>
      </c>
      <c r="F251" s="238" t="s">
        <v>917</v>
      </c>
      <c r="G251" s="236"/>
      <c r="H251" s="239">
        <v>72.78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176</v>
      </c>
      <c r="AU251" s="245" t="s">
        <v>82</v>
      </c>
      <c r="AV251" s="13" t="s">
        <v>82</v>
      </c>
      <c r="AW251" s="13" t="s">
        <v>35</v>
      </c>
      <c r="AX251" s="13" t="s">
        <v>73</v>
      </c>
      <c r="AY251" s="245" t="s">
        <v>163</v>
      </c>
    </row>
    <row r="252" spans="1:51" s="14" customFormat="1" ht="12">
      <c r="A252" s="14"/>
      <c r="B252" s="246"/>
      <c r="C252" s="247"/>
      <c r="D252" s="233" t="s">
        <v>176</v>
      </c>
      <c r="E252" s="248" t="s">
        <v>19</v>
      </c>
      <c r="F252" s="249" t="s">
        <v>178</v>
      </c>
      <c r="G252" s="247"/>
      <c r="H252" s="250">
        <v>72.78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176</v>
      </c>
      <c r="AU252" s="256" t="s">
        <v>82</v>
      </c>
      <c r="AV252" s="14" t="s">
        <v>170</v>
      </c>
      <c r="AW252" s="14" t="s">
        <v>35</v>
      </c>
      <c r="AX252" s="14" t="s">
        <v>80</v>
      </c>
      <c r="AY252" s="256" t="s">
        <v>163</v>
      </c>
    </row>
    <row r="253" spans="1:65" s="2" customFormat="1" ht="16.5" customHeight="1">
      <c r="A253" s="40"/>
      <c r="B253" s="41"/>
      <c r="C253" s="267" t="s">
        <v>331</v>
      </c>
      <c r="D253" s="267" t="s">
        <v>243</v>
      </c>
      <c r="E253" s="268" t="s">
        <v>258</v>
      </c>
      <c r="F253" s="269" t="s">
        <v>918</v>
      </c>
      <c r="G253" s="270" t="s">
        <v>246</v>
      </c>
      <c r="H253" s="271">
        <v>143.522</v>
      </c>
      <c r="I253" s="272"/>
      <c r="J253" s="273">
        <f>ROUND(I253*H253,2)</f>
        <v>0</v>
      </c>
      <c r="K253" s="269" t="s">
        <v>691</v>
      </c>
      <c r="L253" s="274"/>
      <c r="M253" s="275" t="s">
        <v>19</v>
      </c>
      <c r="N253" s="276" t="s">
        <v>44</v>
      </c>
      <c r="O253" s="86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230</v>
      </c>
      <c r="AT253" s="226" t="s">
        <v>243</v>
      </c>
      <c r="AU253" s="226" t="s">
        <v>82</v>
      </c>
      <c r="AY253" s="19" t="s">
        <v>163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80</v>
      </c>
      <c r="BK253" s="227">
        <f>ROUND(I253*H253,2)</f>
        <v>0</v>
      </c>
      <c r="BL253" s="19" t="s">
        <v>170</v>
      </c>
      <c r="BM253" s="226" t="s">
        <v>919</v>
      </c>
    </row>
    <row r="254" spans="1:51" s="13" customFormat="1" ht="12">
      <c r="A254" s="13"/>
      <c r="B254" s="235"/>
      <c r="C254" s="236"/>
      <c r="D254" s="233" t="s">
        <v>176</v>
      </c>
      <c r="E254" s="237" t="s">
        <v>19</v>
      </c>
      <c r="F254" s="238" t="s">
        <v>920</v>
      </c>
      <c r="G254" s="236"/>
      <c r="H254" s="239">
        <v>143.522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176</v>
      </c>
      <c r="AU254" s="245" t="s">
        <v>82</v>
      </c>
      <c r="AV254" s="13" t="s">
        <v>82</v>
      </c>
      <c r="AW254" s="13" t="s">
        <v>35</v>
      </c>
      <c r="AX254" s="13" t="s">
        <v>73</v>
      </c>
      <c r="AY254" s="245" t="s">
        <v>163</v>
      </c>
    </row>
    <row r="255" spans="1:51" s="14" customFormat="1" ht="12">
      <c r="A255" s="14"/>
      <c r="B255" s="246"/>
      <c r="C255" s="247"/>
      <c r="D255" s="233" t="s">
        <v>176</v>
      </c>
      <c r="E255" s="248" t="s">
        <v>19</v>
      </c>
      <c r="F255" s="249" t="s">
        <v>178</v>
      </c>
      <c r="G255" s="247"/>
      <c r="H255" s="250">
        <v>143.522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6" t="s">
        <v>176</v>
      </c>
      <c r="AU255" s="256" t="s">
        <v>82</v>
      </c>
      <c r="AV255" s="14" t="s">
        <v>170</v>
      </c>
      <c r="AW255" s="14" t="s">
        <v>35</v>
      </c>
      <c r="AX255" s="14" t="s">
        <v>80</v>
      </c>
      <c r="AY255" s="256" t="s">
        <v>163</v>
      </c>
    </row>
    <row r="256" spans="1:65" s="2" customFormat="1" ht="37.8" customHeight="1">
      <c r="A256" s="40"/>
      <c r="B256" s="41"/>
      <c r="C256" s="215" t="s">
        <v>336</v>
      </c>
      <c r="D256" s="215" t="s">
        <v>165</v>
      </c>
      <c r="E256" s="216" t="s">
        <v>921</v>
      </c>
      <c r="F256" s="217" t="s">
        <v>922</v>
      </c>
      <c r="G256" s="218" t="s">
        <v>118</v>
      </c>
      <c r="H256" s="219">
        <v>45.113</v>
      </c>
      <c r="I256" s="220"/>
      <c r="J256" s="221">
        <f>ROUND(I256*H256,2)</f>
        <v>0</v>
      </c>
      <c r="K256" s="217" t="s">
        <v>691</v>
      </c>
      <c r="L256" s="46"/>
      <c r="M256" s="222" t="s">
        <v>19</v>
      </c>
      <c r="N256" s="223" t="s">
        <v>44</v>
      </c>
      <c r="O256" s="86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6" t="s">
        <v>170</v>
      </c>
      <c r="AT256" s="226" t="s">
        <v>165</v>
      </c>
      <c r="AU256" s="226" t="s">
        <v>82</v>
      </c>
      <c r="AY256" s="19" t="s">
        <v>163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80</v>
      </c>
      <c r="BK256" s="227">
        <f>ROUND(I256*H256,2)</f>
        <v>0</v>
      </c>
      <c r="BL256" s="19" t="s">
        <v>170</v>
      </c>
      <c r="BM256" s="226" t="s">
        <v>923</v>
      </c>
    </row>
    <row r="257" spans="1:47" s="2" customFormat="1" ht="12">
      <c r="A257" s="40"/>
      <c r="B257" s="41"/>
      <c r="C257" s="42"/>
      <c r="D257" s="228" t="s">
        <v>172</v>
      </c>
      <c r="E257" s="42"/>
      <c r="F257" s="229" t="s">
        <v>924</v>
      </c>
      <c r="G257" s="42"/>
      <c r="H257" s="42"/>
      <c r="I257" s="230"/>
      <c r="J257" s="42"/>
      <c r="K257" s="42"/>
      <c r="L257" s="46"/>
      <c r="M257" s="231"/>
      <c r="N257" s="23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172</v>
      </c>
      <c r="AU257" s="19" t="s">
        <v>82</v>
      </c>
    </row>
    <row r="258" spans="1:51" s="15" customFormat="1" ht="12">
      <c r="A258" s="15"/>
      <c r="B258" s="257"/>
      <c r="C258" s="258"/>
      <c r="D258" s="233" t="s">
        <v>176</v>
      </c>
      <c r="E258" s="259" t="s">
        <v>19</v>
      </c>
      <c r="F258" s="260" t="s">
        <v>925</v>
      </c>
      <c r="G258" s="258"/>
      <c r="H258" s="259" t="s">
        <v>19</v>
      </c>
      <c r="I258" s="261"/>
      <c r="J258" s="258"/>
      <c r="K258" s="258"/>
      <c r="L258" s="262"/>
      <c r="M258" s="263"/>
      <c r="N258" s="264"/>
      <c r="O258" s="264"/>
      <c r="P258" s="264"/>
      <c r="Q258" s="264"/>
      <c r="R258" s="264"/>
      <c r="S258" s="264"/>
      <c r="T258" s="26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6" t="s">
        <v>176</v>
      </c>
      <c r="AU258" s="266" t="s">
        <v>82</v>
      </c>
      <c r="AV258" s="15" t="s">
        <v>80</v>
      </c>
      <c r="AW258" s="15" t="s">
        <v>35</v>
      </c>
      <c r="AX258" s="15" t="s">
        <v>73</v>
      </c>
      <c r="AY258" s="266" t="s">
        <v>163</v>
      </c>
    </row>
    <row r="259" spans="1:51" s="13" customFormat="1" ht="12">
      <c r="A259" s="13"/>
      <c r="B259" s="235"/>
      <c r="C259" s="236"/>
      <c r="D259" s="233" t="s">
        <v>176</v>
      </c>
      <c r="E259" s="237" t="s">
        <v>19</v>
      </c>
      <c r="F259" s="238" t="s">
        <v>926</v>
      </c>
      <c r="G259" s="236"/>
      <c r="H259" s="239">
        <v>45.113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176</v>
      </c>
      <c r="AU259" s="245" t="s">
        <v>82</v>
      </c>
      <c r="AV259" s="13" t="s">
        <v>82</v>
      </c>
      <c r="AW259" s="13" t="s">
        <v>35</v>
      </c>
      <c r="AX259" s="13" t="s">
        <v>73</v>
      </c>
      <c r="AY259" s="245" t="s">
        <v>163</v>
      </c>
    </row>
    <row r="260" spans="1:51" s="14" customFormat="1" ht="12">
      <c r="A260" s="14"/>
      <c r="B260" s="246"/>
      <c r="C260" s="247"/>
      <c r="D260" s="233" t="s">
        <v>176</v>
      </c>
      <c r="E260" s="248" t="s">
        <v>764</v>
      </c>
      <c r="F260" s="249" t="s">
        <v>178</v>
      </c>
      <c r="G260" s="247"/>
      <c r="H260" s="250">
        <v>45.113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176</v>
      </c>
      <c r="AU260" s="256" t="s">
        <v>82</v>
      </c>
      <c r="AV260" s="14" t="s">
        <v>170</v>
      </c>
      <c r="AW260" s="14" t="s">
        <v>35</v>
      </c>
      <c r="AX260" s="14" t="s">
        <v>80</v>
      </c>
      <c r="AY260" s="256" t="s">
        <v>163</v>
      </c>
    </row>
    <row r="261" spans="1:65" s="2" customFormat="1" ht="16.5" customHeight="1">
      <c r="A261" s="40"/>
      <c r="B261" s="41"/>
      <c r="C261" s="267" t="s">
        <v>341</v>
      </c>
      <c r="D261" s="267" t="s">
        <v>243</v>
      </c>
      <c r="E261" s="268" t="s">
        <v>927</v>
      </c>
      <c r="F261" s="269" t="s">
        <v>928</v>
      </c>
      <c r="G261" s="270" t="s">
        <v>246</v>
      </c>
      <c r="H261" s="271">
        <v>77.775</v>
      </c>
      <c r="I261" s="272"/>
      <c r="J261" s="273">
        <f>ROUND(I261*H261,2)</f>
        <v>0</v>
      </c>
      <c r="K261" s="269" t="s">
        <v>691</v>
      </c>
      <c r="L261" s="274"/>
      <c r="M261" s="275" t="s">
        <v>19</v>
      </c>
      <c r="N261" s="276" t="s">
        <v>44</v>
      </c>
      <c r="O261" s="86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230</v>
      </c>
      <c r="AT261" s="226" t="s">
        <v>243</v>
      </c>
      <c r="AU261" s="226" t="s">
        <v>82</v>
      </c>
      <c r="AY261" s="19" t="s">
        <v>163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80</v>
      </c>
      <c r="BK261" s="227">
        <f>ROUND(I261*H261,2)</f>
        <v>0</v>
      </c>
      <c r="BL261" s="19" t="s">
        <v>170</v>
      </c>
      <c r="BM261" s="226" t="s">
        <v>929</v>
      </c>
    </row>
    <row r="262" spans="1:51" s="13" customFormat="1" ht="12">
      <c r="A262" s="13"/>
      <c r="B262" s="235"/>
      <c r="C262" s="236"/>
      <c r="D262" s="233" t="s">
        <v>176</v>
      </c>
      <c r="E262" s="237" t="s">
        <v>19</v>
      </c>
      <c r="F262" s="238" t="s">
        <v>930</v>
      </c>
      <c r="G262" s="236"/>
      <c r="H262" s="239">
        <v>77.775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176</v>
      </c>
      <c r="AU262" s="245" t="s">
        <v>82</v>
      </c>
      <c r="AV262" s="13" t="s">
        <v>82</v>
      </c>
      <c r="AW262" s="13" t="s">
        <v>35</v>
      </c>
      <c r="AX262" s="13" t="s">
        <v>73</v>
      </c>
      <c r="AY262" s="245" t="s">
        <v>163</v>
      </c>
    </row>
    <row r="263" spans="1:51" s="14" customFormat="1" ht="12">
      <c r="A263" s="14"/>
      <c r="B263" s="246"/>
      <c r="C263" s="247"/>
      <c r="D263" s="233" t="s">
        <v>176</v>
      </c>
      <c r="E263" s="248" t="s">
        <v>19</v>
      </c>
      <c r="F263" s="249" t="s">
        <v>178</v>
      </c>
      <c r="G263" s="247"/>
      <c r="H263" s="250">
        <v>77.775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176</v>
      </c>
      <c r="AU263" s="256" t="s">
        <v>82</v>
      </c>
      <c r="AV263" s="14" t="s">
        <v>170</v>
      </c>
      <c r="AW263" s="14" t="s">
        <v>35</v>
      </c>
      <c r="AX263" s="14" t="s">
        <v>80</v>
      </c>
      <c r="AY263" s="256" t="s">
        <v>163</v>
      </c>
    </row>
    <row r="264" spans="1:65" s="2" customFormat="1" ht="21.75" customHeight="1">
      <c r="A264" s="40"/>
      <c r="B264" s="41"/>
      <c r="C264" s="215" t="s">
        <v>346</v>
      </c>
      <c r="D264" s="215" t="s">
        <v>165</v>
      </c>
      <c r="E264" s="216" t="s">
        <v>283</v>
      </c>
      <c r="F264" s="217" t="s">
        <v>284</v>
      </c>
      <c r="G264" s="218" t="s">
        <v>168</v>
      </c>
      <c r="H264" s="219">
        <v>114.75</v>
      </c>
      <c r="I264" s="220"/>
      <c r="J264" s="221">
        <f>ROUND(I264*H264,2)</f>
        <v>0</v>
      </c>
      <c r="K264" s="217" t="s">
        <v>691</v>
      </c>
      <c r="L264" s="46"/>
      <c r="M264" s="222" t="s">
        <v>19</v>
      </c>
      <c r="N264" s="223" t="s">
        <v>44</v>
      </c>
      <c r="O264" s="86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6" t="s">
        <v>170</v>
      </c>
      <c r="AT264" s="226" t="s">
        <v>165</v>
      </c>
      <c r="AU264" s="226" t="s">
        <v>82</v>
      </c>
      <c r="AY264" s="19" t="s">
        <v>163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80</v>
      </c>
      <c r="BK264" s="227">
        <f>ROUND(I264*H264,2)</f>
        <v>0</v>
      </c>
      <c r="BL264" s="19" t="s">
        <v>170</v>
      </c>
      <c r="BM264" s="226" t="s">
        <v>931</v>
      </c>
    </row>
    <row r="265" spans="1:47" s="2" customFormat="1" ht="12">
      <c r="A265" s="40"/>
      <c r="B265" s="41"/>
      <c r="C265" s="42"/>
      <c r="D265" s="228" t="s">
        <v>172</v>
      </c>
      <c r="E265" s="42"/>
      <c r="F265" s="229" t="s">
        <v>932</v>
      </c>
      <c r="G265" s="42"/>
      <c r="H265" s="42"/>
      <c r="I265" s="230"/>
      <c r="J265" s="42"/>
      <c r="K265" s="42"/>
      <c r="L265" s="46"/>
      <c r="M265" s="231"/>
      <c r="N265" s="23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172</v>
      </c>
      <c r="AU265" s="19" t="s">
        <v>82</v>
      </c>
    </row>
    <row r="266" spans="1:51" s="15" customFormat="1" ht="12">
      <c r="A266" s="15"/>
      <c r="B266" s="257"/>
      <c r="C266" s="258"/>
      <c r="D266" s="233" t="s">
        <v>176</v>
      </c>
      <c r="E266" s="259" t="s">
        <v>19</v>
      </c>
      <c r="F266" s="260" t="s">
        <v>682</v>
      </c>
      <c r="G266" s="258"/>
      <c r="H266" s="259" t="s">
        <v>19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176</v>
      </c>
      <c r="AU266" s="266" t="s">
        <v>82</v>
      </c>
      <c r="AV266" s="15" t="s">
        <v>80</v>
      </c>
      <c r="AW266" s="15" t="s">
        <v>35</v>
      </c>
      <c r="AX266" s="15" t="s">
        <v>73</v>
      </c>
      <c r="AY266" s="266" t="s">
        <v>163</v>
      </c>
    </row>
    <row r="267" spans="1:51" s="13" customFormat="1" ht="12">
      <c r="A267" s="13"/>
      <c r="B267" s="235"/>
      <c r="C267" s="236"/>
      <c r="D267" s="233" t="s">
        <v>176</v>
      </c>
      <c r="E267" s="237" t="s">
        <v>19</v>
      </c>
      <c r="F267" s="238" t="s">
        <v>933</v>
      </c>
      <c r="G267" s="236"/>
      <c r="H267" s="239">
        <v>114.75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176</v>
      </c>
      <c r="AU267" s="245" t="s">
        <v>82</v>
      </c>
      <c r="AV267" s="13" t="s">
        <v>82</v>
      </c>
      <c r="AW267" s="13" t="s">
        <v>35</v>
      </c>
      <c r="AX267" s="13" t="s">
        <v>73</v>
      </c>
      <c r="AY267" s="245" t="s">
        <v>163</v>
      </c>
    </row>
    <row r="268" spans="1:51" s="14" customFormat="1" ht="12">
      <c r="A268" s="14"/>
      <c r="B268" s="246"/>
      <c r="C268" s="247"/>
      <c r="D268" s="233" t="s">
        <v>176</v>
      </c>
      <c r="E268" s="248" t="s">
        <v>19</v>
      </c>
      <c r="F268" s="249" t="s">
        <v>178</v>
      </c>
      <c r="G268" s="247"/>
      <c r="H268" s="250">
        <v>114.75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176</v>
      </c>
      <c r="AU268" s="256" t="s">
        <v>82</v>
      </c>
      <c r="AV268" s="14" t="s">
        <v>170</v>
      </c>
      <c r="AW268" s="14" t="s">
        <v>35</v>
      </c>
      <c r="AX268" s="14" t="s">
        <v>80</v>
      </c>
      <c r="AY268" s="256" t="s">
        <v>163</v>
      </c>
    </row>
    <row r="269" spans="1:63" s="12" customFormat="1" ht="22.8" customHeight="1">
      <c r="A269" s="12"/>
      <c r="B269" s="199"/>
      <c r="C269" s="200"/>
      <c r="D269" s="201" t="s">
        <v>72</v>
      </c>
      <c r="E269" s="213" t="s">
        <v>170</v>
      </c>
      <c r="F269" s="213" t="s">
        <v>934</v>
      </c>
      <c r="G269" s="200"/>
      <c r="H269" s="200"/>
      <c r="I269" s="203"/>
      <c r="J269" s="214">
        <f>BK269</f>
        <v>0</v>
      </c>
      <c r="K269" s="200"/>
      <c r="L269" s="205"/>
      <c r="M269" s="206"/>
      <c r="N269" s="207"/>
      <c r="O269" s="207"/>
      <c r="P269" s="208">
        <f>SUM(P270:P287)</f>
        <v>0</v>
      </c>
      <c r="Q269" s="207"/>
      <c r="R269" s="208">
        <f>SUM(R270:R287)</f>
        <v>0.037183999999999995</v>
      </c>
      <c r="S269" s="207"/>
      <c r="T269" s="209">
        <f>SUM(T270:T287)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0" t="s">
        <v>80</v>
      </c>
      <c r="AT269" s="211" t="s">
        <v>72</v>
      </c>
      <c r="AU269" s="211" t="s">
        <v>80</v>
      </c>
      <c r="AY269" s="210" t="s">
        <v>163</v>
      </c>
      <c r="BK269" s="212">
        <f>SUM(BK270:BK287)</f>
        <v>0</v>
      </c>
    </row>
    <row r="270" spans="1:65" s="2" customFormat="1" ht="16.5" customHeight="1">
      <c r="A270" s="40"/>
      <c r="B270" s="41"/>
      <c r="C270" s="215" t="s">
        <v>351</v>
      </c>
      <c r="D270" s="215" t="s">
        <v>165</v>
      </c>
      <c r="E270" s="216" t="s">
        <v>935</v>
      </c>
      <c r="F270" s="217" t="s">
        <v>936</v>
      </c>
      <c r="G270" s="218" t="s">
        <v>118</v>
      </c>
      <c r="H270" s="219">
        <v>11.475</v>
      </c>
      <c r="I270" s="220"/>
      <c r="J270" s="221">
        <f>ROUND(I270*H270,2)</f>
        <v>0</v>
      </c>
      <c r="K270" s="217" t="s">
        <v>691</v>
      </c>
      <c r="L270" s="46"/>
      <c r="M270" s="222" t="s">
        <v>19</v>
      </c>
      <c r="N270" s="223" t="s">
        <v>44</v>
      </c>
      <c r="O270" s="86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170</v>
      </c>
      <c r="AT270" s="226" t="s">
        <v>165</v>
      </c>
      <c r="AU270" s="226" t="s">
        <v>82</v>
      </c>
      <c r="AY270" s="19" t="s">
        <v>163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80</v>
      </c>
      <c r="BK270" s="227">
        <f>ROUND(I270*H270,2)</f>
        <v>0</v>
      </c>
      <c r="BL270" s="19" t="s">
        <v>170</v>
      </c>
      <c r="BM270" s="226" t="s">
        <v>937</v>
      </c>
    </row>
    <row r="271" spans="1:47" s="2" customFormat="1" ht="12">
      <c r="A271" s="40"/>
      <c r="B271" s="41"/>
      <c r="C271" s="42"/>
      <c r="D271" s="228" t="s">
        <v>172</v>
      </c>
      <c r="E271" s="42"/>
      <c r="F271" s="229" t="s">
        <v>938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172</v>
      </c>
      <c r="AU271" s="19" t="s">
        <v>82</v>
      </c>
    </row>
    <row r="272" spans="1:51" s="15" customFormat="1" ht="12">
      <c r="A272" s="15"/>
      <c r="B272" s="257"/>
      <c r="C272" s="258"/>
      <c r="D272" s="233" t="s">
        <v>176</v>
      </c>
      <c r="E272" s="259" t="s">
        <v>19</v>
      </c>
      <c r="F272" s="260" t="s">
        <v>939</v>
      </c>
      <c r="G272" s="258"/>
      <c r="H272" s="259" t="s">
        <v>19</v>
      </c>
      <c r="I272" s="261"/>
      <c r="J272" s="258"/>
      <c r="K272" s="258"/>
      <c r="L272" s="262"/>
      <c r="M272" s="263"/>
      <c r="N272" s="264"/>
      <c r="O272" s="264"/>
      <c r="P272" s="264"/>
      <c r="Q272" s="264"/>
      <c r="R272" s="264"/>
      <c r="S272" s="264"/>
      <c r="T272" s="26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6" t="s">
        <v>176</v>
      </c>
      <c r="AU272" s="266" t="s">
        <v>82</v>
      </c>
      <c r="AV272" s="15" t="s">
        <v>80</v>
      </c>
      <c r="AW272" s="15" t="s">
        <v>35</v>
      </c>
      <c r="AX272" s="15" t="s">
        <v>73</v>
      </c>
      <c r="AY272" s="266" t="s">
        <v>163</v>
      </c>
    </row>
    <row r="273" spans="1:51" s="13" customFormat="1" ht="12">
      <c r="A273" s="13"/>
      <c r="B273" s="235"/>
      <c r="C273" s="236"/>
      <c r="D273" s="233" t="s">
        <v>176</v>
      </c>
      <c r="E273" s="237" t="s">
        <v>19</v>
      </c>
      <c r="F273" s="238" t="s">
        <v>940</v>
      </c>
      <c r="G273" s="236"/>
      <c r="H273" s="239">
        <v>11.475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176</v>
      </c>
      <c r="AU273" s="245" t="s">
        <v>82</v>
      </c>
      <c r="AV273" s="13" t="s">
        <v>82</v>
      </c>
      <c r="AW273" s="13" t="s">
        <v>35</v>
      </c>
      <c r="AX273" s="13" t="s">
        <v>73</v>
      </c>
      <c r="AY273" s="245" t="s">
        <v>163</v>
      </c>
    </row>
    <row r="274" spans="1:51" s="14" customFormat="1" ht="12">
      <c r="A274" s="14"/>
      <c r="B274" s="246"/>
      <c r="C274" s="247"/>
      <c r="D274" s="233" t="s">
        <v>176</v>
      </c>
      <c r="E274" s="248" t="s">
        <v>766</v>
      </c>
      <c r="F274" s="249" t="s">
        <v>178</v>
      </c>
      <c r="G274" s="247"/>
      <c r="H274" s="250">
        <v>11.475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6" t="s">
        <v>176</v>
      </c>
      <c r="AU274" s="256" t="s">
        <v>82</v>
      </c>
      <c r="AV274" s="14" t="s">
        <v>170</v>
      </c>
      <c r="AW274" s="14" t="s">
        <v>35</v>
      </c>
      <c r="AX274" s="14" t="s">
        <v>80</v>
      </c>
      <c r="AY274" s="256" t="s">
        <v>163</v>
      </c>
    </row>
    <row r="275" spans="1:65" s="2" customFormat="1" ht="24.15" customHeight="1">
      <c r="A275" s="40"/>
      <c r="B275" s="41"/>
      <c r="C275" s="215" t="s">
        <v>358</v>
      </c>
      <c r="D275" s="215" t="s">
        <v>165</v>
      </c>
      <c r="E275" s="216" t="s">
        <v>941</v>
      </c>
      <c r="F275" s="217" t="s">
        <v>942</v>
      </c>
      <c r="G275" s="218" t="s">
        <v>118</v>
      </c>
      <c r="H275" s="219">
        <v>0.35</v>
      </c>
      <c r="I275" s="220"/>
      <c r="J275" s="221">
        <f>ROUND(I275*H275,2)</f>
        <v>0</v>
      </c>
      <c r="K275" s="217" t="s">
        <v>691</v>
      </c>
      <c r="L275" s="46"/>
      <c r="M275" s="222" t="s">
        <v>19</v>
      </c>
      <c r="N275" s="223" t="s">
        <v>44</v>
      </c>
      <c r="O275" s="86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170</v>
      </c>
      <c r="AT275" s="226" t="s">
        <v>165</v>
      </c>
      <c r="AU275" s="226" t="s">
        <v>82</v>
      </c>
      <c r="AY275" s="19" t="s">
        <v>163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80</v>
      </c>
      <c r="BK275" s="227">
        <f>ROUND(I275*H275,2)</f>
        <v>0</v>
      </c>
      <c r="BL275" s="19" t="s">
        <v>170</v>
      </c>
      <c r="BM275" s="226" t="s">
        <v>943</v>
      </c>
    </row>
    <row r="276" spans="1:47" s="2" customFormat="1" ht="12">
      <c r="A276" s="40"/>
      <c r="B276" s="41"/>
      <c r="C276" s="42"/>
      <c r="D276" s="228" t="s">
        <v>172</v>
      </c>
      <c r="E276" s="42"/>
      <c r="F276" s="229" t="s">
        <v>944</v>
      </c>
      <c r="G276" s="42"/>
      <c r="H276" s="42"/>
      <c r="I276" s="230"/>
      <c r="J276" s="42"/>
      <c r="K276" s="42"/>
      <c r="L276" s="46"/>
      <c r="M276" s="231"/>
      <c r="N276" s="23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172</v>
      </c>
      <c r="AU276" s="19" t="s">
        <v>82</v>
      </c>
    </row>
    <row r="277" spans="1:51" s="15" customFormat="1" ht="12">
      <c r="A277" s="15"/>
      <c r="B277" s="257"/>
      <c r="C277" s="258"/>
      <c r="D277" s="233" t="s">
        <v>176</v>
      </c>
      <c r="E277" s="259" t="s">
        <v>19</v>
      </c>
      <c r="F277" s="260" t="s">
        <v>945</v>
      </c>
      <c r="G277" s="258"/>
      <c r="H277" s="259" t="s">
        <v>19</v>
      </c>
      <c r="I277" s="261"/>
      <c r="J277" s="258"/>
      <c r="K277" s="258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176</v>
      </c>
      <c r="AU277" s="266" t="s">
        <v>82</v>
      </c>
      <c r="AV277" s="15" t="s">
        <v>80</v>
      </c>
      <c r="AW277" s="15" t="s">
        <v>35</v>
      </c>
      <c r="AX277" s="15" t="s">
        <v>73</v>
      </c>
      <c r="AY277" s="266" t="s">
        <v>163</v>
      </c>
    </row>
    <row r="278" spans="1:51" s="13" customFormat="1" ht="12">
      <c r="A278" s="13"/>
      <c r="B278" s="235"/>
      <c r="C278" s="236"/>
      <c r="D278" s="233" t="s">
        <v>176</v>
      </c>
      <c r="E278" s="237" t="s">
        <v>19</v>
      </c>
      <c r="F278" s="238" t="s">
        <v>946</v>
      </c>
      <c r="G278" s="236"/>
      <c r="H278" s="239">
        <v>0.35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176</v>
      </c>
      <c r="AU278" s="245" t="s">
        <v>82</v>
      </c>
      <c r="AV278" s="13" t="s">
        <v>82</v>
      </c>
      <c r="AW278" s="13" t="s">
        <v>35</v>
      </c>
      <c r="AX278" s="13" t="s">
        <v>73</v>
      </c>
      <c r="AY278" s="245" t="s">
        <v>163</v>
      </c>
    </row>
    <row r="279" spans="1:51" s="14" customFormat="1" ht="12">
      <c r="A279" s="14"/>
      <c r="B279" s="246"/>
      <c r="C279" s="247"/>
      <c r="D279" s="233" t="s">
        <v>176</v>
      </c>
      <c r="E279" s="248" t="s">
        <v>768</v>
      </c>
      <c r="F279" s="249" t="s">
        <v>178</v>
      </c>
      <c r="G279" s="247"/>
      <c r="H279" s="250">
        <v>0.35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176</v>
      </c>
      <c r="AU279" s="256" t="s">
        <v>82</v>
      </c>
      <c r="AV279" s="14" t="s">
        <v>170</v>
      </c>
      <c r="AW279" s="14" t="s">
        <v>35</v>
      </c>
      <c r="AX279" s="14" t="s">
        <v>80</v>
      </c>
      <c r="AY279" s="256" t="s">
        <v>163</v>
      </c>
    </row>
    <row r="280" spans="1:65" s="2" customFormat="1" ht="16.5" customHeight="1">
      <c r="A280" s="40"/>
      <c r="B280" s="41"/>
      <c r="C280" s="215" t="s">
        <v>364</v>
      </c>
      <c r="D280" s="215" t="s">
        <v>165</v>
      </c>
      <c r="E280" s="216" t="s">
        <v>947</v>
      </c>
      <c r="F280" s="217" t="s">
        <v>948</v>
      </c>
      <c r="G280" s="218" t="s">
        <v>168</v>
      </c>
      <c r="H280" s="219">
        <v>2.8</v>
      </c>
      <c r="I280" s="220"/>
      <c r="J280" s="221">
        <f>ROUND(I280*H280,2)</f>
        <v>0</v>
      </c>
      <c r="K280" s="217" t="s">
        <v>691</v>
      </c>
      <c r="L280" s="46"/>
      <c r="M280" s="222" t="s">
        <v>19</v>
      </c>
      <c r="N280" s="223" t="s">
        <v>44</v>
      </c>
      <c r="O280" s="86"/>
      <c r="P280" s="224">
        <f>O280*H280</f>
        <v>0</v>
      </c>
      <c r="Q280" s="224">
        <v>0.01328</v>
      </c>
      <c r="R280" s="224">
        <f>Q280*H280</f>
        <v>0.037183999999999995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170</v>
      </c>
      <c r="AT280" s="226" t="s">
        <v>165</v>
      </c>
      <c r="AU280" s="226" t="s">
        <v>82</v>
      </c>
      <c r="AY280" s="19" t="s">
        <v>163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80</v>
      </c>
      <c r="BK280" s="227">
        <f>ROUND(I280*H280,2)</f>
        <v>0</v>
      </c>
      <c r="BL280" s="19" t="s">
        <v>170</v>
      </c>
      <c r="BM280" s="226" t="s">
        <v>949</v>
      </c>
    </row>
    <row r="281" spans="1:47" s="2" customFormat="1" ht="12">
      <c r="A281" s="40"/>
      <c r="B281" s="41"/>
      <c r="C281" s="42"/>
      <c r="D281" s="228" t="s">
        <v>172</v>
      </c>
      <c r="E281" s="42"/>
      <c r="F281" s="229" t="s">
        <v>950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172</v>
      </c>
      <c r="AU281" s="19" t="s">
        <v>82</v>
      </c>
    </row>
    <row r="282" spans="1:51" s="13" customFormat="1" ht="12">
      <c r="A282" s="13"/>
      <c r="B282" s="235"/>
      <c r="C282" s="236"/>
      <c r="D282" s="233" t="s">
        <v>176</v>
      </c>
      <c r="E282" s="237" t="s">
        <v>19</v>
      </c>
      <c r="F282" s="238" t="s">
        <v>951</v>
      </c>
      <c r="G282" s="236"/>
      <c r="H282" s="239">
        <v>2.8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176</v>
      </c>
      <c r="AU282" s="245" t="s">
        <v>82</v>
      </c>
      <c r="AV282" s="13" t="s">
        <v>82</v>
      </c>
      <c r="AW282" s="13" t="s">
        <v>35</v>
      </c>
      <c r="AX282" s="13" t="s">
        <v>73</v>
      </c>
      <c r="AY282" s="245" t="s">
        <v>163</v>
      </c>
    </row>
    <row r="283" spans="1:51" s="14" customFormat="1" ht="12">
      <c r="A283" s="14"/>
      <c r="B283" s="246"/>
      <c r="C283" s="247"/>
      <c r="D283" s="233" t="s">
        <v>176</v>
      </c>
      <c r="E283" s="248" t="s">
        <v>19</v>
      </c>
      <c r="F283" s="249" t="s">
        <v>178</v>
      </c>
      <c r="G283" s="247"/>
      <c r="H283" s="250">
        <v>2.8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176</v>
      </c>
      <c r="AU283" s="256" t="s">
        <v>82</v>
      </c>
      <c r="AV283" s="14" t="s">
        <v>170</v>
      </c>
      <c r="AW283" s="14" t="s">
        <v>35</v>
      </c>
      <c r="AX283" s="14" t="s">
        <v>80</v>
      </c>
      <c r="AY283" s="256" t="s">
        <v>163</v>
      </c>
    </row>
    <row r="284" spans="1:65" s="2" customFormat="1" ht="16.5" customHeight="1">
      <c r="A284" s="40"/>
      <c r="B284" s="41"/>
      <c r="C284" s="215" t="s">
        <v>369</v>
      </c>
      <c r="D284" s="215" t="s">
        <v>165</v>
      </c>
      <c r="E284" s="216" t="s">
        <v>952</v>
      </c>
      <c r="F284" s="217" t="s">
        <v>953</v>
      </c>
      <c r="G284" s="218" t="s">
        <v>168</v>
      </c>
      <c r="H284" s="219">
        <v>2.8</v>
      </c>
      <c r="I284" s="220"/>
      <c r="J284" s="221">
        <f>ROUND(I284*H284,2)</f>
        <v>0</v>
      </c>
      <c r="K284" s="217" t="s">
        <v>691</v>
      </c>
      <c r="L284" s="46"/>
      <c r="M284" s="222" t="s">
        <v>19</v>
      </c>
      <c r="N284" s="223" t="s">
        <v>44</v>
      </c>
      <c r="O284" s="86"/>
      <c r="P284" s="224">
        <f>O284*H284</f>
        <v>0</v>
      </c>
      <c r="Q284" s="224">
        <v>0</v>
      </c>
      <c r="R284" s="224">
        <f>Q284*H284</f>
        <v>0</v>
      </c>
      <c r="S284" s="224">
        <v>0</v>
      </c>
      <c r="T284" s="22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6" t="s">
        <v>170</v>
      </c>
      <c r="AT284" s="226" t="s">
        <v>165</v>
      </c>
      <c r="AU284" s="226" t="s">
        <v>82</v>
      </c>
      <c r="AY284" s="19" t="s">
        <v>163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9" t="s">
        <v>80</v>
      </c>
      <c r="BK284" s="227">
        <f>ROUND(I284*H284,2)</f>
        <v>0</v>
      </c>
      <c r="BL284" s="19" t="s">
        <v>170</v>
      </c>
      <c r="BM284" s="226" t="s">
        <v>954</v>
      </c>
    </row>
    <row r="285" spans="1:47" s="2" customFormat="1" ht="12">
      <c r="A285" s="40"/>
      <c r="B285" s="41"/>
      <c r="C285" s="42"/>
      <c r="D285" s="228" t="s">
        <v>172</v>
      </c>
      <c r="E285" s="42"/>
      <c r="F285" s="229" t="s">
        <v>955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172</v>
      </c>
      <c r="AU285" s="19" t="s">
        <v>82</v>
      </c>
    </row>
    <row r="286" spans="1:51" s="13" customFormat="1" ht="12">
      <c r="A286" s="13"/>
      <c r="B286" s="235"/>
      <c r="C286" s="236"/>
      <c r="D286" s="233" t="s">
        <v>176</v>
      </c>
      <c r="E286" s="237" t="s">
        <v>19</v>
      </c>
      <c r="F286" s="238" t="s">
        <v>951</v>
      </c>
      <c r="G286" s="236"/>
      <c r="H286" s="239">
        <v>2.8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176</v>
      </c>
      <c r="AU286" s="245" t="s">
        <v>82</v>
      </c>
      <c r="AV286" s="13" t="s">
        <v>82</v>
      </c>
      <c r="AW286" s="13" t="s">
        <v>35</v>
      </c>
      <c r="AX286" s="13" t="s">
        <v>73</v>
      </c>
      <c r="AY286" s="245" t="s">
        <v>163</v>
      </c>
    </row>
    <row r="287" spans="1:51" s="14" customFormat="1" ht="12">
      <c r="A287" s="14"/>
      <c r="B287" s="246"/>
      <c r="C287" s="247"/>
      <c r="D287" s="233" t="s">
        <v>176</v>
      </c>
      <c r="E287" s="248" t="s">
        <v>19</v>
      </c>
      <c r="F287" s="249" t="s">
        <v>178</v>
      </c>
      <c r="G287" s="247"/>
      <c r="H287" s="250">
        <v>2.8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176</v>
      </c>
      <c r="AU287" s="256" t="s">
        <v>82</v>
      </c>
      <c r="AV287" s="14" t="s">
        <v>170</v>
      </c>
      <c r="AW287" s="14" t="s">
        <v>35</v>
      </c>
      <c r="AX287" s="14" t="s">
        <v>80</v>
      </c>
      <c r="AY287" s="256" t="s">
        <v>163</v>
      </c>
    </row>
    <row r="288" spans="1:63" s="12" customFormat="1" ht="22.8" customHeight="1">
      <c r="A288" s="12"/>
      <c r="B288" s="199"/>
      <c r="C288" s="200"/>
      <c r="D288" s="201" t="s">
        <v>72</v>
      </c>
      <c r="E288" s="213" t="s">
        <v>197</v>
      </c>
      <c r="F288" s="213" t="s">
        <v>302</v>
      </c>
      <c r="G288" s="200"/>
      <c r="H288" s="200"/>
      <c r="I288" s="203"/>
      <c r="J288" s="214">
        <f>BK288</f>
        <v>0</v>
      </c>
      <c r="K288" s="200"/>
      <c r="L288" s="205"/>
      <c r="M288" s="206"/>
      <c r="N288" s="207"/>
      <c r="O288" s="207"/>
      <c r="P288" s="208">
        <f>SUM(P289:P314)</f>
        <v>0</v>
      </c>
      <c r="Q288" s="207"/>
      <c r="R288" s="208">
        <f>SUM(R289:R314)</f>
        <v>0</v>
      </c>
      <c r="S288" s="207"/>
      <c r="T288" s="209">
        <f>SUM(T289:T314)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0" t="s">
        <v>80</v>
      </c>
      <c r="AT288" s="211" t="s">
        <v>72</v>
      </c>
      <c r="AU288" s="211" t="s">
        <v>80</v>
      </c>
      <c r="AY288" s="210" t="s">
        <v>163</v>
      </c>
      <c r="BK288" s="212">
        <f>SUM(BK289:BK314)</f>
        <v>0</v>
      </c>
    </row>
    <row r="289" spans="1:65" s="2" customFormat="1" ht="21.75" customHeight="1">
      <c r="A289" s="40"/>
      <c r="B289" s="41"/>
      <c r="C289" s="215" t="s">
        <v>375</v>
      </c>
      <c r="D289" s="215" t="s">
        <v>165</v>
      </c>
      <c r="E289" s="216" t="s">
        <v>956</v>
      </c>
      <c r="F289" s="217" t="s">
        <v>957</v>
      </c>
      <c r="G289" s="218" t="s">
        <v>168</v>
      </c>
      <c r="H289" s="219">
        <v>103.5</v>
      </c>
      <c r="I289" s="220"/>
      <c r="J289" s="221">
        <f>ROUND(I289*H289,2)</f>
        <v>0</v>
      </c>
      <c r="K289" s="217" t="s">
        <v>691</v>
      </c>
      <c r="L289" s="46"/>
      <c r="M289" s="222" t="s">
        <v>19</v>
      </c>
      <c r="N289" s="223" t="s">
        <v>44</v>
      </c>
      <c r="O289" s="86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6" t="s">
        <v>170</v>
      </c>
      <c r="AT289" s="226" t="s">
        <v>165</v>
      </c>
      <c r="AU289" s="226" t="s">
        <v>82</v>
      </c>
      <c r="AY289" s="19" t="s">
        <v>163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80</v>
      </c>
      <c r="BK289" s="227">
        <f>ROUND(I289*H289,2)</f>
        <v>0</v>
      </c>
      <c r="BL289" s="19" t="s">
        <v>170</v>
      </c>
      <c r="BM289" s="226" t="s">
        <v>958</v>
      </c>
    </row>
    <row r="290" spans="1:47" s="2" customFormat="1" ht="12">
      <c r="A290" s="40"/>
      <c r="B290" s="41"/>
      <c r="C290" s="42"/>
      <c r="D290" s="228" t="s">
        <v>172</v>
      </c>
      <c r="E290" s="42"/>
      <c r="F290" s="229" t="s">
        <v>959</v>
      </c>
      <c r="G290" s="42"/>
      <c r="H290" s="42"/>
      <c r="I290" s="230"/>
      <c r="J290" s="42"/>
      <c r="K290" s="42"/>
      <c r="L290" s="46"/>
      <c r="M290" s="231"/>
      <c r="N290" s="232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172</v>
      </c>
      <c r="AU290" s="19" t="s">
        <v>82</v>
      </c>
    </row>
    <row r="291" spans="1:51" s="15" customFormat="1" ht="12">
      <c r="A291" s="15"/>
      <c r="B291" s="257"/>
      <c r="C291" s="258"/>
      <c r="D291" s="233" t="s">
        <v>176</v>
      </c>
      <c r="E291" s="259" t="s">
        <v>19</v>
      </c>
      <c r="F291" s="260" t="s">
        <v>960</v>
      </c>
      <c r="G291" s="258"/>
      <c r="H291" s="259" t="s">
        <v>19</v>
      </c>
      <c r="I291" s="261"/>
      <c r="J291" s="258"/>
      <c r="K291" s="258"/>
      <c r="L291" s="262"/>
      <c r="M291" s="263"/>
      <c r="N291" s="264"/>
      <c r="O291" s="264"/>
      <c r="P291" s="264"/>
      <c r="Q291" s="264"/>
      <c r="R291" s="264"/>
      <c r="S291" s="264"/>
      <c r="T291" s="26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6" t="s">
        <v>176</v>
      </c>
      <c r="AU291" s="266" t="s">
        <v>82</v>
      </c>
      <c r="AV291" s="15" t="s">
        <v>80</v>
      </c>
      <c r="AW291" s="15" t="s">
        <v>35</v>
      </c>
      <c r="AX291" s="15" t="s">
        <v>73</v>
      </c>
      <c r="AY291" s="266" t="s">
        <v>163</v>
      </c>
    </row>
    <row r="292" spans="1:51" s="13" customFormat="1" ht="12">
      <c r="A292" s="13"/>
      <c r="B292" s="235"/>
      <c r="C292" s="236"/>
      <c r="D292" s="233" t="s">
        <v>176</v>
      </c>
      <c r="E292" s="237" t="s">
        <v>19</v>
      </c>
      <c r="F292" s="238" t="s">
        <v>961</v>
      </c>
      <c r="G292" s="236"/>
      <c r="H292" s="239">
        <v>21.5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176</v>
      </c>
      <c r="AU292" s="245" t="s">
        <v>82</v>
      </c>
      <c r="AV292" s="13" t="s">
        <v>82</v>
      </c>
      <c r="AW292" s="13" t="s">
        <v>35</v>
      </c>
      <c r="AX292" s="13" t="s">
        <v>73</v>
      </c>
      <c r="AY292" s="245" t="s">
        <v>163</v>
      </c>
    </row>
    <row r="293" spans="1:51" s="16" customFormat="1" ht="12">
      <c r="A293" s="16"/>
      <c r="B293" s="285"/>
      <c r="C293" s="286"/>
      <c r="D293" s="233" t="s">
        <v>176</v>
      </c>
      <c r="E293" s="287" t="s">
        <v>19</v>
      </c>
      <c r="F293" s="288" t="s">
        <v>804</v>
      </c>
      <c r="G293" s="286"/>
      <c r="H293" s="289">
        <v>21.5</v>
      </c>
      <c r="I293" s="290"/>
      <c r="J293" s="286"/>
      <c r="K293" s="286"/>
      <c r="L293" s="291"/>
      <c r="M293" s="292"/>
      <c r="N293" s="293"/>
      <c r="O293" s="293"/>
      <c r="P293" s="293"/>
      <c r="Q293" s="293"/>
      <c r="R293" s="293"/>
      <c r="S293" s="293"/>
      <c r="T293" s="294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95" t="s">
        <v>176</v>
      </c>
      <c r="AU293" s="295" t="s">
        <v>82</v>
      </c>
      <c r="AV293" s="16" t="s">
        <v>185</v>
      </c>
      <c r="AW293" s="16" t="s">
        <v>35</v>
      </c>
      <c r="AX293" s="16" t="s">
        <v>73</v>
      </c>
      <c r="AY293" s="295" t="s">
        <v>163</v>
      </c>
    </row>
    <row r="294" spans="1:51" s="13" customFormat="1" ht="12">
      <c r="A294" s="13"/>
      <c r="B294" s="235"/>
      <c r="C294" s="236"/>
      <c r="D294" s="233" t="s">
        <v>176</v>
      </c>
      <c r="E294" s="237" t="s">
        <v>19</v>
      </c>
      <c r="F294" s="238" t="s">
        <v>962</v>
      </c>
      <c r="G294" s="236"/>
      <c r="H294" s="239">
        <v>22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176</v>
      </c>
      <c r="AU294" s="245" t="s">
        <v>82</v>
      </c>
      <c r="AV294" s="13" t="s">
        <v>82</v>
      </c>
      <c r="AW294" s="13" t="s">
        <v>35</v>
      </c>
      <c r="AX294" s="13" t="s">
        <v>73</v>
      </c>
      <c r="AY294" s="245" t="s">
        <v>163</v>
      </c>
    </row>
    <row r="295" spans="1:51" s="16" customFormat="1" ht="12">
      <c r="A295" s="16"/>
      <c r="B295" s="285"/>
      <c r="C295" s="286"/>
      <c r="D295" s="233" t="s">
        <v>176</v>
      </c>
      <c r="E295" s="287" t="s">
        <v>19</v>
      </c>
      <c r="F295" s="288" t="s">
        <v>804</v>
      </c>
      <c r="G295" s="286"/>
      <c r="H295" s="289">
        <v>22</v>
      </c>
      <c r="I295" s="290"/>
      <c r="J295" s="286"/>
      <c r="K295" s="286"/>
      <c r="L295" s="291"/>
      <c r="M295" s="292"/>
      <c r="N295" s="293"/>
      <c r="O295" s="293"/>
      <c r="P295" s="293"/>
      <c r="Q295" s="293"/>
      <c r="R295" s="293"/>
      <c r="S295" s="293"/>
      <c r="T295" s="294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95" t="s">
        <v>176</v>
      </c>
      <c r="AU295" s="295" t="s">
        <v>82</v>
      </c>
      <c r="AV295" s="16" t="s">
        <v>185</v>
      </c>
      <c r="AW295" s="16" t="s">
        <v>35</v>
      </c>
      <c r="AX295" s="16" t="s">
        <v>73</v>
      </c>
      <c r="AY295" s="295" t="s">
        <v>163</v>
      </c>
    </row>
    <row r="296" spans="1:51" s="14" customFormat="1" ht="12">
      <c r="A296" s="14"/>
      <c r="B296" s="246"/>
      <c r="C296" s="247"/>
      <c r="D296" s="233" t="s">
        <v>176</v>
      </c>
      <c r="E296" s="248" t="s">
        <v>963</v>
      </c>
      <c r="F296" s="249" t="s">
        <v>178</v>
      </c>
      <c r="G296" s="247"/>
      <c r="H296" s="250">
        <v>43.5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176</v>
      </c>
      <c r="AU296" s="256" t="s">
        <v>82</v>
      </c>
      <c r="AV296" s="14" t="s">
        <v>170</v>
      </c>
      <c r="AW296" s="14" t="s">
        <v>35</v>
      </c>
      <c r="AX296" s="14" t="s">
        <v>73</v>
      </c>
      <c r="AY296" s="256" t="s">
        <v>163</v>
      </c>
    </row>
    <row r="297" spans="1:51" s="13" customFormat="1" ht="12">
      <c r="A297" s="13"/>
      <c r="B297" s="235"/>
      <c r="C297" s="236"/>
      <c r="D297" s="233" t="s">
        <v>176</v>
      </c>
      <c r="E297" s="237" t="s">
        <v>19</v>
      </c>
      <c r="F297" s="238" t="s">
        <v>964</v>
      </c>
      <c r="G297" s="236"/>
      <c r="H297" s="239">
        <v>103.5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176</v>
      </c>
      <c r="AU297" s="245" t="s">
        <v>82</v>
      </c>
      <c r="AV297" s="13" t="s">
        <v>82</v>
      </c>
      <c r="AW297" s="13" t="s">
        <v>35</v>
      </c>
      <c r="AX297" s="13" t="s">
        <v>73</v>
      </c>
      <c r="AY297" s="245" t="s">
        <v>163</v>
      </c>
    </row>
    <row r="298" spans="1:51" s="14" customFormat="1" ht="12">
      <c r="A298" s="14"/>
      <c r="B298" s="246"/>
      <c r="C298" s="247"/>
      <c r="D298" s="233" t="s">
        <v>176</v>
      </c>
      <c r="E298" s="248" t="s">
        <v>19</v>
      </c>
      <c r="F298" s="249" t="s">
        <v>178</v>
      </c>
      <c r="G298" s="247"/>
      <c r="H298" s="250">
        <v>103.5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176</v>
      </c>
      <c r="AU298" s="256" t="s">
        <v>82</v>
      </c>
      <c r="AV298" s="14" t="s">
        <v>170</v>
      </c>
      <c r="AW298" s="14" t="s">
        <v>35</v>
      </c>
      <c r="AX298" s="14" t="s">
        <v>80</v>
      </c>
      <c r="AY298" s="256" t="s">
        <v>163</v>
      </c>
    </row>
    <row r="299" spans="1:65" s="2" customFormat="1" ht="21.75" customHeight="1">
      <c r="A299" s="40"/>
      <c r="B299" s="41"/>
      <c r="C299" s="215" t="s">
        <v>380</v>
      </c>
      <c r="D299" s="215" t="s">
        <v>165</v>
      </c>
      <c r="E299" s="216" t="s">
        <v>965</v>
      </c>
      <c r="F299" s="217" t="s">
        <v>966</v>
      </c>
      <c r="G299" s="218" t="s">
        <v>168</v>
      </c>
      <c r="H299" s="219">
        <v>43.5</v>
      </c>
      <c r="I299" s="220"/>
      <c r="J299" s="221">
        <f>ROUND(I299*H299,2)</f>
        <v>0</v>
      </c>
      <c r="K299" s="217" t="s">
        <v>691</v>
      </c>
      <c r="L299" s="46"/>
      <c r="M299" s="222" t="s">
        <v>19</v>
      </c>
      <c r="N299" s="223" t="s">
        <v>44</v>
      </c>
      <c r="O299" s="86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170</v>
      </c>
      <c r="AT299" s="226" t="s">
        <v>165</v>
      </c>
      <c r="AU299" s="226" t="s">
        <v>82</v>
      </c>
      <c r="AY299" s="19" t="s">
        <v>163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80</v>
      </c>
      <c r="BK299" s="227">
        <f>ROUND(I299*H299,2)</f>
        <v>0</v>
      </c>
      <c r="BL299" s="19" t="s">
        <v>170</v>
      </c>
      <c r="BM299" s="226" t="s">
        <v>967</v>
      </c>
    </row>
    <row r="300" spans="1:47" s="2" customFormat="1" ht="12">
      <c r="A300" s="40"/>
      <c r="B300" s="41"/>
      <c r="C300" s="42"/>
      <c r="D300" s="228" t="s">
        <v>172</v>
      </c>
      <c r="E300" s="42"/>
      <c r="F300" s="229" t="s">
        <v>968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172</v>
      </c>
      <c r="AU300" s="19" t="s">
        <v>82</v>
      </c>
    </row>
    <row r="301" spans="1:51" s="15" customFormat="1" ht="12">
      <c r="A301" s="15"/>
      <c r="B301" s="257"/>
      <c r="C301" s="258"/>
      <c r="D301" s="233" t="s">
        <v>176</v>
      </c>
      <c r="E301" s="259" t="s">
        <v>19</v>
      </c>
      <c r="F301" s="260" t="s">
        <v>969</v>
      </c>
      <c r="G301" s="258"/>
      <c r="H301" s="259" t="s">
        <v>19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176</v>
      </c>
      <c r="AU301" s="266" t="s">
        <v>82</v>
      </c>
      <c r="AV301" s="15" t="s">
        <v>80</v>
      </c>
      <c r="AW301" s="15" t="s">
        <v>35</v>
      </c>
      <c r="AX301" s="15" t="s">
        <v>73</v>
      </c>
      <c r="AY301" s="266" t="s">
        <v>163</v>
      </c>
    </row>
    <row r="302" spans="1:51" s="13" customFormat="1" ht="12">
      <c r="A302" s="13"/>
      <c r="B302" s="235"/>
      <c r="C302" s="236"/>
      <c r="D302" s="233" t="s">
        <v>176</v>
      </c>
      <c r="E302" s="237" t="s">
        <v>19</v>
      </c>
      <c r="F302" s="238" t="s">
        <v>961</v>
      </c>
      <c r="G302" s="236"/>
      <c r="H302" s="239">
        <v>21.5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176</v>
      </c>
      <c r="AU302" s="245" t="s">
        <v>82</v>
      </c>
      <c r="AV302" s="13" t="s">
        <v>82</v>
      </c>
      <c r="AW302" s="13" t="s">
        <v>35</v>
      </c>
      <c r="AX302" s="13" t="s">
        <v>73</v>
      </c>
      <c r="AY302" s="245" t="s">
        <v>163</v>
      </c>
    </row>
    <row r="303" spans="1:51" s="16" customFormat="1" ht="12">
      <c r="A303" s="16"/>
      <c r="B303" s="285"/>
      <c r="C303" s="286"/>
      <c r="D303" s="233" t="s">
        <v>176</v>
      </c>
      <c r="E303" s="287" t="s">
        <v>19</v>
      </c>
      <c r="F303" s="288" t="s">
        <v>804</v>
      </c>
      <c r="G303" s="286"/>
      <c r="H303" s="289">
        <v>21.5</v>
      </c>
      <c r="I303" s="290"/>
      <c r="J303" s="286"/>
      <c r="K303" s="286"/>
      <c r="L303" s="291"/>
      <c r="M303" s="292"/>
      <c r="N303" s="293"/>
      <c r="O303" s="293"/>
      <c r="P303" s="293"/>
      <c r="Q303" s="293"/>
      <c r="R303" s="293"/>
      <c r="S303" s="293"/>
      <c r="T303" s="294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95" t="s">
        <v>176</v>
      </c>
      <c r="AU303" s="295" t="s">
        <v>82</v>
      </c>
      <c r="AV303" s="16" t="s">
        <v>185</v>
      </c>
      <c r="AW303" s="16" t="s">
        <v>35</v>
      </c>
      <c r="AX303" s="16" t="s">
        <v>73</v>
      </c>
      <c r="AY303" s="295" t="s">
        <v>163</v>
      </c>
    </row>
    <row r="304" spans="1:51" s="13" customFormat="1" ht="12">
      <c r="A304" s="13"/>
      <c r="B304" s="235"/>
      <c r="C304" s="236"/>
      <c r="D304" s="233" t="s">
        <v>176</v>
      </c>
      <c r="E304" s="237" t="s">
        <v>19</v>
      </c>
      <c r="F304" s="238" t="s">
        <v>962</v>
      </c>
      <c r="G304" s="236"/>
      <c r="H304" s="239">
        <v>22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176</v>
      </c>
      <c r="AU304" s="245" t="s">
        <v>82</v>
      </c>
      <c r="AV304" s="13" t="s">
        <v>82</v>
      </c>
      <c r="AW304" s="13" t="s">
        <v>35</v>
      </c>
      <c r="AX304" s="13" t="s">
        <v>73</v>
      </c>
      <c r="AY304" s="245" t="s">
        <v>163</v>
      </c>
    </row>
    <row r="305" spans="1:51" s="16" customFormat="1" ht="12">
      <c r="A305" s="16"/>
      <c r="B305" s="285"/>
      <c r="C305" s="286"/>
      <c r="D305" s="233" t="s">
        <v>176</v>
      </c>
      <c r="E305" s="287" t="s">
        <v>19</v>
      </c>
      <c r="F305" s="288" t="s">
        <v>804</v>
      </c>
      <c r="G305" s="286"/>
      <c r="H305" s="289">
        <v>22</v>
      </c>
      <c r="I305" s="290"/>
      <c r="J305" s="286"/>
      <c r="K305" s="286"/>
      <c r="L305" s="291"/>
      <c r="M305" s="292"/>
      <c r="N305" s="293"/>
      <c r="O305" s="293"/>
      <c r="P305" s="293"/>
      <c r="Q305" s="293"/>
      <c r="R305" s="293"/>
      <c r="S305" s="293"/>
      <c r="T305" s="294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95" t="s">
        <v>176</v>
      </c>
      <c r="AU305" s="295" t="s">
        <v>82</v>
      </c>
      <c r="AV305" s="16" t="s">
        <v>185</v>
      </c>
      <c r="AW305" s="16" t="s">
        <v>35</v>
      </c>
      <c r="AX305" s="16" t="s">
        <v>73</v>
      </c>
      <c r="AY305" s="295" t="s">
        <v>163</v>
      </c>
    </row>
    <row r="306" spans="1:51" s="14" customFormat="1" ht="12">
      <c r="A306" s="14"/>
      <c r="B306" s="246"/>
      <c r="C306" s="247"/>
      <c r="D306" s="233" t="s">
        <v>176</v>
      </c>
      <c r="E306" s="248" t="s">
        <v>19</v>
      </c>
      <c r="F306" s="249" t="s">
        <v>178</v>
      </c>
      <c r="G306" s="247"/>
      <c r="H306" s="250">
        <v>43.5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176</v>
      </c>
      <c r="AU306" s="256" t="s">
        <v>82</v>
      </c>
      <c r="AV306" s="14" t="s">
        <v>170</v>
      </c>
      <c r="AW306" s="14" t="s">
        <v>35</v>
      </c>
      <c r="AX306" s="14" t="s">
        <v>80</v>
      </c>
      <c r="AY306" s="256" t="s">
        <v>163</v>
      </c>
    </row>
    <row r="307" spans="1:65" s="2" customFormat="1" ht="24.15" customHeight="1">
      <c r="A307" s="40"/>
      <c r="B307" s="41"/>
      <c r="C307" s="215" t="s">
        <v>385</v>
      </c>
      <c r="D307" s="215" t="s">
        <v>165</v>
      </c>
      <c r="E307" s="216" t="s">
        <v>318</v>
      </c>
      <c r="F307" s="217" t="s">
        <v>970</v>
      </c>
      <c r="G307" s="218" t="s">
        <v>168</v>
      </c>
      <c r="H307" s="219">
        <v>43.5</v>
      </c>
      <c r="I307" s="220"/>
      <c r="J307" s="221">
        <f>ROUND(I307*H307,2)</f>
        <v>0</v>
      </c>
      <c r="K307" s="217" t="s">
        <v>691</v>
      </c>
      <c r="L307" s="46"/>
      <c r="M307" s="222" t="s">
        <v>19</v>
      </c>
      <c r="N307" s="223" t="s">
        <v>44</v>
      </c>
      <c r="O307" s="86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6" t="s">
        <v>170</v>
      </c>
      <c r="AT307" s="226" t="s">
        <v>165</v>
      </c>
      <c r="AU307" s="226" t="s">
        <v>82</v>
      </c>
      <c r="AY307" s="19" t="s">
        <v>163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9" t="s">
        <v>80</v>
      </c>
      <c r="BK307" s="227">
        <f>ROUND(I307*H307,2)</f>
        <v>0</v>
      </c>
      <c r="BL307" s="19" t="s">
        <v>170</v>
      </c>
      <c r="BM307" s="226" t="s">
        <v>971</v>
      </c>
    </row>
    <row r="308" spans="1:47" s="2" customFormat="1" ht="12">
      <c r="A308" s="40"/>
      <c r="B308" s="41"/>
      <c r="C308" s="42"/>
      <c r="D308" s="228" t="s">
        <v>172</v>
      </c>
      <c r="E308" s="42"/>
      <c r="F308" s="229" t="s">
        <v>972</v>
      </c>
      <c r="G308" s="42"/>
      <c r="H308" s="42"/>
      <c r="I308" s="230"/>
      <c r="J308" s="42"/>
      <c r="K308" s="42"/>
      <c r="L308" s="46"/>
      <c r="M308" s="231"/>
      <c r="N308" s="232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172</v>
      </c>
      <c r="AU308" s="19" t="s">
        <v>82</v>
      </c>
    </row>
    <row r="309" spans="1:51" s="15" customFormat="1" ht="12">
      <c r="A309" s="15"/>
      <c r="B309" s="257"/>
      <c r="C309" s="258"/>
      <c r="D309" s="233" t="s">
        <v>176</v>
      </c>
      <c r="E309" s="259" t="s">
        <v>19</v>
      </c>
      <c r="F309" s="260" t="s">
        <v>969</v>
      </c>
      <c r="G309" s="258"/>
      <c r="H309" s="259" t="s">
        <v>19</v>
      </c>
      <c r="I309" s="261"/>
      <c r="J309" s="258"/>
      <c r="K309" s="258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176</v>
      </c>
      <c r="AU309" s="266" t="s">
        <v>82</v>
      </c>
      <c r="AV309" s="15" t="s">
        <v>80</v>
      </c>
      <c r="AW309" s="15" t="s">
        <v>35</v>
      </c>
      <c r="AX309" s="15" t="s">
        <v>73</v>
      </c>
      <c r="AY309" s="266" t="s">
        <v>163</v>
      </c>
    </row>
    <row r="310" spans="1:51" s="13" customFormat="1" ht="12">
      <c r="A310" s="13"/>
      <c r="B310" s="235"/>
      <c r="C310" s="236"/>
      <c r="D310" s="233" t="s">
        <v>176</v>
      </c>
      <c r="E310" s="237" t="s">
        <v>19</v>
      </c>
      <c r="F310" s="238" t="s">
        <v>961</v>
      </c>
      <c r="G310" s="236"/>
      <c r="H310" s="239">
        <v>21.5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176</v>
      </c>
      <c r="AU310" s="245" t="s">
        <v>82</v>
      </c>
      <c r="AV310" s="13" t="s">
        <v>82</v>
      </c>
      <c r="AW310" s="13" t="s">
        <v>35</v>
      </c>
      <c r="AX310" s="13" t="s">
        <v>73</v>
      </c>
      <c r="AY310" s="245" t="s">
        <v>163</v>
      </c>
    </row>
    <row r="311" spans="1:51" s="16" customFormat="1" ht="12">
      <c r="A311" s="16"/>
      <c r="B311" s="285"/>
      <c r="C311" s="286"/>
      <c r="D311" s="233" t="s">
        <v>176</v>
      </c>
      <c r="E311" s="287" t="s">
        <v>19</v>
      </c>
      <c r="F311" s="288" t="s">
        <v>804</v>
      </c>
      <c r="G311" s="286"/>
      <c r="H311" s="289">
        <v>21.5</v>
      </c>
      <c r="I311" s="290"/>
      <c r="J311" s="286"/>
      <c r="K311" s="286"/>
      <c r="L311" s="291"/>
      <c r="M311" s="292"/>
      <c r="N311" s="293"/>
      <c r="O311" s="293"/>
      <c r="P311" s="293"/>
      <c r="Q311" s="293"/>
      <c r="R311" s="293"/>
      <c r="S311" s="293"/>
      <c r="T311" s="294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95" t="s">
        <v>176</v>
      </c>
      <c r="AU311" s="295" t="s">
        <v>82</v>
      </c>
      <c r="AV311" s="16" t="s">
        <v>185</v>
      </c>
      <c r="AW311" s="16" t="s">
        <v>35</v>
      </c>
      <c r="AX311" s="16" t="s">
        <v>73</v>
      </c>
      <c r="AY311" s="295" t="s">
        <v>163</v>
      </c>
    </row>
    <row r="312" spans="1:51" s="13" customFormat="1" ht="12">
      <c r="A312" s="13"/>
      <c r="B312" s="235"/>
      <c r="C312" s="236"/>
      <c r="D312" s="233" t="s">
        <v>176</v>
      </c>
      <c r="E312" s="237" t="s">
        <v>19</v>
      </c>
      <c r="F312" s="238" t="s">
        <v>962</v>
      </c>
      <c r="G312" s="236"/>
      <c r="H312" s="239">
        <v>22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176</v>
      </c>
      <c r="AU312" s="245" t="s">
        <v>82</v>
      </c>
      <c r="AV312" s="13" t="s">
        <v>82</v>
      </c>
      <c r="AW312" s="13" t="s">
        <v>35</v>
      </c>
      <c r="AX312" s="13" t="s">
        <v>73</v>
      </c>
      <c r="AY312" s="245" t="s">
        <v>163</v>
      </c>
    </row>
    <row r="313" spans="1:51" s="16" customFormat="1" ht="12">
      <c r="A313" s="16"/>
      <c r="B313" s="285"/>
      <c r="C313" s="286"/>
      <c r="D313" s="233" t="s">
        <v>176</v>
      </c>
      <c r="E313" s="287" t="s">
        <v>19</v>
      </c>
      <c r="F313" s="288" t="s">
        <v>804</v>
      </c>
      <c r="G313" s="286"/>
      <c r="H313" s="289">
        <v>22</v>
      </c>
      <c r="I313" s="290"/>
      <c r="J313" s="286"/>
      <c r="K313" s="286"/>
      <c r="L313" s="291"/>
      <c r="M313" s="292"/>
      <c r="N313" s="293"/>
      <c r="O313" s="293"/>
      <c r="P313" s="293"/>
      <c r="Q313" s="293"/>
      <c r="R313" s="293"/>
      <c r="S313" s="293"/>
      <c r="T313" s="294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T313" s="295" t="s">
        <v>176</v>
      </c>
      <c r="AU313" s="295" t="s">
        <v>82</v>
      </c>
      <c r="AV313" s="16" t="s">
        <v>185</v>
      </c>
      <c r="AW313" s="16" t="s">
        <v>35</v>
      </c>
      <c r="AX313" s="16" t="s">
        <v>73</v>
      </c>
      <c r="AY313" s="295" t="s">
        <v>163</v>
      </c>
    </row>
    <row r="314" spans="1:51" s="14" customFormat="1" ht="12">
      <c r="A314" s="14"/>
      <c r="B314" s="246"/>
      <c r="C314" s="247"/>
      <c r="D314" s="233" t="s">
        <v>176</v>
      </c>
      <c r="E314" s="248" t="s">
        <v>19</v>
      </c>
      <c r="F314" s="249" t="s">
        <v>178</v>
      </c>
      <c r="G314" s="247"/>
      <c r="H314" s="250">
        <v>43.5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176</v>
      </c>
      <c r="AU314" s="256" t="s">
        <v>82</v>
      </c>
      <c r="AV314" s="14" t="s">
        <v>170</v>
      </c>
      <c r="AW314" s="14" t="s">
        <v>35</v>
      </c>
      <c r="AX314" s="14" t="s">
        <v>80</v>
      </c>
      <c r="AY314" s="256" t="s">
        <v>163</v>
      </c>
    </row>
    <row r="315" spans="1:63" s="12" customFormat="1" ht="22.8" customHeight="1">
      <c r="A315" s="12"/>
      <c r="B315" s="199"/>
      <c r="C315" s="200"/>
      <c r="D315" s="201" t="s">
        <v>72</v>
      </c>
      <c r="E315" s="213" t="s">
        <v>230</v>
      </c>
      <c r="F315" s="213" t="s">
        <v>390</v>
      </c>
      <c r="G315" s="200"/>
      <c r="H315" s="200"/>
      <c r="I315" s="203"/>
      <c r="J315" s="214">
        <f>BK315</f>
        <v>0</v>
      </c>
      <c r="K315" s="200"/>
      <c r="L315" s="205"/>
      <c r="M315" s="206"/>
      <c r="N315" s="207"/>
      <c r="O315" s="207"/>
      <c r="P315" s="208">
        <f>SUM(P316:P602)</f>
        <v>0</v>
      </c>
      <c r="Q315" s="207"/>
      <c r="R315" s="208">
        <f>SUM(R316:R602)</f>
        <v>5.80381776</v>
      </c>
      <c r="S315" s="207"/>
      <c r="T315" s="209">
        <f>SUM(T316:T602)</f>
        <v>4.8290999999999995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0" t="s">
        <v>80</v>
      </c>
      <c r="AT315" s="211" t="s">
        <v>72</v>
      </c>
      <c r="AU315" s="211" t="s">
        <v>80</v>
      </c>
      <c r="AY315" s="210" t="s">
        <v>163</v>
      </c>
      <c r="BK315" s="212">
        <f>SUM(BK316:BK602)</f>
        <v>0</v>
      </c>
    </row>
    <row r="316" spans="1:65" s="2" customFormat="1" ht="16.5" customHeight="1">
      <c r="A316" s="40"/>
      <c r="B316" s="41"/>
      <c r="C316" s="215" t="s">
        <v>391</v>
      </c>
      <c r="D316" s="215" t="s">
        <v>165</v>
      </c>
      <c r="E316" s="216" t="s">
        <v>973</v>
      </c>
      <c r="F316" s="217" t="s">
        <v>974</v>
      </c>
      <c r="G316" s="218" t="s">
        <v>405</v>
      </c>
      <c r="H316" s="219">
        <v>1</v>
      </c>
      <c r="I316" s="220"/>
      <c r="J316" s="221">
        <f>ROUND(I316*H316,2)</f>
        <v>0</v>
      </c>
      <c r="K316" s="217" t="s">
        <v>691</v>
      </c>
      <c r="L316" s="46"/>
      <c r="M316" s="222" t="s">
        <v>19</v>
      </c>
      <c r="N316" s="223" t="s">
        <v>44</v>
      </c>
      <c r="O316" s="86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170</v>
      </c>
      <c r="AT316" s="226" t="s">
        <v>165</v>
      </c>
      <c r="AU316" s="226" t="s">
        <v>82</v>
      </c>
      <c r="AY316" s="19" t="s">
        <v>163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80</v>
      </c>
      <c r="BK316" s="227">
        <f>ROUND(I316*H316,2)</f>
        <v>0</v>
      </c>
      <c r="BL316" s="19" t="s">
        <v>170</v>
      </c>
      <c r="BM316" s="226" t="s">
        <v>975</v>
      </c>
    </row>
    <row r="317" spans="1:47" s="2" customFormat="1" ht="12">
      <c r="A317" s="40"/>
      <c r="B317" s="41"/>
      <c r="C317" s="42"/>
      <c r="D317" s="228" t="s">
        <v>172</v>
      </c>
      <c r="E317" s="42"/>
      <c r="F317" s="229" t="s">
        <v>976</v>
      </c>
      <c r="G317" s="42"/>
      <c r="H317" s="42"/>
      <c r="I317" s="230"/>
      <c r="J317" s="42"/>
      <c r="K317" s="42"/>
      <c r="L317" s="46"/>
      <c r="M317" s="231"/>
      <c r="N317" s="232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172</v>
      </c>
      <c r="AU317" s="19" t="s">
        <v>82</v>
      </c>
    </row>
    <row r="318" spans="1:51" s="13" customFormat="1" ht="12">
      <c r="A318" s="13"/>
      <c r="B318" s="235"/>
      <c r="C318" s="236"/>
      <c r="D318" s="233" t="s">
        <v>176</v>
      </c>
      <c r="E318" s="237" t="s">
        <v>19</v>
      </c>
      <c r="F318" s="238" t="s">
        <v>977</v>
      </c>
      <c r="G318" s="236"/>
      <c r="H318" s="239">
        <v>1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176</v>
      </c>
      <c r="AU318" s="245" t="s">
        <v>82</v>
      </c>
      <c r="AV318" s="13" t="s">
        <v>82</v>
      </c>
      <c r="AW318" s="13" t="s">
        <v>35</v>
      </c>
      <c r="AX318" s="13" t="s">
        <v>73</v>
      </c>
      <c r="AY318" s="245" t="s">
        <v>163</v>
      </c>
    </row>
    <row r="319" spans="1:51" s="14" customFormat="1" ht="12">
      <c r="A319" s="14"/>
      <c r="B319" s="246"/>
      <c r="C319" s="247"/>
      <c r="D319" s="233" t="s">
        <v>176</v>
      </c>
      <c r="E319" s="248" t="s">
        <v>19</v>
      </c>
      <c r="F319" s="249" t="s">
        <v>178</v>
      </c>
      <c r="G319" s="247"/>
      <c r="H319" s="250">
        <v>1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176</v>
      </c>
      <c r="AU319" s="256" t="s">
        <v>82</v>
      </c>
      <c r="AV319" s="14" t="s">
        <v>170</v>
      </c>
      <c r="AW319" s="14" t="s">
        <v>35</v>
      </c>
      <c r="AX319" s="14" t="s">
        <v>80</v>
      </c>
      <c r="AY319" s="256" t="s">
        <v>163</v>
      </c>
    </row>
    <row r="320" spans="1:65" s="2" customFormat="1" ht="16.5" customHeight="1">
      <c r="A320" s="40"/>
      <c r="B320" s="41"/>
      <c r="C320" s="215" t="s">
        <v>396</v>
      </c>
      <c r="D320" s="215" t="s">
        <v>165</v>
      </c>
      <c r="E320" s="216" t="s">
        <v>978</v>
      </c>
      <c r="F320" s="217" t="s">
        <v>979</v>
      </c>
      <c r="G320" s="218" t="s">
        <v>405</v>
      </c>
      <c r="H320" s="219">
        <v>1</v>
      </c>
      <c r="I320" s="220"/>
      <c r="J320" s="221">
        <f>ROUND(I320*H320,2)</f>
        <v>0</v>
      </c>
      <c r="K320" s="217" t="s">
        <v>691</v>
      </c>
      <c r="L320" s="46"/>
      <c r="M320" s="222" t="s">
        <v>19</v>
      </c>
      <c r="N320" s="223" t="s">
        <v>44</v>
      </c>
      <c r="O320" s="86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6" t="s">
        <v>170</v>
      </c>
      <c r="AT320" s="226" t="s">
        <v>165</v>
      </c>
      <c r="AU320" s="226" t="s">
        <v>82</v>
      </c>
      <c r="AY320" s="19" t="s">
        <v>163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80</v>
      </c>
      <c r="BK320" s="227">
        <f>ROUND(I320*H320,2)</f>
        <v>0</v>
      </c>
      <c r="BL320" s="19" t="s">
        <v>170</v>
      </c>
      <c r="BM320" s="226" t="s">
        <v>980</v>
      </c>
    </row>
    <row r="321" spans="1:47" s="2" customFormat="1" ht="12">
      <c r="A321" s="40"/>
      <c r="B321" s="41"/>
      <c r="C321" s="42"/>
      <c r="D321" s="228" t="s">
        <v>172</v>
      </c>
      <c r="E321" s="42"/>
      <c r="F321" s="229" t="s">
        <v>981</v>
      </c>
      <c r="G321" s="42"/>
      <c r="H321" s="42"/>
      <c r="I321" s="230"/>
      <c r="J321" s="42"/>
      <c r="K321" s="42"/>
      <c r="L321" s="46"/>
      <c r="M321" s="231"/>
      <c r="N321" s="232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172</v>
      </c>
      <c r="AU321" s="19" t="s">
        <v>82</v>
      </c>
    </row>
    <row r="322" spans="1:51" s="13" customFormat="1" ht="12">
      <c r="A322" s="13"/>
      <c r="B322" s="235"/>
      <c r="C322" s="236"/>
      <c r="D322" s="233" t="s">
        <v>176</v>
      </c>
      <c r="E322" s="237" t="s">
        <v>19</v>
      </c>
      <c r="F322" s="238" t="s">
        <v>982</v>
      </c>
      <c r="G322" s="236"/>
      <c r="H322" s="239">
        <v>1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176</v>
      </c>
      <c r="AU322" s="245" t="s">
        <v>82</v>
      </c>
      <c r="AV322" s="13" t="s">
        <v>82</v>
      </c>
      <c r="AW322" s="13" t="s">
        <v>35</v>
      </c>
      <c r="AX322" s="13" t="s">
        <v>73</v>
      </c>
      <c r="AY322" s="245" t="s">
        <v>163</v>
      </c>
    </row>
    <row r="323" spans="1:51" s="14" customFormat="1" ht="12">
      <c r="A323" s="14"/>
      <c r="B323" s="246"/>
      <c r="C323" s="247"/>
      <c r="D323" s="233" t="s">
        <v>176</v>
      </c>
      <c r="E323" s="248" t="s">
        <v>19</v>
      </c>
      <c r="F323" s="249" t="s">
        <v>178</v>
      </c>
      <c r="G323" s="247"/>
      <c r="H323" s="250">
        <v>1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176</v>
      </c>
      <c r="AU323" s="256" t="s">
        <v>82</v>
      </c>
      <c r="AV323" s="14" t="s">
        <v>170</v>
      </c>
      <c r="AW323" s="14" t="s">
        <v>35</v>
      </c>
      <c r="AX323" s="14" t="s">
        <v>80</v>
      </c>
      <c r="AY323" s="256" t="s">
        <v>163</v>
      </c>
    </row>
    <row r="324" spans="1:65" s="2" customFormat="1" ht="21.75" customHeight="1">
      <c r="A324" s="40"/>
      <c r="B324" s="41"/>
      <c r="C324" s="215" t="s">
        <v>402</v>
      </c>
      <c r="D324" s="215" t="s">
        <v>165</v>
      </c>
      <c r="E324" s="216" t="s">
        <v>983</v>
      </c>
      <c r="F324" s="217" t="s">
        <v>984</v>
      </c>
      <c r="G324" s="218" t="s">
        <v>200</v>
      </c>
      <c r="H324" s="219">
        <v>103.2</v>
      </c>
      <c r="I324" s="220"/>
      <c r="J324" s="221">
        <f>ROUND(I324*H324,2)</f>
        <v>0</v>
      </c>
      <c r="K324" s="217" t="s">
        <v>691</v>
      </c>
      <c r="L324" s="46"/>
      <c r="M324" s="222" t="s">
        <v>19</v>
      </c>
      <c r="N324" s="223" t="s">
        <v>44</v>
      </c>
      <c r="O324" s="86"/>
      <c r="P324" s="224">
        <f>O324*H324</f>
        <v>0</v>
      </c>
      <c r="Q324" s="224">
        <v>0</v>
      </c>
      <c r="R324" s="224">
        <f>Q324*H324</f>
        <v>0</v>
      </c>
      <c r="S324" s="224">
        <v>0.044</v>
      </c>
      <c r="T324" s="225">
        <f>S324*H324</f>
        <v>4.5408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170</v>
      </c>
      <c r="AT324" s="226" t="s">
        <v>165</v>
      </c>
      <c r="AU324" s="226" t="s">
        <v>82</v>
      </c>
      <c r="AY324" s="19" t="s">
        <v>163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80</v>
      </c>
      <c r="BK324" s="227">
        <f>ROUND(I324*H324,2)</f>
        <v>0</v>
      </c>
      <c r="BL324" s="19" t="s">
        <v>170</v>
      </c>
      <c r="BM324" s="226" t="s">
        <v>985</v>
      </c>
    </row>
    <row r="325" spans="1:47" s="2" customFormat="1" ht="12">
      <c r="A325" s="40"/>
      <c r="B325" s="41"/>
      <c r="C325" s="42"/>
      <c r="D325" s="228" t="s">
        <v>172</v>
      </c>
      <c r="E325" s="42"/>
      <c r="F325" s="229" t="s">
        <v>986</v>
      </c>
      <c r="G325" s="42"/>
      <c r="H325" s="42"/>
      <c r="I325" s="230"/>
      <c r="J325" s="42"/>
      <c r="K325" s="42"/>
      <c r="L325" s="46"/>
      <c r="M325" s="231"/>
      <c r="N325" s="232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172</v>
      </c>
      <c r="AU325" s="19" t="s">
        <v>82</v>
      </c>
    </row>
    <row r="326" spans="1:51" s="15" customFormat="1" ht="12">
      <c r="A326" s="15"/>
      <c r="B326" s="257"/>
      <c r="C326" s="258"/>
      <c r="D326" s="233" t="s">
        <v>176</v>
      </c>
      <c r="E326" s="259" t="s">
        <v>19</v>
      </c>
      <c r="F326" s="260" t="s">
        <v>682</v>
      </c>
      <c r="G326" s="258"/>
      <c r="H326" s="259" t="s">
        <v>19</v>
      </c>
      <c r="I326" s="261"/>
      <c r="J326" s="258"/>
      <c r="K326" s="258"/>
      <c r="L326" s="262"/>
      <c r="M326" s="263"/>
      <c r="N326" s="264"/>
      <c r="O326" s="264"/>
      <c r="P326" s="264"/>
      <c r="Q326" s="264"/>
      <c r="R326" s="264"/>
      <c r="S326" s="264"/>
      <c r="T326" s="26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6" t="s">
        <v>176</v>
      </c>
      <c r="AU326" s="266" t="s">
        <v>82</v>
      </c>
      <c r="AV326" s="15" t="s">
        <v>80</v>
      </c>
      <c r="AW326" s="15" t="s">
        <v>35</v>
      </c>
      <c r="AX326" s="15" t="s">
        <v>73</v>
      </c>
      <c r="AY326" s="266" t="s">
        <v>163</v>
      </c>
    </row>
    <row r="327" spans="1:51" s="13" customFormat="1" ht="12">
      <c r="A327" s="13"/>
      <c r="B327" s="235"/>
      <c r="C327" s="236"/>
      <c r="D327" s="233" t="s">
        <v>176</v>
      </c>
      <c r="E327" s="237" t="s">
        <v>19</v>
      </c>
      <c r="F327" s="238" t="s">
        <v>987</v>
      </c>
      <c r="G327" s="236"/>
      <c r="H327" s="239">
        <v>81.2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176</v>
      </c>
      <c r="AU327" s="245" t="s">
        <v>82</v>
      </c>
      <c r="AV327" s="13" t="s">
        <v>82</v>
      </c>
      <c r="AW327" s="13" t="s">
        <v>35</v>
      </c>
      <c r="AX327" s="13" t="s">
        <v>73</v>
      </c>
      <c r="AY327" s="245" t="s">
        <v>163</v>
      </c>
    </row>
    <row r="328" spans="1:51" s="13" customFormat="1" ht="12">
      <c r="A328" s="13"/>
      <c r="B328" s="235"/>
      <c r="C328" s="236"/>
      <c r="D328" s="233" t="s">
        <v>176</v>
      </c>
      <c r="E328" s="237" t="s">
        <v>19</v>
      </c>
      <c r="F328" s="238" t="s">
        <v>988</v>
      </c>
      <c r="G328" s="236"/>
      <c r="H328" s="239">
        <v>22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176</v>
      </c>
      <c r="AU328" s="245" t="s">
        <v>82</v>
      </c>
      <c r="AV328" s="13" t="s">
        <v>82</v>
      </c>
      <c r="AW328" s="13" t="s">
        <v>35</v>
      </c>
      <c r="AX328" s="13" t="s">
        <v>73</v>
      </c>
      <c r="AY328" s="245" t="s">
        <v>163</v>
      </c>
    </row>
    <row r="329" spans="1:51" s="14" customFormat="1" ht="12">
      <c r="A329" s="14"/>
      <c r="B329" s="246"/>
      <c r="C329" s="247"/>
      <c r="D329" s="233" t="s">
        <v>176</v>
      </c>
      <c r="E329" s="248" t="s">
        <v>19</v>
      </c>
      <c r="F329" s="249" t="s">
        <v>178</v>
      </c>
      <c r="G329" s="247"/>
      <c r="H329" s="250">
        <v>103.2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176</v>
      </c>
      <c r="AU329" s="256" t="s">
        <v>82</v>
      </c>
      <c r="AV329" s="14" t="s">
        <v>170</v>
      </c>
      <c r="AW329" s="14" t="s">
        <v>35</v>
      </c>
      <c r="AX329" s="14" t="s">
        <v>80</v>
      </c>
      <c r="AY329" s="256" t="s">
        <v>163</v>
      </c>
    </row>
    <row r="330" spans="1:65" s="2" customFormat="1" ht="21.75" customHeight="1">
      <c r="A330" s="40"/>
      <c r="B330" s="41"/>
      <c r="C330" s="215" t="s">
        <v>410</v>
      </c>
      <c r="D330" s="215" t="s">
        <v>165</v>
      </c>
      <c r="E330" s="216" t="s">
        <v>989</v>
      </c>
      <c r="F330" s="217" t="s">
        <v>990</v>
      </c>
      <c r="G330" s="218" t="s">
        <v>200</v>
      </c>
      <c r="H330" s="219">
        <v>22</v>
      </c>
      <c r="I330" s="220"/>
      <c r="J330" s="221">
        <f>ROUND(I330*H330,2)</f>
        <v>0</v>
      </c>
      <c r="K330" s="217" t="s">
        <v>691</v>
      </c>
      <c r="L330" s="46"/>
      <c r="M330" s="222" t="s">
        <v>19</v>
      </c>
      <c r="N330" s="223" t="s">
        <v>44</v>
      </c>
      <c r="O330" s="86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6" t="s">
        <v>170</v>
      </c>
      <c r="AT330" s="226" t="s">
        <v>165</v>
      </c>
      <c r="AU330" s="226" t="s">
        <v>82</v>
      </c>
      <c r="AY330" s="19" t="s">
        <v>163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80</v>
      </c>
      <c r="BK330" s="227">
        <f>ROUND(I330*H330,2)</f>
        <v>0</v>
      </c>
      <c r="BL330" s="19" t="s">
        <v>170</v>
      </c>
      <c r="BM330" s="226" t="s">
        <v>991</v>
      </c>
    </row>
    <row r="331" spans="1:47" s="2" customFormat="1" ht="12">
      <c r="A331" s="40"/>
      <c r="B331" s="41"/>
      <c r="C331" s="42"/>
      <c r="D331" s="228" t="s">
        <v>172</v>
      </c>
      <c r="E331" s="42"/>
      <c r="F331" s="229" t="s">
        <v>992</v>
      </c>
      <c r="G331" s="42"/>
      <c r="H331" s="42"/>
      <c r="I331" s="230"/>
      <c r="J331" s="42"/>
      <c r="K331" s="42"/>
      <c r="L331" s="46"/>
      <c r="M331" s="231"/>
      <c r="N331" s="232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172</v>
      </c>
      <c r="AU331" s="19" t="s">
        <v>82</v>
      </c>
    </row>
    <row r="332" spans="1:51" s="15" customFormat="1" ht="12">
      <c r="A332" s="15"/>
      <c r="B332" s="257"/>
      <c r="C332" s="258"/>
      <c r="D332" s="233" t="s">
        <v>176</v>
      </c>
      <c r="E332" s="259" t="s">
        <v>19</v>
      </c>
      <c r="F332" s="260" t="s">
        <v>993</v>
      </c>
      <c r="G332" s="258"/>
      <c r="H332" s="259" t="s">
        <v>19</v>
      </c>
      <c r="I332" s="261"/>
      <c r="J332" s="258"/>
      <c r="K332" s="258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176</v>
      </c>
      <c r="AU332" s="266" t="s">
        <v>82</v>
      </c>
      <c r="AV332" s="15" t="s">
        <v>80</v>
      </c>
      <c r="AW332" s="15" t="s">
        <v>35</v>
      </c>
      <c r="AX332" s="15" t="s">
        <v>73</v>
      </c>
      <c r="AY332" s="266" t="s">
        <v>163</v>
      </c>
    </row>
    <row r="333" spans="1:51" s="13" customFormat="1" ht="12">
      <c r="A333" s="13"/>
      <c r="B333" s="235"/>
      <c r="C333" s="236"/>
      <c r="D333" s="233" t="s">
        <v>176</v>
      </c>
      <c r="E333" s="237" t="s">
        <v>19</v>
      </c>
      <c r="F333" s="238" t="s">
        <v>994</v>
      </c>
      <c r="G333" s="236"/>
      <c r="H333" s="239">
        <v>22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176</v>
      </c>
      <c r="AU333" s="245" t="s">
        <v>82</v>
      </c>
      <c r="AV333" s="13" t="s">
        <v>82</v>
      </c>
      <c r="AW333" s="13" t="s">
        <v>35</v>
      </c>
      <c r="AX333" s="13" t="s">
        <v>73</v>
      </c>
      <c r="AY333" s="245" t="s">
        <v>163</v>
      </c>
    </row>
    <row r="334" spans="1:51" s="14" customFormat="1" ht="12">
      <c r="A334" s="14"/>
      <c r="B334" s="246"/>
      <c r="C334" s="247"/>
      <c r="D334" s="233" t="s">
        <v>176</v>
      </c>
      <c r="E334" s="248" t="s">
        <v>19</v>
      </c>
      <c r="F334" s="249" t="s">
        <v>178</v>
      </c>
      <c r="G334" s="247"/>
      <c r="H334" s="250">
        <v>22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176</v>
      </c>
      <c r="AU334" s="256" t="s">
        <v>82</v>
      </c>
      <c r="AV334" s="14" t="s">
        <v>170</v>
      </c>
      <c r="AW334" s="14" t="s">
        <v>35</v>
      </c>
      <c r="AX334" s="14" t="s">
        <v>80</v>
      </c>
      <c r="AY334" s="256" t="s">
        <v>163</v>
      </c>
    </row>
    <row r="335" spans="1:65" s="2" customFormat="1" ht="16.5" customHeight="1">
      <c r="A335" s="40"/>
      <c r="B335" s="41"/>
      <c r="C335" s="267" t="s">
        <v>414</v>
      </c>
      <c r="D335" s="267" t="s">
        <v>243</v>
      </c>
      <c r="E335" s="268" t="s">
        <v>995</v>
      </c>
      <c r="F335" s="269" t="s">
        <v>996</v>
      </c>
      <c r="G335" s="270" t="s">
        <v>200</v>
      </c>
      <c r="H335" s="271">
        <v>22.22</v>
      </c>
      <c r="I335" s="272"/>
      <c r="J335" s="273">
        <f>ROUND(I335*H335,2)</f>
        <v>0</v>
      </c>
      <c r="K335" s="269" t="s">
        <v>691</v>
      </c>
      <c r="L335" s="274"/>
      <c r="M335" s="275" t="s">
        <v>19</v>
      </c>
      <c r="N335" s="276" t="s">
        <v>44</v>
      </c>
      <c r="O335" s="86"/>
      <c r="P335" s="224">
        <f>O335*H335</f>
        <v>0</v>
      </c>
      <c r="Q335" s="224">
        <v>0.0145</v>
      </c>
      <c r="R335" s="224">
        <f>Q335*H335</f>
        <v>0.32219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230</v>
      </c>
      <c r="AT335" s="226" t="s">
        <v>243</v>
      </c>
      <c r="AU335" s="226" t="s">
        <v>82</v>
      </c>
      <c r="AY335" s="19" t="s">
        <v>163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80</v>
      </c>
      <c r="BK335" s="227">
        <f>ROUND(I335*H335,2)</f>
        <v>0</v>
      </c>
      <c r="BL335" s="19" t="s">
        <v>170</v>
      </c>
      <c r="BM335" s="226" t="s">
        <v>997</v>
      </c>
    </row>
    <row r="336" spans="1:51" s="13" customFormat="1" ht="12">
      <c r="A336" s="13"/>
      <c r="B336" s="235"/>
      <c r="C336" s="236"/>
      <c r="D336" s="233" t="s">
        <v>176</v>
      </c>
      <c r="E336" s="237" t="s">
        <v>19</v>
      </c>
      <c r="F336" s="238" t="s">
        <v>998</v>
      </c>
      <c r="G336" s="236"/>
      <c r="H336" s="239">
        <v>22.22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176</v>
      </c>
      <c r="AU336" s="245" t="s">
        <v>82</v>
      </c>
      <c r="AV336" s="13" t="s">
        <v>82</v>
      </c>
      <c r="AW336" s="13" t="s">
        <v>35</v>
      </c>
      <c r="AX336" s="13" t="s">
        <v>73</v>
      </c>
      <c r="AY336" s="245" t="s">
        <v>163</v>
      </c>
    </row>
    <row r="337" spans="1:51" s="14" customFormat="1" ht="12">
      <c r="A337" s="14"/>
      <c r="B337" s="246"/>
      <c r="C337" s="247"/>
      <c r="D337" s="233" t="s">
        <v>176</v>
      </c>
      <c r="E337" s="248" t="s">
        <v>19</v>
      </c>
      <c r="F337" s="249" t="s">
        <v>178</v>
      </c>
      <c r="G337" s="247"/>
      <c r="H337" s="250">
        <v>22.22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176</v>
      </c>
      <c r="AU337" s="256" t="s">
        <v>82</v>
      </c>
      <c r="AV337" s="14" t="s">
        <v>170</v>
      </c>
      <c r="AW337" s="14" t="s">
        <v>35</v>
      </c>
      <c r="AX337" s="14" t="s">
        <v>80</v>
      </c>
      <c r="AY337" s="256" t="s">
        <v>163</v>
      </c>
    </row>
    <row r="338" spans="1:65" s="2" customFormat="1" ht="16.5" customHeight="1">
      <c r="A338" s="40"/>
      <c r="B338" s="41"/>
      <c r="C338" s="267" t="s">
        <v>419</v>
      </c>
      <c r="D338" s="267" t="s">
        <v>243</v>
      </c>
      <c r="E338" s="268" t="s">
        <v>999</v>
      </c>
      <c r="F338" s="269" t="s">
        <v>1000</v>
      </c>
      <c r="G338" s="270" t="s">
        <v>405</v>
      </c>
      <c r="H338" s="271">
        <v>4</v>
      </c>
      <c r="I338" s="272"/>
      <c r="J338" s="273">
        <f>ROUND(I338*H338,2)</f>
        <v>0</v>
      </c>
      <c r="K338" s="269" t="s">
        <v>691</v>
      </c>
      <c r="L338" s="274"/>
      <c r="M338" s="275" t="s">
        <v>19</v>
      </c>
      <c r="N338" s="276" t="s">
        <v>44</v>
      </c>
      <c r="O338" s="86"/>
      <c r="P338" s="224">
        <f>O338*H338</f>
        <v>0</v>
      </c>
      <c r="Q338" s="224">
        <v>0.0003</v>
      </c>
      <c r="R338" s="224">
        <f>Q338*H338</f>
        <v>0.0012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230</v>
      </c>
      <c r="AT338" s="226" t="s">
        <v>243</v>
      </c>
      <c r="AU338" s="226" t="s">
        <v>82</v>
      </c>
      <c r="AY338" s="19" t="s">
        <v>163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80</v>
      </c>
      <c r="BK338" s="227">
        <f>ROUND(I338*H338,2)</f>
        <v>0</v>
      </c>
      <c r="BL338" s="19" t="s">
        <v>170</v>
      </c>
      <c r="BM338" s="226" t="s">
        <v>1001</v>
      </c>
    </row>
    <row r="339" spans="1:51" s="13" customFormat="1" ht="12">
      <c r="A339" s="13"/>
      <c r="B339" s="235"/>
      <c r="C339" s="236"/>
      <c r="D339" s="233" t="s">
        <v>176</v>
      </c>
      <c r="E339" s="237" t="s">
        <v>19</v>
      </c>
      <c r="F339" s="238" t="s">
        <v>1002</v>
      </c>
      <c r="G339" s="236"/>
      <c r="H339" s="239">
        <v>4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176</v>
      </c>
      <c r="AU339" s="245" t="s">
        <v>82</v>
      </c>
      <c r="AV339" s="13" t="s">
        <v>82</v>
      </c>
      <c r="AW339" s="13" t="s">
        <v>35</v>
      </c>
      <c r="AX339" s="13" t="s">
        <v>73</v>
      </c>
      <c r="AY339" s="245" t="s">
        <v>163</v>
      </c>
    </row>
    <row r="340" spans="1:51" s="14" customFormat="1" ht="12">
      <c r="A340" s="14"/>
      <c r="B340" s="246"/>
      <c r="C340" s="247"/>
      <c r="D340" s="233" t="s">
        <v>176</v>
      </c>
      <c r="E340" s="248" t="s">
        <v>19</v>
      </c>
      <c r="F340" s="249" t="s">
        <v>178</v>
      </c>
      <c r="G340" s="247"/>
      <c r="H340" s="250">
        <v>4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6" t="s">
        <v>176</v>
      </c>
      <c r="AU340" s="256" t="s">
        <v>82</v>
      </c>
      <c r="AV340" s="14" t="s">
        <v>170</v>
      </c>
      <c r="AW340" s="14" t="s">
        <v>35</v>
      </c>
      <c r="AX340" s="14" t="s">
        <v>80</v>
      </c>
      <c r="AY340" s="256" t="s">
        <v>163</v>
      </c>
    </row>
    <row r="341" spans="1:65" s="2" customFormat="1" ht="21.75" customHeight="1">
      <c r="A341" s="40"/>
      <c r="B341" s="41"/>
      <c r="C341" s="215" t="s">
        <v>423</v>
      </c>
      <c r="D341" s="215" t="s">
        <v>165</v>
      </c>
      <c r="E341" s="216" t="s">
        <v>1003</v>
      </c>
      <c r="F341" s="217" t="s">
        <v>1004</v>
      </c>
      <c r="G341" s="218" t="s">
        <v>200</v>
      </c>
      <c r="H341" s="219">
        <v>81.5</v>
      </c>
      <c r="I341" s="220"/>
      <c r="J341" s="221">
        <f>ROUND(I341*H341,2)</f>
        <v>0</v>
      </c>
      <c r="K341" s="217" t="s">
        <v>691</v>
      </c>
      <c r="L341" s="46"/>
      <c r="M341" s="222" t="s">
        <v>19</v>
      </c>
      <c r="N341" s="223" t="s">
        <v>44</v>
      </c>
      <c r="O341" s="86"/>
      <c r="P341" s="224">
        <f>O341*H341</f>
        <v>0</v>
      </c>
      <c r="Q341" s="224">
        <v>0</v>
      </c>
      <c r="R341" s="224">
        <f>Q341*H341</f>
        <v>0</v>
      </c>
      <c r="S341" s="224">
        <v>0</v>
      </c>
      <c r="T341" s="22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6" t="s">
        <v>170</v>
      </c>
      <c r="AT341" s="226" t="s">
        <v>165</v>
      </c>
      <c r="AU341" s="226" t="s">
        <v>82</v>
      </c>
      <c r="AY341" s="19" t="s">
        <v>163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9" t="s">
        <v>80</v>
      </c>
      <c r="BK341" s="227">
        <f>ROUND(I341*H341,2)</f>
        <v>0</v>
      </c>
      <c r="BL341" s="19" t="s">
        <v>170</v>
      </c>
      <c r="BM341" s="226" t="s">
        <v>1005</v>
      </c>
    </row>
    <row r="342" spans="1:47" s="2" customFormat="1" ht="12">
      <c r="A342" s="40"/>
      <c r="B342" s="41"/>
      <c r="C342" s="42"/>
      <c r="D342" s="228" t="s">
        <v>172</v>
      </c>
      <c r="E342" s="42"/>
      <c r="F342" s="229" t="s">
        <v>1006</v>
      </c>
      <c r="G342" s="42"/>
      <c r="H342" s="42"/>
      <c r="I342" s="230"/>
      <c r="J342" s="42"/>
      <c r="K342" s="42"/>
      <c r="L342" s="46"/>
      <c r="M342" s="231"/>
      <c r="N342" s="232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172</v>
      </c>
      <c r="AU342" s="19" t="s">
        <v>82</v>
      </c>
    </row>
    <row r="343" spans="1:51" s="15" customFormat="1" ht="12">
      <c r="A343" s="15"/>
      <c r="B343" s="257"/>
      <c r="C343" s="258"/>
      <c r="D343" s="233" t="s">
        <v>176</v>
      </c>
      <c r="E343" s="259" t="s">
        <v>19</v>
      </c>
      <c r="F343" s="260" t="s">
        <v>682</v>
      </c>
      <c r="G343" s="258"/>
      <c r="H343" s="259" t="s">
        <v>19</v>
      </c>
      <c r="I343" s="261"/>
      <c r="J343" s="258"/>
      <c r="K343" s="258"/>
      <c r="L343" s="262"/>
      <c r="M343" s="263"/>
      <c r="N343" s="264"/>
      <c r="O343" s="264"/>
      <c r="P343" s="264"/>
      <c r="Q343" s="264"/>
      <c r="R343" s="264"/>
      <c r="S343" s="264"/>
      <c r="T343" s="26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6" t="s">
        <v>176</v>
      </c>
      <c r="AU343" s="266" t="s">
        <v>82</v>
      </c>
      <c r="AV343" s="15" t="s">
        <v>80</v>
      </c>
      <c r="AW343" s="15" t="s">
        <v>35</v>
      </c>
      <c r="AX343" s="15" t="s">
        <v>73</v>
      </c>
      <c r="AY343" s="266" t="s">
        <v>163</v>
      </c>
    </row>
    <row r="344" spans="1:51" s="13" customFormat="1" ht="12">
      <c r="A344" s="13"/>
      <c r="B344" s="235"/>
      <c r="C344" s="236"/>
      <c r="D344" s="233" t="s">
        <v>176</v>
      </c>
      <c r="E344" s="237" t="s">
        <v>19</v>
      </c>
      <c r="F344" s="238" t="s">
        <v>1007</v>
      </c>
      <c r="G344" s="236"/>
      <c r="H344" s="239">
        <v>81.5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176</v>
      </c>
      <c r="AU344" s="245" t="s">
        <v>82</v>
      </c>
      <c r="AV344" s="13" t="s">
        <v>82</v>
      </c>
      <c r="AW344" s="13" t="s">
        <v>35</v>
      </c>
      <c r="AX344" s="13" t="s">
        <v>73</v>
      </c>
      <c r="AY344" s="245" t="s">
        <v>163</v>
      </c>
    </row>
    <row r="345" spans="1:51" s="14" customFormat="1" ht="12">
      <c r="A345" s="14"/>
      <c r="B345" s="246"/>
      <c r="C345" s="247"/>
      <c r="D345" s="233" t="s">
        <v>176</v>
      </c>
      <c r="E345" s="248" t="s">
        <v>19</v>
      </c>
      <c r="F345" s="249" t="s">
        <v>178</v>
      </c>
      <c r="G345" s="247"/>
      <c r="H345" s="250">
        <v>81.5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176</v>
      </c>
      <c r="AU345" s="256" t="s">
        <v>82</v>
      </c>
      <c r="AV345" s="14" t="s">
        <v>170</v>
      </c>
      <c r="AW345" s="14" t="s">
        <v>35</v>
      </c>
      <c r="AX345" s="14" t="s">
        <v>80</v>
      </c>
      <c r="AY345" s="256" t="s">
        <v>163</v>
      </c>
    </row>
    <row r="346" spans="1:65" s="2" customFormat="1" ht="16.5" customHeight="1">
      <c r="A346" s="40"/>
      <c r="B346" s="41"/>
      <c r="C346" s="267" t="s">
        <v>428</v>
      </c>
      <c r="D346" s="267" t="s">
        <v>243</v>
      </c>
      <c r="E346" s="268" t="s">
        <v>1008</v>
      </c>
      <c r="F346" s="269" t="s">
        <v>1009</v>
      </c>
      <c r="G346" s="270" t="s">
        <v>200</v>
      </c>
      <c r="H346" s="271">
        <v>82.315</v>
      </c>
      <c r="I346" s="272"/>
      <c r="J346" s="273">
        <f>ROUND(I346*H346,2)</f>
        <v>0</v>
      </c>
      <c r="K346" s="269" t="s">
        <v>691</v>
      </c>
      <c r="L346" s="274"/>
      <c r="M346" s="275" t="s">
        <v>19</v>
      </c>
      <c r="N346" s="276" t="s">
        <v>44</v>
      </c>
      <c r="O346" s="86"/>
      <c r="P346" s="224">
        <f>O346*H346</f>
        <v>0</v>
      </c>
      <c r="Q346" s="224">
        <v>0.0181</v>
      </c>
      <c r="R346" s="224">
        <f>Q346*H346</f>
        <v>1.4899015</v>
      </c>
      <c r="S346" s="224">
        <v>0</v>
      </c>
      <c r="T346" s="22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6" t="s">
        <v>230</v>
      </c>
      <c r="AT346" s="226" t="s">
        <v>243</v>
      </c>
      <c r="AU346" s="226" t="s">
        <v>82</v>
      </c>
      <c r="AY346" s="19" t="s">
        <v>163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9" t="s">
        <v>80</v>
      </c>
      <c r="BK346" s="227">
        <f>ROUND(I346*H346,2)</f>
        <v>0</v>
      </c>
      <c r="BL346" s="19" t="s">
        <v>170</v>
      </c>
      <c r="BM346" s="226" t="s">
        <v>1010</v>
      </c>
    </row>
    <row r="347" spans="1:51" s="13" customFormat="1" ht="12">
      <c r="A347" s="13"/>
      <c r="B347" s="235"/>
      <c r="C347" s="236"/>
      <c r="D347" s="233" t="s">
        <v>176</v>
      </c>
      <c r="E347" s="237" t="s">
        <v>19</v>
      </c>
      <c r="F347" s="238" t="s">
        <v>1011</v>
      </c>
      <c r="G347" s="236"/>
      <c r="H347" s="239">
        <v>82.315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176</v>
      </c>
      <c r="AU347" s="245" t="s">
        <v>82</v>
      </c>
      <c r="AV347" s="13" t="s">
        <v>82</v>
      </c>
      <c r="AW347" s="13" t="s">
        <v>35</v>
      </c>
      <c r="AX347" s="13" t="s">
        <v>73</v>
      </c>
      <c r="AY347" s="245" t="s">
        <v>163</v>
      </c>
    </row>
    <row r="348" spans="1:51" s="14" customFormat="1" ht="12">
      <c r="A348" s="14"/>
      <c r="B348" s="246"/>
      <c r="C348" s="247"/>
      <c r="D348" s="233" t="s">
        <v>176</v>
      </c>
      <c r="E348" s="248" t="s">
        <v>19</v>
      </c>
      <c r="F348" s="249" t="s">
        <v>178</v>
      </c>
      <c r="G348" s="247"/>
      <c r="H348" s="250">
        <v>82.315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176</v>
      </c>
      <c r="AU348" s="256" t="s">
        <v>82</v>
      </c>
      <c r="AV348" s="14" t="s">
        <v>170</v>
      </c>
      <c r="AW348" s="14" t="s">
        <v>35</v>
      </c>
      <c r="AX348" s="14" t="s">
        <v>80</v>
      </c>
      <c r="AY348" s="256" t="s">
        <v>163</v>
      </c>
    </row>
    <row r="349" spans="1:65" s="2" customFormat="1" ht="16.5" customHeight="1">
      <c r="A349" s="40"/>
      <c r="B349" s="41"/>
      <c r="C349" s="267" t="s">
        <v>432</v>
      </c>
      <c r="D349" s="267" t="s">
        <v>243</v>
      </c>
      <c r="E349" s="268" t="s">
        <v>1012</v>
      </c>
      <c r="F349" s="269" t="s">
        <v>1013</v>
      </c>
      <c r="G349" s="270" t="s">
        <v>405</v>
      </c>
      <c r="H349" s="271">
        <v>14</v>
      </c>
      <c r="I349" s="272"/>
      <c r="J349" s="273">
        <f>ROUND(I349*H349,2)</f>
        <v>0</v>
      </c>
      <c r="K349" s="269" t="s">
        <v>691</v>
      </c>
      <c r="L349" s="274"/>
      <c r="M349" s="275" t="s">
        <v>19</v>
      </c>
      <c r="N349" s="276" t="s">
        <v>44</v>
      </c>
      <c r="O349" s="86"/>
      <c r="P349" s="224">
        <f>O349*H349</f>
        <v>0</v>
      </c>
      <c r="Q349" s="224">
        <v>0.0004</v>
      </c>
      <c r="R349" s="224">
        <f>Q349*H349</f>
        <v>0.0056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230</v>
      </c>
      <c r="AT349" s="226" t="s">
        <v>243</v>
      </c>
      <c r="AU349" s="226" t="s">
        <v>82</v>
      </c>
      <c r="AY349" s="19" t="s">
        <v>163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80</v>
      </c>
      <c r="BK349" s="227">
        <f>ROUND(I349*H349,2)</f>
        <v>0</v>
      </c>
      <c r="BL349" s="19" t="s">
        <v>170</v>
      </c>
      <c r="BM349" s="226" t="s">
        <v>1014</v>
      </c>
    </row>
    <row r="350" spans="1:51" s="13" customFormat="1" ht="12">
      <c r="A350" s="13"/>
      <c r="B350" s="235"/>
      <c r="C350" s="236"/>
      <c r="D350" s="233" t="s">
        <v>176</v>
      </c>
      <c r="E350" s="237" t="s">
        <v>19</v>
      </c>
      <c r="F350" s="238" t="s">
        <v>1015</v>
      </c>
      <c r="G350" s="236"/>
      <c r="H350" s="239">
        <v>14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176</v>
      </c>
      <c r="AU350" s="245" t="s">
        <v>82</v>
      </c>
      <c r="AV350" s="13" t="s">
        <v>82</v>
      </c>
      <c r="AW350" s="13" t="s">
        <v>35</v>
      </c>
      <c r="AX350" s="13" t="s">
        <v>73</v>
      </c>
      <c r="AY350" s="245" t="s">
        <v>163</v>
      </c>
    </row>
    <row r="351" spans="1:51" s="14" customFormat="1" ht="12">
      <c r="A351" s="14"/>
      <c r="B351" s="246"/>
      <c r="C351" s="247"/>
      <c r="D351" s="233" t="s">
        <v>176</v>
      </c>
      <c r="E351" s="248" t="s">
        <v>19</v>
      </c>
      <c r="F351" s="249" t="s">
        <v>178</v>
      </c>
      <c r="G351" s="247"/>
      <c r="H351" s="250">
        <v>14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176</v>
      </c>
      <c r="AU351" s="256" t="s">
        <v>82</v>
      </c>
      <c r="AV351" s="14" t="s">
        <v>170</v>
      </c>
      <c r="AW351" s="14" t="s">
        <v>35</v>
      </c>
      <c r="AX351" s="14" t="s">
        <v>80</v>
      </c>
      <c r="AY351" s="256" t="s">
        <v>163</v>
      </c>
    </row>
    <row r="352" spans="1:65" s="2" customFormat="1" ht="24.15" customHeight="1">
      <c r="A352" s="40"/>
      <c r="B352" s="41"/>
      <c r="C352" s="215" t="s">
        <v>437</v>
      </c>
      <c r="D352" s="215" t="s">
        <v>165</v>
      </c>
      <c r="E352" s="216" t="s">
        <v>1016</v>
      </c>
      <c r="F352" s="217" t="s">
        <v>1017</v>
      </c>
      <c r="G352" s="218" t="s">
        <v>405</v>
      </c>
      <c r="H352" s="219">
        <v>2</v>
      </c>
      <c r="I352" s="220"/>
      <c r="J352" s="221">
        <f>ROUND(I352*H352,2)</f>
        <v>0</v>
      </c>
      <c r="K352" s="217" t="s">
        <v>691</v>
      </c>
      <c r="L352" s="46"/>
      <c r="M352" s="222" t="s">
        <v>19</v>
      </c>
      <c r="N352" s="223" t="s">
        <v>44</v>
      </c>
      <c r="O352" s="86"/>
      <c r="P352" s="224">
        <f>O352*H352</f>
        <v>0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6" t="s">
        <v>170</v>
      </c>
      <c r="AT352" s="226" t="s">
        <v>165</v>
      </c>
      <c r="AU352" s="226" t="s">
        <v>82</v>
      </c>
      <c r="AY352" s="19" t="s">
        <v>163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9" t="s">
        <v>80</v>
      </c>
      <c r="BK352" s="227">
        <f>ROUND(I352*H352,2)</f>
        <v>0</v>
      </c>
      <c r="BL352" s="19" t="s">
        <v>170</v>
      </c>
      <c r="BM352" s="226" t="s">
        <v>1018</v>
      </c>
    </row>
    <row r="353" spans="1:47" s="2" customFormat="1" ht="12">
      <c r="A353" s="40"/>
      <c r="B353" s="41"/>
      <c r="C353" s="42"/>
      <c r="D353" s="228" t="s">
        <v>172</v>
      </c>
      <c r="E353" s="42"/>
      <c r="F353" s="229" t="s">
        <v>1019</v>
      </c>
      <c r="G353" s="42"/>
      <c r="H353" s="42"/>
      <c r="I353" s="230"/>
      <c r="J353" s="42"/>
      <c r="K353" s="42"/>
      <c r="L353" s="46"/>
      <c r="M353" s="231"/>
      <c r="N353" s="232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172</v>
      </c>
      <c r="AU353" s="19" t="s">
        <v>82</v>
      </c>
    </row>
    <row r="354" spans="1:51" s="15" customFormat="1" ht="12">
      <c r="A354" s="15"/>
      <c r="B354" s="257"/>
      <c r="C354" s="258"/>
      <c r="D354" s="233" t="s">
        <v>176</v>
      </c>
      <c r="E354" s="259" t="s">
        <v>19</v>
      </c>
      <c r="F354" s="260" t="s">
        <v>1020</v>
      </c>
      <c r="G354" s="258"/>
      <c r="H354" s="259" t="s">
        <v>19</v>
      </c>
      <c r="I354" s="261"/>
      <c r="J354" s="258"/>
      <c r="K354" s="258"/>
      <c r="L354" s="262"/>
      <c r="M354" s="263"/>
      <c r="N354" s="264"/>
      <c r="O354" s="264"/>
      <c r="P354" s="264"/>
      <c r="Q354" s="264"/>
      <c r="R354" s="264"/>
      <c r="S354" s="264"/>
      <c r="T354" s="26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6" t="s">
        <v>176</v>
      </c>
      <c r="AU354" s="266" t="s">
        <v>82</v>
      </c>
      <c r="AV354" s="15" t="s">
        <v>80</v>
      </c>
      <c r="AW354" s="15" t="s">
        <v>35</v>
      </c>
      <c r="AX354" s="15" t="s">
        <v>73</v>
      </c>
      <c r="AY354" s="266" t="s">
        <v>163</v>
      </c>
    </row>
    <row r="355" spans="1:51" s="13" customFormat="1" ht="12">
      <c r="A355" s="13"/>
      <c r="B355" s="235"/>
      <c r="C355" s="236"/>
      <c r="D355" s="233" t="s">
        <v>176</v>
      </c>
      <c r="E355" s="237" t="s">
        <v>19</v>
      </c>
      <c r="F355" s="238" t="s">
        <v>1021</v>
      </c>
      <c r="G355" s="236"/>
      <c r="H355" s="239">
        <v>1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176</v>
      </c>
      <c r="AU355" s="245" t="s">
        <v>82</v>
      </c>
      <c r="AV355" s="13" t="s">
        <v>82</v>
      </c>
      <c r="AW355" s="13" t="s">
        <v>35</v>
      </c>
      <c r="AX355" s="13" t="s">
        <v>73</v>
      </c>
      <c r="AY355" s="245" t="s">
        <v>163</v>
      </c>
    </row>
    <row r="356" spans="1:51" s="13" customFormat="1" ht="12">
      <c r="A356" s="13"/>
      <c r="B356" s="235"/>
      <c r="C356" s="236"/>
      <c r="D356" s="233" t="s">
        <v>176</v>
      </c>
      <c r="E356" s="237" t="s">
        <v>19</v>
      </c>
      <c r="F356" s="238" t="s">
        <v>1022</v>
      </c>
      <c r="G356" s="236"/>
      <c r="H356" s="239">
        <v>1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176</v>
      </c>
      <c r="AU356" s="245" t="s">
        <v>82</v>
      </c>
      <c r="AV356" s="13" t="s">
        <v>82</v>
      </c>
      <c r="AW356" s="13" t="s">
        <v>35</v>
      </c>
      <c r="AX356" s="13" t="s">
        <v>73</v>
      </c>
      <c r="AY356" s="245" t="s">
        <v>163</v>
      </c>
    </row>
    <row r="357" spans="1:51" s="14" customFormat="1" ht="12">
      <c r="A357" s="14"/>
      <c r="B357" s="246"/>
      <c r="C357" s="247"/>
      <c r="D357" s="233" t="s">
        <v>176</v>
      </c>
      <c r="E357" s="248" t="s">
        <v>19</v>
      </c>
      <c r="F357" s="249" t="s">
        <v>178</v>
      </c>
      <c r="G357" s="247"/>
      <c r="H357" s="250">
        <v>2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6" t="s">
        <v>176</v>
      </c>
      <c r="AU357" s="256" t="s">
        <v>82</v>
      </c>
      <c r="AV357" s="14" t="s">
        <v>170</v>
      </c>
      <c r="AW357" s="14" t="s">
        <v>35</v>
      </c>
      <c r="AX357" s="14" t="s">
        <v>80</v>
      </c>
      <c r="AY357" s="256" t="s">
        <v>163</v>
      </c>
    </row>
    <row r="358" spans="1:65" s="2" customFormat="1" ht="16.5" customHeight="1">
      <c r="A358" s="40"/>
      <c r="B358" s="41"/>
      <c r="C358" s="267" t="s">
        <v>441</v>
      </c>
      <c r="D358" s="267" t="s">
        <v>243</v>
      </c>
      <c r="E358" s="268" t="s">
        <v>1023</v>
      </c>
      <c r="F358" s="269" t="s">
        <v>1024</v>
      </c>
      <c r="G358" s="270" t="s">
        <v>405</v>
      </c>
      <c r="H358" s="271">
        <v>1</v>
      </c>
      <c r="I358" s="272"/>
      <c r="J358" s="273">
        <f>ROUND(I358*H358,2)</f>
        <v>0</v>
      </c>
      <c r="K358" s="269" t="s">
        <v>19</v>
      </c>
      <c r="L358" s="274"/>
      <c r="M358" s="275" t="s">
        <v>19</v>
      </c>
      <c r="N358" s="276" t="s">
        <v>44</v>
      </c>
      <c r="O358" s="86"/>
      <c r="P358" s="224">
        <f>O358*H358</f>
        <v>0</v>
      </c>
      <c r="Q358" s="224">
        <v>0.007</v>
      </c>
      <c r="R358" s="224">
        <f>Q358*H358</f>
        <v>0.007</v>
      </c>
      <c r="S358" s="224">
        <v>0</v>
      </c>
      <c r="T358" s="22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6" t="s">
        <v>230</v>
      </c>
      <c r="AT358" s="226" t="s">
        <v>243</v>
      </c>
      <c r="AU358" s="226" t="s">
        <v>82</v>
      </c>
      <c r="AY358" s="19" t="s">
        <v>163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80</v>
      </c>
      <c r="BK358" s="227">
        <f>ROUND(I358*H358,2)</f>
        <v>0</v>
      </c>
      <c r="BL358" s="19" t="s">
        <v>170</v>
      </c>
      <c r="BM358" s="226" t="s">
        <v>1025</v>
      </c>
    </row>
    <row r="359" spans="1:51" s="15" customFormat="1" ht="12">
      <c r="A359" s="15"/>
      <c r="B359" s="257"/>
      <c r="C359" s="258"/>
      <c r="D359" s="233" t="s">
        <v>176</v>
      </c>
      <c r="E359" s="259" t="s">
        <v>19</v>
      </c>
      <c r="F359" s="260" t="s">
        <v>1020</v>
      </c>
      <c r="G359" s="258"/>
      <c r="H359" s="259" t="s">
        <v>19</v>
      </c>
      <c r="I359" s="261"/>
      <c r="J359" s="258"/>
      <c r="K359" s="258"/>
      <c r="L359" s="262"/>
      <c r="M359" s="263"/>
      <c r="N359" s="264"/>
      <c r="O359" s="264"/>
      <c r="P359" s="264"/>
      <c r="Q359" s="264"/>
      <c r="R359" s="264"/>
      <c r="S359" s="264"/>
      <c r="T359" s="26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6" t="s">
        <v>176</v>
      </c>
      <c r="AU359" s="266" t="s">
        <v>82</v>
      </c>
      <c r="AV359" s="15" t="s">
        <v>80</v>
      </c>
      <c r="AW359" s="15" t="s">
        <v>35</v>
      </c>
      <c r="AX359" s="15" t="s">
        <v>73</v>
      </c>
      <c r="AY359" s="266" t="s">
        <v>163</v>
      </c>
    </row>
    <row r="360" spans="1:51" s="13" customFormat="1" ht="12">
      <c r="A360" s="13"/>
      <c r="B360" s="235"/>
      <c r="C360" s="236"/>
      <c r="D360" s="233" t="s">
        <v>176</v>
      </c>
      <c r="E360" s="237" t="s">
        <v>19</v>
      </c>
      <c r="F360" s="238" t="s">
        <v>1026</v>
      </c>
      <c r="G360" s="236"/>
      <c r="H360" s="239">
        <v>1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176</v>
      </c>
      <c r="AU360" s="245" t="s">
        <v>82</v>
      </c>
      <c r="AV360" s="13" t="s">
        <v>82</v>
      </c>
      <c r="AW360" s="13" t="s">
        <v>35</v>
      </c>
      <c r="AX360" s="13" t="s">
        <v>73</v>
      </c>
      <c r="AY360" s="245" t="s">
        <v>163</v>
      </c>
    </row>
    <row r="361" spans="1:51" s="14" customFormat="1" ht="12">
      <c r="A361" s="14"/>
      <c r="B361" s="246"/>
      <c r="C361" s="247"/>
      <c r="D361" s="233" t="s">
        <v>176</v>
      </c>
      <c r="E361" s="248" t="s">
        <v>19</v>
      </c>
      <c r="F361" s="249" t="s">
        <v>178</v>
      </c>
      <c r="G361" s="247"/>
      <c r="H361" s="250">
        <v>1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176</v>
      </c>
      <c r="AU361" s="256" t="s">
        <v>82</v>
      </c>
      <c r="AV361" s="14" t="s">
        <v>170</v>
      </c>
      <c r="AW361" s="14" t="s">
        <v>35</v>
      </c>
      <c r="AX361" s="14" t="s">
        <v>80</v>
      </c>
      <c r="AY361" s="256" t="s">
        <v>163</v>
      </c>
    </row>
    <row r="362" spans="1:65" s="2" customFormat="1" ht="16.5" customHeight="1">
      <c r="A362" s="40"/>
      <c r="B362" s="41"/>
      <c r="C362" s="267" t="s">
        <v>446</v>
      </c>
      <c r="D362" s="267" t="s">
        <v>243</v>
      </c>
      <c r="E362" s="268" t="s">
        <v>1027</v>
      </c>
      <c r="F362" s="269" t="s">
        <v>1028</v>
      </c>
      <c r="G362" s="270" t="s">
        <v>405</v>
      </c>
      <c r="H362" s="271">
        <v>1</v>
      </c>
      <c r="I362" s="272"/>
      <c r="J362" s="273">
        <f>ROUND(I362*H362,2)</f>
        <v>0</v>
      </c>
      <c r="K362" s="269" t="s">
        <v>19</v>
      </c>
      <c r="L362" s="274"/>
      <c r="M362" s="275" t="s">
        <v>19</v>
      </c>
      <c r="N362" s="276" t="s">
        <v>44</v>
      </c>
      <c r="O362" s="86"/>
      <c r="P362" s="224">
        <f>O362*H362</f>
        <v>0</v>
      </c>
      <c r="Q362" s="224">
        <v>0.0069</v>
      </c>
      <c r="R362" s="224">
        <f>Q362*H362</f>
        <v>0.0069</v>
      </c>
      <c r="S362" s="224">
        <v>0</v>
      </c>
      <c r="T362" s="22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6" t="s">
        <v>230</v>
      </c>
      <c r="AT362" s="226" t="s">
        <v>243</v>
      </c>
      <c r="AU362" s="226" t="s">
        <v>82</v>
      </c>
      <c r="AY362" s="19" t="s">
        <v>163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19" t="s">
        <v>80</v>
      </c>
      <c r="BK362" s="227">
        <f>ROUND(I362*H362,2)</f>
        <v>0</v>
      </c>
      <c r="BL362" s="19" t="s">
        <v>170</v>
      </c>
      <c r="BM362" s="226" t="s">
        <v>1029</v>
      </c>
    </row>
    <row r="363" spans="1:51" s="15" customFormat="1" ht="12">
      <c r="A363" s="15"/>
      <c r="B363" s="257"/>
      <c r="C363" s="258"/>
      <c r="D363" s="233" t="s">
        <v>176</v>
      </c>
      <c r="E363" s="259" t="s">
        <v>19</v>
      </c>
      <c r="F363" s="260" t="s">
        <v>1020</v>
      </c>
      <c r="G363" s="258"/>
      <c r="H363" s="259" t="s">
        <v>19</v>
      </c>
      <c r="I363" s="261"/>
      <c r="J363" s="258"/>
      <c r="K363" s="258"/>
      <c r="L363" s="262"/>
      <c r="M363" s="263"/>
      <c r="N363" s="264"/>
      <c r="O363" s="264"/>
      <c r="P363" s="264"/>
      <c r="Q363" s="264"/>
      <c r="R363" s="264"/>
      <c r="S363" s="264"/>
      <c r="T363" s="26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6" t="s">
        <v>176</v>
      </c>
      <c r="AU363" s="266" t="s">
        <v>82</v>
      </c>
      <c r="AV363" s="15" t="s">
        <v>80</v>
      </c>
      <c r="AW363" s="15" t="s">
        <v>35</v>
      </c>
      <c r="AX363" s="15" t="s">
        <v>73</v>
      </c>
      <c r="AY363" s="266" t="s">
        <v>163</v>
      </c>
    </row>
    <row r="364" spans="1:51" s="13" customFormat="1" ht="12">
      <c r="A364" s="13"/>
      <c r="B364" s="235"/>
      <c r="C364" s="236"/>
      <c r="D364" s="233" t="s">
        <v>176</v>
      </c>
      <c r="E364" s="237" t="s">
        <v>19</v>
      </c>
      <c r="F364" s="238" t="s">
        <v>1026</v>
      </c>
      <c r="G364" s="236"/>
      <c r="H364" s="239">
        <v>1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176</v>
      </c>
      <c r="AU364" s="245" t="s">
        <v>82</v>
      </c>
      <c r="AV364" s="13" t="s">
        <v>82</v>
      </c>
      <c r="AW364" s="13" t="s">
        <v>35</v>
      </c>
      <c r="AX364" s="13" t="s">
        <v>73</v>
      </c>
      <c r="AY364" s="245" t="s">
        <v>163</v>
      </c>
    </row>
    <row r="365" spans="1:51" s="14" customFormat="1" ht="12">
      <c r="A365" s="14"/>
      <c r="B365" s="246"/>
      <c r="C365" s="247"/>
      <c r="D365" s="233" t="s">
        <v>176</v>
      </c>
      <c r="E365" s="248" t="s">
        <v>19</v>
      </c>
      <c r="F365" s="249" t="s">
        <v>178</v>
      </c>
      <c r="G365" s="247"/>
      <c r="H365" s="250">
        <v>1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6" t="s">
        <v>176</v>
      </c>
      <c r="AU365" s="256" t="s">
        <v>82</v>
      </c>
      <c r="AV365" s="14" t="s">
        <v>170</v>
      </c>
      <c r="AW365" s="14" t="s">
        <v>35</v>
      </c>
      <c r="AX365" s="14" t="s">
        <v>80</v>
      </c>
      <c r="AY365" s="256" t="s">
        <v>163</v>
      </c>
    </row>
    <row r="366" spans="1:65" s="2" customFormat="1" ht="24.15" customHeight="1">
      <c r="A366" s="40"/>
      <c r="B366" s="41"/>
      <c r="C366" s="215" t="s">
        <v>450</v>
      </c>
      <c r="D366" s="215" t="s">
        <v>165</v>
      </c>
      <c r="E366" s="216" t="s">
        <v>1030</v>
      </c>
      <c r="F366" s="217" t="s">
        <v>1031</v>
      </c>
      <c r="G366" s="218" t="s">
        <v>405</v>
      </c>
      <c r="H366" s="219">
        <v>3</v>
      </c>
      <c r="I366" s="220"/>
      <c r="J366" s="221">
        <f>ROUND(I366*H366,2)</f>
        <v>0</v>
      </c>
      <c r="K366" s="217" t="s">
        <v>691</v>
      </c>
      <c r="L366" s="46"/>
      <c r="M366" s="222" t="s">
        <v>19</v>
      </c>
      <c r="N366" s="223" t="s">
        <v>44</v>
      </c>
      <c r="O366" s="86"/>
      <c r="P366" s="224">
        <f>O366*H366</f>
        <v>0</v>
      </c>
      <c r="Q366" s="224">
        <v>0.00167</v>
      </c>
      <c r="R366" s="224">
        <f>Q366*H366</f>
        <v>0.0050100000000000006</v>
      </c>
      <c r="S366" s="224">
        <v>0</v>
      </c>
      <c r="T366" s="22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6" t="s">
        <v>170</v>
      </c>
      <c r="AT366" s="226" t="s">
        <v>165</v>
      </c>
      <c r="AU366" s="226" t="s">
        <v>82</v>
      </c>
      <c r="AY366" s="19" t="s">
        <v>163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9" t="s">
        <v>80</v>
      </c>
      <c r="BK366" s="227">
        <f>ROUND(I366*H366,2)</f>
        <v>0</v>
      </c>
      <c r="BL366" s="19" t="s">
        <v>170</v>
      </c>
      <c r="BM366" s="226" t="s">
        <v>1032</v>
      </c>
    </row>
    <row r="367" spans="1:47" s="2" customFormat="1" ht="12">
      <c r="A367" s="40"/>
      <c r="B367" s="41"/>
      <c r="C367" s="42"/>
      <c r="D367" s="228" t="s">
        <v>172</v>
      </c>
      <c r="E367" s="42"/>
      <c r="F367" s="229" t="s">
        <v>1033</v>
      </c>
      <c r="G367" s="42"/>
      <c r="H367" s="42"/>
      <c r="I367" s="230"/>
      <c r="J367" s="42"/>
      <c r="K367" s="42"/>
      <c r="L367" s="46"/>
      <c r="M367" s="231"/>
      <c r="N367" s="232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172</v>
      </c>
      <c r="AU367" s="19" t="s">
        <v>82</v>
      </c>
    </row>
    <row r="368" spans="1:51" s="15" customFormat="1" ht="12">
      <c r="A368" s="15"/>
      <c r="B368" s="257"/>
      <c r="C368" s="258"/>
      <c r="D368" s="233" t="s">
        <v>176</v>
      </c>
      <c r="E368" s="259" t="s">
        <v>19</v>
      </c>
      <c r="F368" s="260" t="s">
        <v>1020</v>
      </c>
      <c r="G368" s="258"/>
      <c r="H368" s="259" t="s">
        <v>19</v>
      </c>
      <c r="I368" s="261"/>
      <c r="J368" s="258"/>
      <c r="K368" s="258"/>
      <c r="L368" s="262"/>
      <c r="M368" s="263"/>
      <c r="N368" s="264"/>
      <c r="O368" s="264"/>
      <c r="P368" s="264"/>
      <c r="Q368" s="264"/>
      <c r="R368" s="264"/>
      <c r="S368" s="264"/>
      <c r="T368" s="26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6" t="s">
        <v>176</v>
      </c>
      <c r="AU368" s="266" t="s">
        <v>82</v>
      </c>
      <c r="AV368" s="15" t="s">
        <v>80</v>
      </c>
      <c r="AW368" s="15" t="s">
        <v>35</v>
      </c>
      <c r="AX368" s="15" t="s">
        <v>73</v>
      </c>
      <c r="AY368" s="266" t="s">
        <v>163</v>
      </c>
    </row>
    <row r="369" spans="1:51" s="13" customFormat="1" ht="12">
      <c r="A369" s="13"/>
      <c r="B369" s="235"/>
      <c r="C369" s="236"/>
      <c r="D369" s="233" t="s">
        <v>176</v>
      </c>
      <c r="E369" s="237" t="s">
        <v>19</v>
      </c>
      <c r="F369" s="238" t="s">
        <v>1034</v>
      </c>
      <c r="G369" s="236"/>
      <c r="H369" s="239">
        <v>1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176</v>
      </c>
      <c r="AU369" s="245" t="s">
        <v>82</v>
      </c>
      <c r="AV369" s="13" t="s">
        <v>82</v>
      </c>
      <c r="AW369" s="13" t="s">
        <v>35</v>
      </c>
      <c r="AX369" s="13" t="s">
        <v>73</v>
      </c>
      <c r="AY369" s="245" t="s">
        <v>163</v>
      </c>
    </row>
    <row r="370" spans="1:51" s="13" customFormat="1" ht="12">
      <c r="A370" s="13"/>
      <c r="B370" s="235"/>
      <c r="C370" s="236"/>
      <c r="D370" s="233" t="s">
        <v>176</v>
      </c>
      <c r="E370" s="237" t="s">
        <v>19</v>
      </c>
      <c r="F370" s="238" t="s">
        <v>1035</v>
      </c>
      <c r="G370" s="236"/>
      <c r="H370" s="239">
        <v>1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176</v>
      </c>
      <c r="AU370" s="245" t="s">
        <v>82</v>
      </c>
      <c r="AV370" s="13" t="s">
        <v>82</v>
      </c>
      <c r="AW370" s="13" t="s">
        <v>35</v>
      </c>
      <c r="AX370" s="13" t="s">
        <v>73</v>
      </c>
      <c r="AY370" s="245" t="s">
        <v>163</v>
      </c>
    </row>
    <row r="371" spans="1:51" s="13" customFormat="1" ht="12">
      <c r="A371" s="13"/>
      <c r="B371" s="235"/>
      <c r="C371" s="236"/>
      <c r="D371" s="233" t="s">
        <v>176</v>
      </c>
      <c r="E371" s="237" t="s">
        <v>19</v>
      </c>
      <c r="F371" s="238" t="s">
        <v>1036</v>
      </c>
      <c r="G371" s="236"/>
      <c r="H371" s="239">
        <v>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176</v>
      </c>
      <c r="AU371" s="245" t="s">
        <v>82</v>
      </c>
      <c r="AV371" s="13" t="s">
        <v>82</v>
      </c>
      <c r="AW371" s="13" t="s">
        <v>35</v>
      </c>
      <c r="AX371" s="13" t="s">
        <v>73</v>
      </c>
      <c r="AY371" s="245" t="s">
        <v>163</v>
      </c>
    </row>
    <row r="372" spans="1:51" s="14" customFormat="1" ht="12">
      <c r="A372" s="14"/>
      <c r="B372" s="246"/>
      <c r="C372" s="247"/>
      <c r="D372" s="233" t="s">
        <v>176</v>
      </c>
      <c r="E372" s="248" t="s">
        <v>19</v>
      </c>
      <c r="F372" s="249" t="s">
        <v>178</v>
      </c>
      <c r="G372" s="247"/>
      <c r="H372" s="250">
        <v>3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6" t="s">
        <v>176</v>
      </c>
      <c r="AU372" s="256" t="s">
        <v>82</v>
      </c>
      <c r="AV372" s="14" t="s">
        <v>170</v>
      </c>
      <c r="AW372" s="14" t="s">
        <v>35</v>
      </c>
      <c r="AX372" s="14" t="s">
        <v>80</v>
      </c>
      <c r="AY372" s="256" t="s">
        <v>163</v>
      </c>
    </row>
    <row r="373" spans="1:65" s="2" customFormat="1" ht="21.75" customHeight="1">
      <c r="A373" s="40"/>
      <c r="B373" s="41"/>
      <c r="C373" s="267" t="s">
        <v>455</v>
      </c>
      <c r="D373" s="267" t="s">
        <v>243</v>
      </c>
      <c r="E373" s="268" t="s">
        <v>1037</v>
      </c>
      <c r="F373" s="269" t="s">
        <v>1038</v>
      </c>
      <c r="G373" s="270" t="s">
        <v>405</v>
      </c>
      <c r="H373" s="271">
        <v>1</v>
      </c>
      <c r="I373" s="272"/>
      <c r="J373" s="273">
        <f>ROUND(I373*H373,2)</f>
        <v>0</v>
      </c>
      <c r="K373" s="269" t="s">
        <v>691</v>
      </c>
      <c r="L373" s="274"/>
      <c r="M373" s="275" t="s">
        <v>19</v>
      </c>
      <c r="N373" s="276" t="s">
        <v>44</v>
      </c>
      <c r="O373" s="86"/>
      <c r="P373" s="224">
        <f>O373*H373</f>
        <v>0</v>
      </c>
      <c r="Q373" s="224">
        <v>0.0072</v>
      </c>
      <c r="R373" s="224">
        <f>Q373*H373</f>
        <v>0.0072</v>
      </c>
      <c r="S373" s="224">
        <v>0</v>
      </c>
      <c r="T373" s="225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6" t="s">
        <v>230</v>
      </c>
      <c r="AT373" s="226" t="s">
        <v>243</v>
      </c>
      <c r="AU373" s="226" t="s">
        <v>82</v>
      </c>
      <c r="AY373" s="19" t="s">
        <v>163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19" t="s">
        <v>80</v>
      </c>
      <c r="BK373" s="227">
        <f>ROUND(I373*H373,2)</f>
        <v>0</v>
      </c>
      <c r="BL373" s="19" t="s">
        <v>170</v>
      </c>
      <c r="BM373" s="226" t="s">
        <v>1039</v>
      </c>
    </row>
    <row r="374" spans="1:51" s="15" customFormat="1" ht="12">
      <c r="A374" s="15"/>
      <c r="B374" s="257"/>
      <c r="C374" s="258"/>
      <c r="D374" s="233" t="s">
        <v>176</v>
      </c>
      <c r="E374" s="259" t="s">
        <v>19</v>
      </c>
      <c r="F374" s="260" t="s">
        <v>1020</v>
      </c>
      <c r="G374" s="258"/>
      <c r="H374" s="259" t="s">
        <v>19</v>
      </c>
      <c r="I374" s="261"/>
      <c r="J374" s="258"/>
      <c r="K374" s="258"/>
      <c r="L374" s="262"/>
      <c r="M374" s="263"/>
      <c r="N374" s="264"/>
      <c r="O374" s="264"/>
      <c r="P374" s="264"/>
      <c r="Q374" s="264"/>
      <c r="R374" s="264"/>
      <c r="S374" s="264"/>
      <c r="T374" s="26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6" t="s">
        <v>176</v>
      </c>
      <c r="AU374" s="266" t="s">
        <v>82</v>
      </c>
      <c r="AV374" s="15" t="s">
        <v>80</v>
      </c>
      <c r="AW374" s="15" t="s">
        <v>35</v>
      </c>
      <c r="AX374" s="15" t="s">
        <v>73</v>
      </c>
      <c r="AY374" s="266" t="s">
        <v>163</v>
      </c>
    </row>
    <row r="375" spans="1:51" s="13" customFormat="1" ht="12">
      <c r="A375" s="13"/>
      <c r="B375" s="235"/>
      <c r="C375" s="236"/>
      <c r="D375" s="233" t="s">
        <v>176</v>
      </c>
      <c r="E375" s="237" t="s">
        <v>19</v>
      </c>
      <c r="F375" s="238" t="s">
        <v>1026</v>
      </c>
      <c r="G375" s="236"/>
      <c r="H375" s="239">
        <v>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176</v>
      </c>
      <c r="AU375" s="245" t="s">
        <v>82</v>
      </c>
      <c r="AV375" s="13" t="s">
        <v>82</v>
      </c>
      <c r="AW375" s="13" t="s">
        <v>35</v>
      </c>
      <c r="AX375" s="13" t="s">
        <v>73</v>
      </c>
      <c r="AY375" s="245" t="s">
        <v>163</v>
      </c>
    </row>
    <row r="376" spans="1:51" s="14" customFormat="1" ht="12">
      <c r="A376" s="14"/>
      <c r="B376" s="246"/>
      <c r="C376" s="247"/>
      <c r="D376" s="233" t="s">
        <v>176</v>
      </c>
      <c r="E376" s="248" t="s">
        <v>19</v>
      </c>
      <c r="F376" s="249" t="s">
        <v>178</v>
      </c>
      <c r="G376" s="247"/>
      <c r="H376" s="250">
        <v>1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6" t="s">
        <v>176</v>
      </c>
      <c r="AU376" s="256" t="s">
        <v>82</v>
      </c>
      <c r="AV376" s="14" t="s">
        <v>170</v>
      </c>
      <c r="AW376" s="14" t="s">
        <v>35</v>
      </c>
      <c r="AX376" s="14" t="s">
        <v>80</v>
      </c>
      <c r="AY376" s="256" t="s">
        <v>163</v>
      </c>
    </row>
    <row r="377" spans="1:65" s="2" customFormat="1" ht="16.5" customHeight="1">
      <c r="A377" s="40"/>
      <c r="B377" s="41"/>
      <c r="C377" s="267" t="s">
        <v>459</v>
      </c>
      <c r="D377" s="267" t="s">
        <v>243</v>
      </c>
      <c r="E377" s="268" t="s">
        <v>1040</v>
      </c>
      <c r="F377" s="269" t="s">
        <v>1041</v>
      </c>
      <c r="G377" s="270" t="s">
        <v>405</v>
      </c>
      <c r="H377" s="271">
        <v>1</v>
      </c>
      <c r="I377" s="272"/>
      <c r="J377" s="273">
        <f>ROUND(I377*H377,2)</f>
        <v>0</v>
      </c>
      <c r="K377" s="269" t="s">
        <v>19</v>
      </c>
      <c r="L377" s="274"/>
      <c r="M377" s="275" t="s">
        <v>19</v>
      </c>
      <c r="N377" s="276" t="s">
        <v>44</v>
      </c>
      <c r="O377" s="86"/>
      <c r="P377" s="224">
        <f>O377*H377</f>
        <v>0</v>
      </c>
      <c r="Q377" s="224">
        <v>0.0108</v>
      </c>
      <c r="R377" s="224">
        <f>Q377*H377</f>
        <v>0.0108</v>
      </c>
      <c r="S377" s="224">
        <v>0</v>
      </c>
      <c r="T377" s="22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6" t="s">
        <v>230</v>
      </c>
      <c r="AT377" s="226" t="s">
        <v>243</v>
      </c>
      <c r="AU377" s="226" t="s">
        <v>82</v>
      </c>
      <c r="AY377" s="19" t="s">
        <v>163</v>
      </c>
      <c r="BE377" s="227">
        <f>IF(N377="základní",J377,0)</f>
        <v>0</v>
      </c>
      <c r="BF377" s="227">
        <f>IF(N377="snížená",J377,0)</f>
        <v>0</v>
      </c>
      <c r="BG377" s="227">
        <f>IF(N377="zákl. přenesená",J377,0)</f>
        <v>0</v>
      </c>
      <c r="BH377" s="227">
        <f>IF(N377="sníž. přenesená",J377,0)</f>
        <v>0</v>
      </c>
      <c r="BI377" s="227">
        <f>IF(N377="nulová",J377,0)</f>
        <v>0</v>
      </c>
      <c r="BJ377" s="19" t="s">
        <v>80</v>
      </c>
      <c r="BK377" s="227">
        <f>ROUND(I377*H377,2)</f>
        <v>0</v>
      </c>
      <c r="BL377" s="19" t="s">
        <v>170</v>
      </c>
      <c r="BM377" s="226" t="s">
        <v>1042</v>
      </c>
    </row>
    <row r="378" spans="1:51" s="15" customFormat="1" ht="12">
      <c r="A378" s="15"/>
      <c r="B378" s="257"/>
      <c r="C378" s="258"/>
      <c r="D378" s="233" t="s">
        <v>176</v>
      </c>
      <c r="E378" s="259" t="s">
        <v>19</v>
      </c>
      <c r="F378" s="260" t="s">
        <v>1020</v>
      </c>
      <c r="G378" s="258"/>
      <c r="H378" s="259" t="s">
        <v>19</v>
      </c>
      <c r="I378" s="261"/>
      <c r="J378" s="258"/>
      <c r="K378" s="258"/>
      <c r="L378" s="262"/>
      <c r="M378" s="263"/>
      <c r="N378" s="264"/>
      <c r="O378" s="264"/>
      <c r="P378" s="264"/>
      <c r="Q378" s="264"/>
      <c r="R378" s="264"/>
      <c r="S378" s="264"/>
      <c r="T378" s="26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6" t="s">
        <v>176</v>
      </c>
      <c r="AU378" s="266" t="s">
        <v>82</v>
      </c>
      <c r="AV378" s="15" t="s">
        <v>80</v>
      </c>
      <c r="AW378" s="15" t="s">
        <v>35</v>
      </c>
      <c r="AX378" s="15" t="s">
        <v>73</v>
      </c>
      <c r="AY378" s="266" t="s">
        <v>163</v>
      </c>
    </row>
    <row r="379" spans="1:51" s="13" customFormat="1" ht="12">
      <c r="A379" s="13"/>
      <c r="B379" s="235"/>
      <c r="C379" s="236"/>
      <c r="D379" s="233" t="s">
        <v>176</v>
      </c>
      <c r="E379" s="237" t="s">
        <v>19</v>
      </c>
      <c r="F379" s="238" t="s">
        <v>1026</v>
      </c>
      <c r="G379" s="236"/>
      <c r="H379" s="239">
        <v>1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176</v>
      </c>
      <c r="AU379" s="245" t="s">
        <v>82</v>
      </c>
      <c r="AV379" s="13" t="s">
        <v>82</v>
      </c>
      <c r="AW379" s="13" t="s">
        <v>35</v>
      </c>
      <c r="AX379" s="13" t="s">
        <v>73</v>
      </c>
      <c r="AY379" s="245" t="s">
        <v>163</v>
      </c>
    </row>
    <row r="380" spans="1:51" s="14" customFormat="1" ht="12">
      <c r="A380" s="14"/>
      <c r="B380" s="246"/>
      <c r="C380" s="247"/>
      <c r="D380" s="233" t="s">
        <v>176</v>
      </c>
      <c r="E380" s="248" t="s">
        <v>19</v>
      </c>
      <c r="F380" s="249" t="s">
        <v>178</v>
      </c>
      <c r="G380" s="247"/>
      <c r="H380" s="250">
        <v>1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6" t="s">
        <v>176</v>
      </c>
      <c r="AU380" s="256" t="s">
        <v>82</v>
      </c>
      <c r="AV380" s="14" t="s">
        <v>170</v>
      </c>
      <c r="AW380" s="14" t="s">
        <v>35</v>
      </c>
      <c r="AX380" s="14" t="s">
        <v>80</v>
      </c>
      <c r="AY380" s="256" t="s">
        <v>163</v>
      </c>
    </row>
    <row r="381" spans="1:65" s="2" customFormat="1" ht="16.5" customHeight="1">
      <c r="A381" s="40"/>
      <c r="B381" s="41"/>
      <c r="C381" s="267" t="s">
        <v>463</v>
      </c>
      <c r="D381" s="267" t="s">
        <v>243</v>
      </c>
      <c r="E381" s="268" t="s">
        <v>1043</v>
      </c>
      <c r="F381" s="269" t="s">
        <v>1044</v>
      </c>
      <c r="G381" s="270" t="s">
        <v>405</v>
      </c>
      <c r="H381" s="271">
        <v>1</v>
      </c>
      <c r="I381" s="272"/>
      <c r="J381" s="273">
        <f>ROUND(I381*H381,2)</f>
        <v>0</v>
      </c>
      <c r="K381" s="269" t="s">
        <v>19</v>
      </c>
      <c r="L381" s="274"/>
      <c r="M381" s="275" t="s">
        <v>19</v>
      </c>
      <c r="N381" s="276" t="s">
        <v>44</v>
      </c>
      <c r="O381" s="86"/>
      <c r="P381" s="224">
        <f>O381*H381</f>
        <v>0</v>
      </c>
      <c r="Q381" s="224">
        <v>0.0163</v>
      </c>
      <c r="R381" s="224">
        <f>Q381*H381</f>
        <v>0.0163</v>
      </c>
      <c r="S381" s="224">
        <v>0</v>
      </c>
      <c r="T381" s="22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6" t="s">
        <v>230</v>
      </c>
      <c r="AT381" s="226" t="s">
        <v>243</v>
      </c>
      <c r="AU381" s="226" t="s">
        <v>82</v>
      </c>
      <c r="AY381" s="19" t="s">
        <v>163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9" t="s">
        <v>80</v>
      </c>
      <c r="BK381" s="227">
        <f>ROUND(I381*H381,2)</f>
        <v>0</v>
      </c>
      <c r="BL381" s="19" t="s">
        <v>170</v>
      </c>
      <c r="BM381" s="226" t="s">
        <v>1045</v>
      </c>
    </row>
    <row r="382" spans="1:51" s="15" customFormat="1" ht="12">
      <c r="A382" s="15"/>
      <c r="B382" s="257"/>
      <c r="C382" s="258"/>
      <c r="D382" s="233" t="s">
        <v>176</v>
      </c>
      <c r="E382" s="259" t="s">
        <v>19</v>
      </c>
      <c r="F382" s="260" t="s">
        <v>1020</v>
      </c>
      <c r="G382" s="258"/>
      <c r="H382" s="259" t="s">
        <v>19</v>
      </c>
      <c r="I382" s="261"/>
      <c r="J382" s="258"/>
      <c r="K382" s="258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176</v>
      </c>
      <c r="AU382" s="266" t="s">
        <v>82</v>
      </c>
      <c r="AV382" s="15" t="s">
        <v>80</v>
      </c>
      <c r="AW382" s="15" t="s">
        <v>35</v>
      </c>
      <c r="AX382" s="15" t="s">
        <v>73</v>
      </c>
      <c r="AY382" s="266" t="s">
        <v>163</v>
      </c>
    </row>
    <row r="383" spans="1:51" s="13" customFormat="1" ht="12">
      <c r="A383" s="13"/>
      <c r="B383" s="235"/>
      <c r="C383" s="236"/>
      <c r="D383" s="233" t="s">
        <v>176</v>
      </c>
      <c r="E383" s="237" t="s">
        <v>19</v>
      </c>
      <c r="F383" s="238" t="s">
        <v>1026</v>
      </c>
      <c r="G383" s="236"/>
      <c r="H383" s="239">
        <v>1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176</v>
      </c>
      <c r="AU383" s="245" t="s">
        <v>82</v>
      </c>
      <c r="AV383" s="13" t="s">
        <v>82</v>
      </c>
      <c r="AW383" s="13" t="s">
        <v>35</v>
      </c>
      <c r="AX383" s="13" t="s">
        <v>73</v>
      </c>
      <c r="AY383" s="245" t="s">
        <v>163</v>
      </c>
    </row>
    <row r="384" spans="1:51" s="14" customFormat="1" ht="12">
      <c r="A384" s="14"/>
      <c r="B384" s="246"/>
      <c r="C384" s="247"/>
      <c r="D384" s="233" t="s">
        <v>176</v>
      </c>
      <c r="E384" s="248" t="s">
        <v>19</v>
      </c>
      <c r="F384" s="249" t="s">
        <v>178</v>
      </c>
      <c r="G384" s="247"/>
      <c r="H384" s="250">
        <v>1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6" t="s">
        <v>176</v>
      </c>
      <c r="AU384" s="256" t="s">
        <v>82</v>
      </c>
      <c r="AV384" s="14" t="s">
        <v>170</v>
      </c>
      <c r="AW384" s="14" t="s">
        <v>35</v>
      </c>
      <c r="AX384" s="14" t="s">
        <v>80</v>
      </c>
      <c r="AY384" s="256" t="s">
        <v>163</v>
      </c>
    </row>
    <row r="385" spans="1:65" s="2" customFormat="1" ht="24.15" customHeight="1">
      <c r="A385" s="40"/>
      <c r="B385" s="41"/>
      <c r="C385" s="215" t="s">
        <v>467</v>
      </c>
      <c r="D385" s="215" t="s">
        <v>165</v>
      </c>
      <c r="E385" s="216" t="s">
        <v>1046</v>
      </c>
      <c r="F385" s="217" t="s">
        <v>1047</v>
      </c>
      <c r="G385" s="218" t="s">
        <v>405</v>
      </c>
      <c r="H385" s="219">
        <v>1</v>
      </c>
      <c r="I385" s="220"/>
      <c r="J385" s="221">
        <f>ROUND(I385*H385,2)</f>
        <v>0</v>
      </c>
      <c r="K385" s="217" t="s">
        <v>691</v>
      </c>
      <c r="L385" s="46"/>
      <c r="M385" s="222" t="s">
        <v>19</v>
      </c>
      <c r="N385" s="223" t="s">
        <v>44</v>
      </c>
      <c r="O385" s="86"/>
      <c r="P385" s="224">
        <f>O385*H385</f>
        <v>0</v>
      </c>
      <c r="Q385" s="224">
        <v>0.00171</v>
      </c>
      <c r="R385" s="224">
        <f>Q385*H385</f>
        <v>0.00171</v>
      </c>
      <c r="S385" s="224">
        <v>0</v>
      </c>
      <c r="T385" s="22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6" t="s">
        <v>170</v>
      </c>
      <c r="AT385" s="226" t="s">
        <v>165</v>
      </c>
      <c r="AU385" s="226" t="s">
        <v>82</v>
      </c>
      <c r="AY385" s="19" t="s">
        <v>163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9" t="s">
        <v>80</v>
      </c>
      <c r="BK385" s="227">
        <f>ROUND(I385*H385,2)</f>
        <v>0</v>
      </c>
      <c r="BL385" s="19" t="s">
        <v>170</v>
      </c>
      <c r="BM385" s="226" t="s">
        <v>1048</v>
      </c>
    </row>
    <row r="386" spans="1:47" s="2" customFormat="1" ht="12">
      <c r="A386" s="40"/>
      <c r="B386" s="41"/>
      <c r="C386" s="42"/>
      <c r="D386" s="228" t="s">
        <v>172</v>
      </c>
      <c r="E386" s="42"/>
      <c r="F386" s="229" t="s">
        <v>1049</v>
      </c>
      <c r="G386" s="42"/>
      <c r="H386" s="42"/>
      <c r="I386" s="230"/>
      <c r="J386" s="42"/>
      <c r="K386" s="42"/>
      <c r="L386" s="46"/>
      <c r="M386" s="231"/>
      <c r="N386" s="232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172</v>
      </c>
      <c r="AU386" s="19" t="s">
        <v>82</v>
      </c>
    </row>
    <row r="387" spans="1:51" s="15" customFormat="1" ht="12">
      <c r="A387" s="15"/>
      <c r="B387" s="257"/>
      <c r="C387" s="258"/>
      <c r="D387" s="233" t="s">
        <v>176</v>
      </c>
      <c r="E387" s="259" t="s">
        <v>19</v>
      </c>
      <c r="F387" s="260" t="s">
        <v>1020</v>
      </c>
      <c r="G387" s="258"/>
      <c r="H387" s="259" t="s">
        <v>19</v>
      </c>
      <c r="I387" s="261"/>
      <c r="J387" s="258"/>
      <c r="K387" s="258"/>
      <c r="L387" s="262"/>
      <c r="M387" s="263"/>
      <c r="N387" s="264"/>
      <c r="O387" s="264"/>
      <c r="P387" s="264"/>
      <c r="Q387" s="264"/>
      <c r="R387" s="264"/>
      <c r="S387" s="264"/>
      <c r="T387" s="26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6" t="s">
        <v>176</v>
      </c>
      <c r="AU387" s="266" t="s">
        <v>82</v>
      </c>
      <c r="AV387" s="15" t="s">
        <v>80</v>
      </c>
      <c r="AW387" s="15" t="s">
        <v>35</v>
      </c>
      <c r="AX387" s="15" t="s">
        <v>73</v>
      </c>
      <c r="AY387" s="266" t="s">
        <v>163</v>
      </c>
    </row>
    <row r="388" spans="1:51" s="13" customFormat="1" ht="12">
      <c r="A388" s="13"/>
      <c r="B388" s="235"/>
      <c r="C388" s="236"/>
      <c r="D388" s="233" t="s">
        <v>176</v>
      </c>
      <c r="E388" s="237" t="s">
        <v>19</v>
      </c>
      <c r="F388" s="238" t="s">
        <v>1050</v>
      </c>
      <c r="G388" s="236"/>
      <c r="H388" s="239">
        <v>1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176</v>
      </c>
      <c r="AU388" s="245" t="s">
        <v>82</v>
      </c>
      <c r="AV388" s="13" t="s">
        <v>82</v>
      </c>
      <c r="AW388" s="13" t="s">
        <v>35</v>
      </c>
      <c r="AX388" s="13" t="s">
        <v>73</v>
      </c>
      <c r="AY388" s="245" t="s">
        <v>163</v>
      </c>
    </row>
    <row r="389" spans="1:51" s="14" customFormat="1" ht="12">
      <c r="A389" s="14"/>
      <c r="B389" s="246"/>
      <c r="C389" s="247"/>
      <c r="D389" s="233" t="s">
        <v>176</v>
      </c>
      <c r="E389" s="248" t="s">
        <v>19</v>
      </c>
      <c r="F389" s="249" t="s">
        <v>178</v>
      </c>
      <c r="G389" s="247"/>
      <c r="H389" s="250">
        <v>1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6" t="s">
        <v>176</v>
      </c>
      <c r="AU389" s="256" t="s">
        <v>82</v>
      </c>
      <c r="AV389" s="14" t="s">
        <v>170</v>
      </c>
      <c r="AW389" s="14" t="s">
        <v>35</v>
      </c>
      <c r="AX389" s="14" t="s">
        <v>80</v>
      </c>
      <c r="AY389" s="256" t="s">
        <v>163</v>
      </c>
    </row>
    <row r="390" spans="1:65" s="2" customFormat="1" ht="16.5" customHeight="1">
      <c r="A390" s="40"/>
      <c r="B390" s="41"/>
      <c r="C390" s="267" t="s">
        <v>472</v>
      </c>
      <c r="D390" s="267" t="s">
        <v>243</v>
      </c>
      <c r="E390" s="268" t="s">
        <v>1051</v>
      </c>
      <c r="F390" s="269" t="s">
        <v>1052</v>
      </c>
      <c r="G390" s="270" t="s">
        <v>405</v>
      </c>
      <c r="H390" s="271">
        <v>1</v>
      </c>
      <c r="I390" s="272"/>
      <c r="J390" s="273">
        <f>ROUND(I390*H390,2)</f>
        <v>0</v>
      </c>
      <c r="K390" s="269" t="s">
        <v>19</v>
      </c>
      <c r="L390" s="274"/>
      <c r="M390" s="275" t="s">
        <v>19</v>
      </c>
      <c r="N390" s="276" t="s">
        <v>44</v>
      </c>
      <c r="O390" s="86"/>
      <c r="P390" s="224">
        <f>O390*H390</f>
        <v>0</v>
      </c>
      <c r="Q390" s="224">
        <v>0.016</v>
      </c>
      <c r="R390" s="224">
        <f>Q390*H390</f>
        <v>0.016</v>
      </c>
      <c r="S390" s="224">
        <v>0</v>
      </c>
      <c r="T390" s="225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6" t="s">
        <v>230</v>
      </c>
      <c r="AT390" s="226" t="s">
        <v>243</v>
      </c>
      <c r="AU390" s="226" t="s">
        <v>82</v>
      </c>
      <c r="AY390" s="19" t="s">
        <v>163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9" t="s">
        <v>80</v>
      </c>
      <c r="BK390" s="227">
        <f>ROUND(I390*H390,2)</f>
        <v>0</v>
      </c>
      <c r="BL390" s="19" t="s">
        <v>170</v>
      </c>
      <c r="BM390" s="226" t="s">
        <v>1053</v>
      </c>
    </row>
    <row r="391" spans="1:51" s="15" customFormat="1" ht="12">
      <c r="A391" s="15"/>
      <c r="B391" s="257"/>
      <c r="C391" s="258"/>
      <c r="D391" s="233" t="s">
        <v>176</v>
      </c>
      <c r="E391" s="259" t="s">
        <v>19</v>
      </c>
      <c r="F391" s="260" t="s">
        <v>1020</v>
      </c>
      <c r="G391" s="258"/>
      <c r="H391" s="259" t="s">
        <v>19</v>
      </c>
      <c r="I391" s="261"/>
      <c r="J391" s="258"/>
      <c r="K391" s="258"/>
      <c r="L391" s="262"/>
      <c r="M391" s="263"/>
      <c r="N391" s="264"/>
      <c r="O391" s="264"/>
      <c r="P391" s="264"/>
      <c r="Q391" s="264"/>
      <c r="R391" s="264"/>
      <c r="S391" s="264"/>
      <c r="T391" s="26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6" t="s">
        <v>176</v>
      </c>
      <c r="AU391" s="266" t="s">
        <v>82</v>
      </c>
      <c r="AV391" s="15" t="s">
        <v>80</v>
      </c>
      <c r="AW391" s="15" t="s">
        <v>35</v>
      </c>
      <c r="AX391" s="15" t="s">
        <v>73</v>
      </c>
      <c r="AY391" s="266" t="s">
        <v>163</v>
      </c>
    </row>
    <row r="392" spans="1:51" s="13" customFormat="1" ht="12">
      <c r="A392" s="13"/>
      <c r="B392" s="235"/>
      <c r="C392" s="236"/>
      <c r="D392" s="233" t="s">
        <v>176</v>
      </c>
      <c r="E392" s="237" t="s">
        <v>19</v>
      </c>
      <c r="F392" s="238" t="s">
        <v>1026</v>
      </c>
      <c r="G392" s="236"/>
      <c r="H392" s="239">
        <v>1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176</v>
      </c>
      <c r="AU392" s="245" t="s">
        <v>82</v>
      </c>
      <c r="AV392" s="13" t="s">
        <v>82</v>
      </c>
      <c r="AW392" s="13" t="s">
        <v>35</v>
      </c>
      <c r="AX392" s="13" t="s">
        <v>73</v>
      </c>
      <c r="AY392" s="245" t="s">
        <v>163</v>
      </c>
    </row>
    <row r="393" spans="1:51" s="14" customFormat="1" ht="12">
      <c r="A393" s="14"/>
      <c r="B393" s="246"/>
      <c r="C393" s="247"/>
      <c r="D393" s="233" t="s">
        <v>176</v>
      </c>
      <c r="E393" s="248" t="s">
        <v>19</v>
      </c>
      <c r="F393" s="249" t="s">
        <v>178</v>
      </c>
      <c r="G393" s="247"/>
      <c r="H393" s="250">
        <v>1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6" t="s">
        <v>176</v>
      </c>
      <c r="AU393" s="256" t="s">
        <v>82</v>
      </c>
      <c r="AV393" s="14" t="s">
        <v>170</v>
      </c>
      <c r="AW393" s="14" t="s">
        <v>35</v>
      </c>
      <c r="AX393" s="14" t="s">
        <v>80</v>
      </c>
      <c r="AY393" s="256" t="s">
        <v>163</v>
      </c>
    </row>
    <row r="394" spans="1:65" s="2" customFormat="1" ht="24.15" customHeight="1">
      <c r="A394" s="40"/>
      <c r="B394" s="41"/>
      <c r="C394" s="215" t="s">
        <v>477</v>
      </c>
      <c r="D394" s="215" t="s">
        <v>165</v>
      </c>
      <c r="E394" s="216" t="s">
        <v>1054</v>
      </c>
      <c r="F394" s="217" t="s">
        <v>1055</v>
      </c>
      <c r="G394" s="218" t="s">
        <v>405</v>
      </c>
      <c r="H394" s="219">
        <v>1</v>
      </c>
      <c r="I394" s="220"/>
      <c r="J394" s="221">
        <f>ROUND(I394*H394,2)</f>
        <v>0</v>
      </c>
      <c r="K394" s="217" t="s">
        <v>691</v>
      </c>
      <c r="L394" s="46"/>
      <c r="M394" s="222" t="s">
        <v>19</v>
      </c>
      <c r="N394" s="223" t="s">
        <v>44</v>
      </c>
      <c r="O394" s="86"/>
      <c r="P394" s="224">
        <f>O394*H394</f>
        <v>0</v>
      </c>
      <c r="Q394" s="224">
        <v>0</v>
      </c>
      <c r="R394" s="224">
        <f>Q394*H394</f>
        <v>0</v>
      </c>
      <c r="S394" s="224">
        <v>0</v>
      </c>
      <c r="T394" s="225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6" t="s">
        <v>170</v>
      </c>
      <c r="AT394" s="226" t="s">
        <v>165</v>
      </c>
      <c r="AU394" s="226" t="s">
        <v>82</v>
      </c>
      <c r="AY394" s="19" t="s">
        <v>163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19" t="s">
        <v>80</v>
      </c>
      <c r="BK394" s="227">
        <f>ROUND(I394*H394,2)</f>
        <v>0</v>
      </c>
      <c r="BL394" s="19" t="s">
        <v>170</v>
      </c>
      <c r="BM394" s="226" t="s">
        <v>1056</v>
      </c>
    </row>
    <row r="395" spans="1:47" s="2" customFormat="1" ht="12">
      <c r="A395" s="40"/>
      <c r="B395" s="41"/>
      <c r="C395" s="42"/>
      <c r="D395" s="228" t="s">
        <v>172</v>
      </c>
      <c r="E395" s="42"/>
      <c r="F395" s="229" t="s">
        <v>1057</v>
      </c>
      <c r="G395" s="42"/>
      <c r="H395" s="42"/>
      <c r="I395" s="230"/>
      <c r="J395" s="42"/>
      <c r="K395" s="42"/>
      <c r="L395" s="46"/>
      <c r="M395" s="231"/>
      <c r="N395" s="232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172</v>
      </c>
      <c r="AU395" s="19" t="s">
        <v>82</v>
      </c>
    </row>
    <row r="396" spans="1:51" s="15" customFormat="1" ht="12">
      <c r="A396" s="15"/>
      <c r="B396" s="257"/>
      <c r="C396" s="258"/>
      <c r="D396" s="233" t="s">
        <v>176</v>
      </c>
      <c r="E396" s="259" t="s">
        <v>19</v>
      </c>
      <c r="F396" s="260" t="s">
        <v>1020</v>
      </c>
      <c r="G396" s="258"/>
      <c r="H396" s="259" t="s">
        <v>19</v>
      </c>
      <c r="I396" s="261"/>
      <c r="J396" s="258"/>
      <c r="K396" s="258"/>
      <c r="L396" s="262"/>
      <c r="M396" s="263"/>
      <c r="N396" s="264"/>
      <c r="O396" s="264"/>
      <c r="P396" s="264"/>
      <c r="Q396" s="264"/>
      <c r="R396" s="264"/>
      <c r="S396" s="264"/>
      <c r="T396" s="26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6" t="s">
        <v>176</v>
      </c>
      <c r="AU396" s="266" t="s">
        <v>82</v>
      </c>
      <c r="AV396" s="15" t="s">
        <v>80</v>
      </c>
      <c r="AW396" s="15" t="s">
        <v>35</v>
      </c>
      <c r="AX396" s="15" t="s">
        <v>73</v>
      </c>
      <c r="AY396" s="266" t="s">
        <v>163</v>
      </c>
    </row>
    <row r="397" spans="1:51" s="13" customFormat="1" ht="12">
      <c r="A397" s="13"/>
      <c r="B397" s="235"/>
      <c r="C397" s="236"/>
      <c r="D397" s="233" t="s">
        <v>176</v>
      </c>
      <c r="E397" s="237" t="s">
        <v>19</v>
      </c>
      <c r="F397" s="238" t="s">
        <v>1022</v>
      </c>
      <c r="G397" s="236"/>
      <c r="H397" s="239">
        <v>1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176</v>
      </c>
      <c r="AU397" s="245" t="s">
        <v>82</v>
      </c>
      <c r="AV397" s="13" t="s">
        <v>82</v>
      </c>
      <c r="AW397" s="13" t="s">
        <v>35</v>
      </c>
      <c r="AX397" s="13" t="s">
        <v>73</v>
      </c>
      <c r="AY397" s="245" t="s">
        <v>163</v>
      </c>
    </row>
    <row r="398" spans="1:51" s="14" customFormat="1" ht="12">
      <c r="A398" s="14"/>
      <c r="B398" s="246"/>
      <c r="C398" s="247"/>
      <c r="D398" s="233" t="s">
        <v>176</v>
      </c>
      <c r="E398" s="248" t="s">
        <v>19</v>
      </c>
      <c r="F398" s="249" t="s">
        <v>178</v>
      </c>
      <c r="G398" s="247"/>
      <c r="H398" s="250">
        <v>1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176</v>
      </c>
      <c r="AU398" s="256" t="s">
        <v>82</v>
      </c>
      <c r="AV398" s="14" t="s">
        <v>170</v>
      </c>
      <c r="AW398" s="14" t="s">
        <v>35</v>
      </c>
      <c r="AX398" s="14" t="s">
        <v>80</v>
      </c>
      <c r="AY398" s="256" t="s">
        <v>163</v>
      </c>
    </row>
    <row r="399" spans="1:65" s="2" customFormat="1" ht="16.5" customHeight="1">
      <c r="A399" s="40"/>
      <c r="B399" s="41"/>
      <c r="C399" s="267" t="s">
        <v>483</v>
      </c>
      <c r="D399" s="267" t="s">
        <v>243</v>
      </c>
      <c r="E399" s="268" t="s">
        <v>1058</v>
      </c>
      <c r="F399" s="269" t="s">
        <v>1059</v>
      </c>
      <c r="G399" s="270" t="s">
        <v>405</v>
      </c>
      <c r="H399" s="271">
        <v>1</v>
      </c>
      <c r="I399" s="272"/>
      <c r="J399" s="273">
        <f>ROUND(I399*H399,2)</f>
        <v>0</v>
      </c>
      <c r="K399" s="269" t="s">
        <v>19</v>
      </c>
      <c r="L399" s="274"/>
      <c r="M399" s="275" t="s">
        <v>19</v>
      </c>
      <c r="N399" s="276" t="s">
        <v>44</v>
      </c>
      <c r="O399" s="86"/>
      <c r="P399" s="224">
        <f>O399*H399</f>
        <v>0</v>
      </c>
      <c r="Q399" s="224">
        <v>0.0125</v>
      </c>
      <c r="R399" s="224">
        <f>Q399*H399</f>
        <v>0.0125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230</v>
      </c>
      <c r="AT399" s="226" t="s">
        <v>243</v>
      </c>
      <c r="AU399" s="226" t="s">
        <v>82</v>
      </c>
      <c r="AY399" s="19" t="s">
        <v>163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80</v>
      </c>
      <c r="BK399" s="227">
        <f>ROUND(I399*H399,2)</f>
        <v>0</v>
      </c>
      <c r="BL399" s="19" t="s">
        <v>170</v>
      </c>
      <c r="BM399" s="226" t="s">
        <v>1060</v>
      </c>
    </row>
    <row r="400" spans="1:51" s="15" customFormat="1" ht="12">
      <c r="A400" s="15"/>
      <c r="B400" s="257"/>
      <c r="C400" s="258"/>
      <c r="D400" s="233" t="s">
        <v>176</v>
      </c>
      <c r="E400" s="259" t="s">
        <v>19</v>
      </c>
      <c r="F400" s="260" t="s">
        <v>1020</v>
      </c>
      <c r="G400" s="258"/>
      <c r="H400" s="259" t="s">
        <v>19</v>
      </c>
      <c r="I400" s="261"/>
      <c r="J400" s="258"/>
      <c r="K400" s="258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176</v>
      </c>
      <c r="AU400" s="266" t="s">
        <v>82</v>
      </c>
      <c r="AV400" s="15" t="s">
        <v>80</v>
      </c>
      <c r="AW400" s="15" t="s">
        <v>35</v>
      </c>
      <c r="AX400" s="15" t="s">
        <v>73</v>
      </c>
      <c r="AY400" s="266" t="s">
        <v>163</v>
      </c>
    </row>
    <row r="401" spans="1:51" s="13" customFormat="1" ht="12">
      <c r="A401" s="13"/>
      <c r="B401" s="235"/>
      <c r="C401" s="236"/>
      <c r="D401" s="233" t="s">
        <v>176</v>
      </c>
      <c r="E401" s="237" t="s">
        <v>19</v>
      </c>
      <c r="F401" s="238" t="s">
        <v>1026</v>
      </c>
      <c r="G401" s="236"/>
      <c r="H401" s="239">
        <v>1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176</v>
      </c>
      <c r="AU401" s="245" t="s">
        <v>82</v>
      </c>
      <c r="AV401" s="13" t="s">
        <v>82</v>
      </c>
      <c r="AW401" s="13" t="s">
        <v>35</v>
      </c>
      <c r="AX401" s="13" t="s">
        <v>73</v>
      </c>
      <c r="AY401" s="245" t="s">
        <v>163</v>
      </c>
    </row>
    <row r="402" spans="1:51" s="14" customFormat="1" ht="12">
      <c r="A402" s="14"/>
      <c r="B402" s="246"/>
      <c r="C402" s="247"/>
      <c r="D402" s="233" t="s">
        <v>176</v>
      </c>
      <c r="E402" s="248" t="s">
        <v>19</v>
      </c>
      <c r="F402" s="249" t="s">
        <v>178</v>
      </c>
      <c r="G402" s="247"/>
      <c r="H402" s="250">
        <v>1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6" t="s">
        <v>176</v>
      </c>
      <c r="AU402" s="256" t="s">
        <v>82</v>
      </c>
      <c r="AV402" s="14" t="s">
        <v>170</v>
      </c>
      <c r="AW402" s="14" t="s">
        <v>35</v>
      </c>
      <c r="AX402" s="14" t="s">
        <v>80</v>
      </c>
      <c r="AY402" s="256" t="s">
        <v>163</v>
      </c>
    </row>
    <row r="403" spans="1:65" s="2" customFormat="1" ht="24.15" customHeight="1">
      <c r="A403" s="40"/>
      <c r="B403" s="41"/>
      <c r="C403" s="215" t="s">
        <v>488</v>
      </c>
      <c r="D403" s="215" t="s">
        <v>165</v>
      </c>
      <c r="E403" s="216" t="s">
        <v>1061</v>
      </c>
      <c r="F403" s="217" t="s">
        <v>1062</v>
      </c>
      <c r="G403" s="218" t="s">
        <v>405</v>
      </c>
      <c r="H403" s="219">
        <v>3</v>
      </c>
      <c r="I403" s="220"/>
      <c r="J403" s="221">
        <f>ROUND(I403*H403,2)</f>
        <v>0</v>
      </c>
      <c r="K403" s="217" t="s">
        <v>691</v>
      </c>
      <c r="L403" s="46"/>
      <c r="M403" s="222" t="s">
        <v>19</v>
      </c>
      <c r="N403" s="223" t="s">
        <v>44</v>
      </c>
      <c r="O403" s="86"/>
      <c r="P403" s="224">
        <f>O403*H403</f>
        <v>0</v>
      </c>
      <c r="Q403" s="224">
        <v>0.00167</v>
      </c>
      <c r="R403" s="224">
        <f>Q403*H403</f>
        <v>0.0050100000000000006</v>
      </c>
      <c r="S403" s="224">
        <v>0</v>
      </c>
      <c r="T403" s="22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6" t="s">
        <v>170</v>
      </c>
      <c r="AT403" s="226" t="s">
        <v>165</v>
      </c>
      <c r="AU403" s="226" t="s">
        <v>82</v>
      </c>
      <c r="AY403" s="19" t="s">
        <v>163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9" t="s">
        <v>80</v>
      </c>
      <c r="BK403" s="227">
        <f>ROUND(I403*H403,2)</f>
        <v>0</v>
      </c>
      <c r="BL403" s="19" t="s">
        <v>170</v>
      </c>
      <c r="BM403" s="226" t="s">
        <v>1063</v>
      </c>
    </row>
    <row r="404" spans="1:47" s="2" customFormat="1" ht="12">
      <c r="A404" s="40"/>
      <c r="B404" s="41"/>
      <c r="C404" s="42"/>
      <c r="D404" s="228" t="s">
        <v>172</v>
      </c>
      <c r="E404" s="42"/>
      <c r="F404" s="229" t="s">
        <v>1064</v>
      </c>
      <c r="G404" s="42"/>
      <c r="H404" s="42"/>
      <c r="I404" s="230"/>
      <c r="J404" s="42"/>
      <c r="K404" s="42"/>
      <c r="L404" s="46"/>
      <c r="M404" s="231"/>
      <c r="N404" s="232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172</v>
      </c>
      <c r="AU404" s="19" t="s">
        <v>82</v>
      </c>
    </row>
    <row r="405" spans="1:51" s="15" customFormat="1" ht="12">
      <c r="A405" s="15"/>
      <c r="B405" s="257"/>
      <c r="C405" s="258"/>
      <c r="D405" s="233" t="s">
        <v>176</v>
      </c>
      <c r="E405" s="259" t="s">
        <v>19</v>
      </c>
      <c r="F405" s="260" t="s">
        <v>1020</v>
      </c>
      <c r="G405" s="258"/>
      <c r="H405" s="259" t="s">
        <v>19</v>
      </c>
      <c r="I405" s="261"/>
      <c r="J405" s="258"/>
      <c r="K405" s="258"/>
      <c r="L405" s="262"/>
      <c r="M405" s="263"/>
      <c r="N405" s="264"/>
      <c r="O405" s="264"/>
      <c r="P405" s="264"/>
      <c r="Q405" s="264"/>
      <c r="R405" s="264"/>
      <c r="S405" s="264"/>
      <c r="T405" s="26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6" t="s">
        <v>176</v>
      </c>
      <c r="AU405" s="266" t="s">
        <v>82</v>
      </c>
      <c r="AV405" s="15" t="s">
        <v>80</v>
      </c>
      <c r="AW405" s="15" t="s">
        <v>35</v>
      </c>
      <c r="AX405" s="15" t="s">
        <v>73</v>
      </c>
      <c r="AY405" s="266" t="s">
        <v>163</v>
      </c>
    </row>
    <row r="406" spans="1:51" s="13" customFormat="1" ht="12">
      <c r="A406" s="13"/>
      <c r="B406" s="235"/>
      <c r="C406" s="236"/>
      <c r="D406" s="233" t="s">
        <v>176</v>
      </c>
      <c r="E406" s="237" t="s">
        <v>19</v>
      </c>
      <c r="F406" s="238" t="s">
        <v>1034</v>
      </c>
      <c r="G406" s="236"/>
      <c r="H406" s="239">
        <v>1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176</v>
      </c>
      <c r="AU406" s="245" t="s">
        <v>82</v>
      </c>
      <c r="AV406" s="13" t="s">
        <v>82</v>
      </c>
      <c r="AW406" s="13" t="s">
        <v>35</v>
      </c>
      <c r="AX406" s="13" t="s">
        <v>73</v>
      </c>
      <c r="AY406" s="245" t="s">
        <v>163</v>
      </c>
    </row>
    <row r="407" spans="1:51" s="13" customFormat="1" ht="12">
      <c r="A407" s="13"/>
      <c r="B407" s="235"/>
      <c r="C407" s="236"/>
      <c r="D407" s="233" t="s">
        <v>176</v>
      </c>
      <c r="E407" s="237" t="s">
        <v>19</v>
      </c>
      <c r="F407" s="238" t="s">
        <v>1021</v>
      </c>
      <c r="G407" s="236"/>
      <c r="H407" s="239">
        <v>1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176</v>
      </c>
      <c r="AU407" s="245" t="s">
        <v>82</v>
      </c>
      <c r="AV407" s="13" t="s">
        <v>82</v>
      </c>
      <c r="AW407" s="13" t="s">
        <v>35</v>
      </c>
      <c r="AX407" s="13" t="s">
        <v>73</v>
      </c>
      <c r="AY407" s="245" t="s">
        <v>163</v>
      </c>
    </row>
    <row r="408" spans="1:51" s="13" customFormat="1" ht="12">
      <c r="A408" s="13"/>
      <c r="B408" s="235"/>
      <c r="C408" s="236"/>
      <c r="D408" s="233" t="s">
        <v>176</v>
      </c>
      <c r="E408" s="237" t="s">
        <v>19</v>
      </c>
      <c r="F408" s="238" t="s">
        <v>1065</v>
      </c>
      <c r="G408" s="236"/>
      <c r="H408" s="239">
        <v>1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176</v>
      </c>
      <c r="AU408" s="245" t="s">
        <v>82</v>
      </c>
      <c r="AV408" s="13" t="s">
        <v>82</v>
      </c>
      <c r="AW408" s="13" t="s">
        <v>35</v>
      </c>
      <c r="AX408" s="13" t="s">
        <v>73</v>
      </c>
      <c r="AY408" s="245" t="s">
        <v>163</v>
      </c>
    </row>
    <row r="409" spans="1:51" s="14" customFormat="1" ht="12">
      <c r="A409" s="14"/>
      <c r="B409" s="246"/>
      <c r="C409" s="247"/>
      <c r="D409" s="233" t="s">
        <v>176</v>
      </c>
      <c r="E409" s="248" t="s">
        <v>19</v>
      </c>
      <c r="F409" s="249" t="s">
        <v>178</v>
      </c>
      <c r="G409" s="247"/>
      <c r="H409" s="250">
        <v>3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176</v>
      </c>
      <c r="AU409" s="256" t="s">
        <v>82</v>
      </c>
      <c r="AV409" s="14" t="s">
        <v>170</v>
      </c>
      <c r="AW409" s="14" t="s">
        <v>35</v>
      </c>
      <c r="AX409" s="14" t="s">
        <v>80</v>
      </c>
      <c r="AY409" s="256" t="s">
        <v>163</v>
      </c>
    </row>
    <row r="410" spans="1:65" s="2" customFormat="1" ht="21.75" customHeight="1">
      <c r="A410" s="40"/>
      <c r="B410" s="41"/>
      <c r="C410" s="267" t="s">
        <v>492</v>
      </c>
      <c r="D410" s="267" t="s">
        <v>243</v>
      </c>
      <c r="E410" s="268" t="s">
        <v>1066</v>
      </c>
      <c r="F410" s="269" t="s">
        <v>1067</v>
      </c>
      <c r="G410" s="270" t="s">
        <v>405</v>
      </c>
      <c r="H410" s="271">
        <v>1</v>
      </c>
      <c r="I410" s="272"/>
      <c r="J410" s="273">
        <f>ROUND(I410*H410,2)</f>
        <v>0</v>
      </c>
      <c r="K410" s="269" t="s">
        <v>691</v>
      </c>
      <c r="L410" s="274"/>
      <c r="M410" s="275" t="s">
        <v>19</v>
      </c>
      <c r="N410" s="276" t="s">
        <v>44</v>
      </c>
      <c r="O410" s="86"/>
      <c r="P410" s="224">
        <f>O410*H410</f>
        <v>0</v>
      </c>
      <c r="Q410" s="224">
        <v>0.0087</v>
      </c>
      <c r="R410" s="224">
        <f>Q410*H410</f>
        <v>0.0087</v>
      </c>
      <c r="S410" s="224">
        <v>0</v>
      </c>
      <c r="T410" s="22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6" t="s">
        <v>230</v>
      </c>
      <c r="AT410" s="226" t="s">
        <v>243</v>
      </c>
      <c r="AU410" s="226" t="s">
        <v>82</v>
      </c>
      <c r="AY410" s="19" t="s">
        <v>163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9" t="s">
        <v>80</v>
      </c>
      <c r="BK410" s="227">
        <f>ROUND(I410*H410,2)</f>
        <v>0</v>
      </c>
      <c r="BL410" s="19" t="s">
        <v>170</v>
      </c>
      <c r="BM410" s="226" t="s">
        <v>1068</v>
      </c>
    </row>
    <row r="411" spans="1:51" s="15" customFormat="1" ht="12">
      <c r="A411" s="15"/>
      <c r="B411" s="257"/>
      <c r="C411" s="258"/>
      <c r="D411" s="233" t="s">
        <v>176</v>
      </c>
      <c r="E411" s="259" t="s">
        <v>19</v>
      </c>
      <c r="F411" s="260" t="s">
        <v>1020</v>
      </c>
      <c r="G411" s="258"/>
      <c r="H411" s="259" t="s">
        <v>19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6" t="s">
        <v>176</v>
      </c>
      <c r="AU411" s="266" t="s">
        <v>82</v>
      </c>
      <c r="AV411" s="15" t="s">
        <v>80</v>
      </c>
      <c r="AW411" s="15" t="s">
        <v>35</v>
      </c>
      <c r="AX411" s="15" t="s">
        <v>73</v>
      </c>
      <c r="AY411" s="266" t="s">
        <v>163</v>
      </c>
    </row>
    <row r="412" spans="1:51" s="13" customFormat="1" ht="12">
      <c r="A412" s="13"/>
      <c r="B412" s="235"/>
      <c r="C412" s="236"/>
      <c r="D412" s="233" t="s">
        <v>176</v>
      </c>
      <c r="E412" s="237" t="s">
        <v>19</v>
      </c>
      <c r="F412" s="238" t="s">
        <v>1026</v>
      </c>
      <c r="G412" s="236"/>
      <c r="H412" s="239">
        <v>1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176</v>
      </c>
      <c r="AU412" s="245" t="s">
        <v>82</v>
      </c>
      <c r="AV412" s="13" t="s">
        <v>82</v>
      </c>
      <c r="AW412" s="13" t="s">
        <v>35</v>
      </c>
      <c r="AX412" s="13" t="s">
        <v>73</v>
      </c>
      <c r="AY412" s="245" t="s">
        <v>163</v>
      </c>
    </row>
    <row r="413" spans="1:51" s="14" customFormat="1" ht="12">
      <c r="A413" s="14"/>
      <c r="B413" s="246"/>
      <c r="C413" s="247"/>
      <c r="D413" s="233" t="s">
        <v>176</v>
      </c>
      <c r="E413" s="248" t="s">
        <v>19</v>
      </c>
      <c r="F413" s="249" t="s">
        <v>178</v>
      </c>
      <c r="G413" s="247"/>
      <c r="H413" s="250">
        <v>1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6" t="s">
        <v>176</v>
      </c>
      <c r="AU413" s="256" t="s">
        <v>82</v>
      </c>
      <c r="AV413" s="14" t="s">
        <v>170</v>
      </c>
      <c r="AW413" s="14" t="s">
        <v>35</v>
      </c>
      <c r="AX413" s="14" t="s">
        <v>80</v>
      </c>
      <c r="AY413" s="256" t="s">
        <v>163</v>
      </c>
    </row>
    <row r="414" spans="1:65" s="2" customFormat="1" ht="16.5" customHeight="1">
      <c r="A414" s="40"/>
      <c r="B414" s="41"/>
      <c r="C414" s="267" t="s">
        <v>497</v>
      </c>
      <c r="D414" s="267" t="s">
        <v>243</v>
      </c>
      <c r="E414" s="268" t="s">
        <v>1069</v>
      </c>
      <c r="F414" s="269" t="s">
        <v>1070</v>
      </c>
      <c r="G414" s="270" t="s">
        <v>405</v>
      </c>
      <c r="H414" s="271">
        <v>1</v>
      </c>
      <c r="I414" s="272"/>
      <c r="J414" s="273">
        <f>ROUND(I414*H414,2)</f>
        <v>0</v>
      </c>
      <c r="K414" s="269" t="s">
        <v>19</v>
      </c>
      <c r="L414" s="274"/>
      <c r="M414" s="275" t="s">
        <v>19</v>
      </c>
      <c r="N414" s="276" t="s">
        <v>44</v>
      </c>
      <c r="O414" s="86"/>
      <c r="P414" s="224">
        <f>O414*H414</f>
        <v>0</v>
      </c>
      <c r="Q414" s="224">
        <v>0.012</v>
      </c>
      <c r="R414" s="224">
        <f>Q414*H414</f>
        <v>0.012</v>
      </c>
      <c r="S414" s="224">
        <v>0</v>
      </c>
      <c r="T414" s="22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6" t="s">
        <v>230</v>
      </c>
      <c r="AT414" s="226" t="s">
        <v>243</v>
      </c>
      <c r="AU414" s="226" t="s">
        <v>82</v>
      </c>
      <c r="AY414" s="19" t="s">
        <v>163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9" t="s">
        <v>80</v>
      </c>
      <c r="BK414" s="227">
        <f>ROUND(I414*H414,2)</f>
        <v>0</v>
      </c>
      <c r="BL414" s="19" t="s">
        <v>170</v>
      </c>
      <c r="BM414" s="226" t="s">
        <v>1071</v>
      </c>
    </row>
    <row r="415" spans="1:51" s="15" customFormat="1" ht="12">
      <c r="A415" s="15"/>
      <c r="B415" s="257"/>
      <c r="C415" s="258"/>
      <c r="D415" s="233" t="s">
        <v>176</v>
      </c>
      <c r="E415" s="259" t="s">
        <v>19</v>
      </c>
      <c r="F415" s="260" t="s">
        <v>1020</v>
      </c>
      <c r="G415" s="258"/>
      <c r="H415" s="259" t="s">
        <v>19</v>
      </c>
      <c r="I415" s="261"/>
      <c r="J415" s="258"/>
      <c r="K415" s="258"/>
      <c r="L415" s="262"/>
      <c r="M415" s="263"/>
      <c r="N415" s="264"/>
      <c r="O415" s="264"/>
      <c r="P415" s="264"/>
      <c r="Q415" s="264"/>
      <c r="R415" s="264"/>
      <c r="S415" s="264"/>
      <c r="T415" s="26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6" t="s">
        <v>176</v>
      </c>
      <c r="AU415" s="266" t="s">
        <v>82</v>
      </c>
      <c r="AV415" s="15" t="s">
        <v>80</v>
      </c>
      <c r="AW415" s="15" t="s">
        <v>35</v>
      </c>
      <c r="AX415" s="15" t="s">
        <v>73</v>
      </c>
      <c r="AY415" s="266" t="s">
        <v>163</v>
      </c>
    </row>
    <row r="416" spans="1:51" s="13" customFormat="1" ht="12">
      <c r="A416" s="13"/>
      <c r="B416" s="235"/>
      <c r="C416" s="236"/>
      <c r="D416" s="233" t="s">
        <v>176</v>
      </c>
      <c r="E416" s="237" t="s">
        <v>19</v>
      </c>
      <c r="F416" s="238" t="s">
        <v>1026</v>
      </c>
      <c r="G416" s="236"/>
      <c r="H416" s="239">
        <v>1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176</v>
      </c>
      <c r="AU416" s="245" t="s">
        <v>82</v>
      </c>
      <c r="AV416" s="13" t="s">
        <v>82</v>
      </c>
      <c r="AW416" s="13" t="s">
        <v>35</v>
      </c>
      <c r="AX416" s="13" t="s">
        <v>73</v>
      </c>
      <c r="AY416" s="245" t="s">
        <v>163</v>
      </c>
    </row>
    <row r="417" spans="1:51" s="14" customFormat="1" ht="12">
      <c r="A417" s="14"/>
      <c r="B417" s="246"/>
      <c r="C417" s="247"/>
      <c r="D417" s="233" t="s">
        <v>176</v>
      </c>
      <c r="E417" s="248" t="s">
        <v>19</v>
      </c>
      <c r="F417" s="249" t="s">
        <v>178</v>
      </c>
      <c r="G417" s="247"/>
      <c r="H417" s="250">
        <v>1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6" t="s">
        <v>176</v>
      </c>
      <c r="AU417" s="256" t="s">
        <v>82</v>
      </c>
      <c r="AV417" s="14" t="s">
        <v>170</v>
      </c>
      <c r="AW417" s="14" t="s">
        <v>35</v>
      </c>
      <c r="AX417" s="14" t="s">
        <v>80</v>
      </c>
      <c r="AY417" s="256" t="s">
        <v>163</v>
      </c>
    </row>
    <row r="418" spans="1:65" s="2" customFormat="1" ht="16.5" customHeight="1">
      <c r="A418" s="40"/>
      <c r="B418" s="41"/>
      <c r="C418" s="267" t="s">
        <v>501</v>
      </c>
      <c r="D418" s="267" t="s">
        <v>243</v>
      </c>
      <c r="E418" s="268" t="s">
        <v>1072</v>
      </c>
      <c r="F418" s="269" t="s">
        <v>1073</v>
      </c>
      <c r="G418" s="270" t="s">
        <v>405</v>
      </c>
      <c r="H418" s="271">
        <v>1</v>
      </c>
      <c r="I418" s="272"/>
      <c r="J418" s="273">
        <f>ROUND(I418*H418,2)</f>
        <v>0</v>
      </c>
      <c r="K418" s="269" t="s">
        <v>19</v>
      </c>
      <c r="L418" s="274"/>
      <c r="M418" s="275" t="s">
        <v>19</v>
      </c>
      <c r="N418" s="276" t="s">
        <v>44</v>
      </c>
      <c r="O418" s="86"/>
      <c r="P418" s="224">
        <f>O418*H418</f>
        <v>0</v>
      </c>
      <c r="Q418" s="224">
        <v>0.0095</v>
      </c>
      <c r="R418" s="224">
        <f>Q418*H418</f>
        <v>0.0095</v>
      </c>
      <c r="S418" s="224">
        <v>0</v>
      </c>
      <c r="T418" s="225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6" t="s">
        <v>230</v>
      </c>
      <c r="AT418" s="226" t="s">
        <v>243</v>
      </c>
      <c r="AU418" s="226" t="s">
        <v>82</v>
      </c>
      <c r="AY418" s="19" t="s">
        <v>163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19" t="s">
        <v>80</v>
      </c>
      <c r="BK418" s="227">
        <f>ROUND(I418*H418,2)</f>
        <v>0</v>
      </c>
      <c r="BL418" s="19" t="s">
        <v>170</v>
      </c>
      <c r="BM418" s="226" t="s">
        <v>1074</v>
      </c>
    </row>
    <row r="419" spans="1:51" s="15" customFormat="1" ht="12">
      <c r="A419" s="15"/>
      <c r="B419" s="257"/>
      <c r="C419" s="258"/>
      <c r="D419" s="233" t="s">
        <v>176</v>
      </c>
      <c r="E419" s="259" t="s">
        <v>19</v>
      </c>
      <c r="F419" s="260" t="s">
        <v>1020</v>
      </c>
      <c r="G419" s="258"/>
      <c r="H419" s="259" t="s">
        <v>19</v>
      </c>
      <c r="I419" s="261"/>
      <c r="J419" s="258"/>
      <c r="K419" s="258"/>
      <c r="L419" s="262"/>
      <c r="M419" s="263"/>
      <c r="N419" s="264"/>
      <c r="O419" s="264"/>
      <c r="P419" s="264"/>
      <c r="Q419" s="264"/>
      <c r="R419" s="264"/>
      <c r="S419" s="264"/>
      <c r="T419" s="26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6" t="s">
        <v>176</v>
      </c>
      <c r="AU419" s="266" t="s">
        <v>82</v>
      </c>
      <c r="AV419" s="15" t="s">
        <v>80</v>
      </c>
      <c r="AW419" s="15" t="s">
        <v>35</v>
      </c>
      <c r="AX419" s="15" t="s">
        <v>73</v>
      </c>
      <c r="AY419" s="266" t="s">
        <v>163</v>
      </c>
    </row>
    <row r="420" spans="1:51" s="13" customFormat="1" ht="12">
      <c r="A420" s="13"/>
      <c r="B420" s="235"/>
      <c r="C420" s="236"/>
      <c r="D420" s="233" t="s">
        <v>176</v>
      </c>
      <c r="E420" s="237" t="s">
        <v>19</v>
      </c>
      <c r="F420" s="238" t="s">
        <v>1026</v>
      </c>
      <c r="G420" s="236"/>
      <c r="H420" s="239">
        <v>1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176</v>
      </c>
      <c r="AU420" s="245" t="s">
        <v>82</v>
      </c>
      <c r="AV420" s="13" t="s">
        <v>82</v>
      </c>
      <c r="AW420" s="13" t="s">
        <v>35</v>
      </c>
      <c r="AX420" s="13" t="s">
        <v>73</v>
      </c>
      <c r="AY420" s="245" t="s">
        <v>163</v>
      </c>
    </row>
    <row r="421" spans="1:51" s="14" customFormat="1" ht="12">
      <c r="A421" s="14"/>
      <c r="B421" s="246"/>
      <c r="C421" s="247"/>
      <c r="D421" s="233" t="s">
        <v>176</v>
      </c>
      <c r="E421" s="248" t="s">
        <v>19</v>
      </c>
      <c r="F421" s="249" t="s">
        <v>178</v>
      </c>
      <c r="G421" s="247"/>
      <c r="H421" s="250">
        <v>1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6" t="s">
        <v>176</v>
      </c>
      <c r="AU421" s="256" t="s">
        <v>82</v>
      </c>
      <c r="AV421" s="14" t="s">
        <v>170</v>
      </c>
      <c r="AW421" s="14" t="s">
        <v>35</v>
      </c>
      <c r="AX421" s="14" t="s">
        <v>80</v>
      </c>
      <c r="AY421" s="256" t="s">
        <v>163</v>
      </c>
    </row>
    <row r="422" spans="1:65" s="2" customFormat="1" ht="24.15" customHeight="1">
      <c r="A422" s="40"/>
      <c r="B422" s="41"/>
      <c r="C422" s="215" t="s">
        <v>505</v>
      </c>
      <c r="D422" s="215" t="s">
        <v>165</v>
      </c>
      <c r="E422" s="216" t="s">
        <v>1075</v>
      </c>
      <c r="F422" s="217" t="s">
        <v>1076</v>
      </c>
      <c r="G422" s="218" t="s">
        <v>200</v>
      </c>
      <c r="H422" s="219">
        <v>42.5</v>
      </c>
      <c r="I422" s="220"/>
      <c r="J422" s="221">
        <f>ROUND(I422*H422,2)</f>
        <v>0</v>
      </c>
      <c r="K422" s="217" t="s">
        <v>691</v>
      </c>
      <c r="L422" s="46"/>
      <c r="M422" s="222" t="s">
        <v>19</v>
      </c>
      <c r="N422" s="223" t="s">
        <v>44</v>
      </c>
      <c r="O422" s="86"/>
      <c r="P422" s="224">
        <f>O422*H422</f>
        <v>0</v>
      </c>
      <c r="Q422" s="224">
        <v>0</v>
      </c>
      <c r="R422" s="224">
        <f>Q422*H422</f>
        <v>0</v>
      </c>
      <c r="S422" s="224">
        <v>0</v>
      </c>
      <c r="T422" s="225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6" t="s">
        <v>170</v>
      </c>
      <c r="AT422" s="226" t="s">
        <v>165</v>
      </c>
      <c r="AU422" s="226" t="s">
        <v>82</v>
      </c>
      <c r="AY422" s="19" t="s">
        <v>163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9" t="s">
        <v>80</v>
      </c>
      <c r="BK422" s="227">
        <f>ROUND(I422*H422,2)</f>
        <v>0</v>
      </c>
      <c r="BL422" s="19" t="s">
        <v>170</v>
      </c>
      <c r="BM422" s="226" t="s">
        <v>1077</v>
      </c>
    </row>
    <row r="423" spans="1:47" s="2" customFormat="1" ht="12">
      <c r="A423" s="40"/>
      <c r="B423" s="41"/>
      <c r="C423" s="42"/>
      <c r="D423" s="228" t="s">
        <v>172</v>
      </c>
      <c r="E423" s="42"/>
      <c r="F423" s="229" t="s">
        <v>1078</v>
      </c>
      <c r="G423" s="42"/>
      <c r="H423" s="42"/>
      <c r="I423" s="230"/>
      <c r="J423" s="42"/>
      <c r="K423" s="42"/>
      <c r="L423" s="46"/>
      <c r="M423" s="231"/>
      <c r="N423" s="232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172</v>
      </c>
      <c r="AU423" s="19" t="s">
        <v>82</v>
      </c>
    </row>
    <row r="424" spans="1:51" s="15" customFormat="1" ht="12">
      <c r="A424" s="15"/>
      <c r="B424" s="257"/>
      <c r="C424" s="258"/>
      <c r="D424" s="233" t="s">
        <v>176</v>
      </c>
      <c r="E424" s="259" t="s">
        <v>19</v>
      </c>
      <c r="F424" s="260" t="s">
        <v>1079</v>
      </c>
      <c r="G424" s="258"/>
      <c r="H424" s="259" t="s">
        <v>19</v>
      </c>
      <c r="I424" s="261"/>
      <c r="J424" s="258"/>
      <c r="K424" s="258"/>
      <c r="L424" s="262"/>
      <c r="M424" s="263"/>
      <c r="N424" s="264"/>
      <c r="O424" s="264"/>
      <c r="P424" s="264"/>
      <c r="Q424" s="264"/>
      <c r="R424" s="264"/>
      <c r="S424" s="264"/>
      <c r="T424" s="26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6" t="s">
        <v>176</v>
      </c>
      <c r="AU424" s="266" t="s">
        <v>82</v>
      </c>
      <c r="AV424" s="15" t="s">
        <v>80</v>
      </c>
      <c r="AW424" s="15" t="s">
        <v>35</v>
      </c>
      <c r="AX424" s="15" t="s">
        <v>73</v>
      </c>
      <c r="AY424" s="266" t="s">
        <v>163</v>
      </c>
    </row>
    <row r="425" spans="1:51" s="13" customFormat="1" ht="12">
      <c r="A425" s="13"/>
      <c r="B425" s="235"/>
      <c r="C425" s="236"/>
      <c r="D425" s="233" t="s">
        <v>176</v>
      </c>
      <c r="E425" s="237" t="s">
        <v>19</v>
      </c>
      <c r="F425" s="238" t="s">
        <v>1080</v>
      </c>
      <c r="G425" s="236"/>
      <c r="H425" s="239">
        <v>12.5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176</v>
      </c>
      <c r="AU425" s="245" t="s">
        <v>82</v>
      </c>
      <c r="AV425" s="13" t="s">
        <v>82</v>
      </c>
      <c r="AW425" s="13" t="s">
        <v>35</v>
      </c>
      <c r="AX425" s="13" t="s">
        <v>73</v>
      </c>
      <c r="AY425" s="245" t="s">
        <v>163</v>
      </c>
    </row>
    <row r="426" spans="1:51" s="16" customFormat="1" ht="12">
      <c r="A426" s="16"/>
      <c r="B426" s="285"/>
      <c r="C426" s="286"/>
      <c r="D426" s="233" t="s">
        <v>176</v>
      </c>
      <c r="E426" s="287" t="s">
        <v>19</v>
      </c>
      <c r="F426" s="288" t="s">
        <v>804</v>
      </c>
      <c r="G426" s="286"/>
      <c r="H426" s="289">
        <v>12.5</v>
      </c>
      <c r="I426" s="290"/>
      <c r="J426" s="286"/>
      <c r="K426" s="286"/>
      <c r="L426" s="291"/>
      <c r="M426" s="292"/>
      <c r="N426" s="293"/>
      <c r="O426" s="293"/>
      <c r="P426" s="293"/>
      <c r="Q426" s="293"/>
      <c r="R426" s="293"/>
      <c r="S426" s="293"/>
      <c r="T426" s="294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95" t="s">
        <v>176</v>
      </c>
      <c r="AU426" s="295" t="s">
        <v>82</v>
      </c>
      <c r="AV426" s="16" t="s">
        <v>185</v>
      </c>
      <c r="AW426" s="16" t="s">
        <v>35</v>
      </c>
      <c r="AX426" s="16" t="s">
        <v>73</v>
      </c>
      <c r="AY426" s="295" t="s">
        <v>163</v>
      </c>
    </row>
    <row r="427" spans="1:51" s="13" customFormat="1" ht="12">
      <c r="A427" s="13"/>
      <c r="B427" s="235"/>
      <c r="C427" s="236"/>
      <c r="D427" s="233" t="s">
        <v>176</v>
      </c>
      <c r="E427" s="237" t="s">
        <v>19</v>
      </c>
      <c r="F427" s="238" t="s">
        <v>1081</v>
      </c>
      <c r="G427" s="236"/>
      <c r="H427" s="239">
        <v>30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176</v>
      </c>
      <c r="AU427" s="245" t="s">
        <v>82</v>
      </c>
      <c r="AV427" s="13" t="s">
        <v>82</v>
      </c>
      <c r="AW427" s="13" t="s">
        <v>35</v>
      </c>
      <c r="AX427" s="13" t="s">
        <v>73</v>
      </c>
      <c r="AY427" s="245" t="s">
        <v>163</v>
      </c>
    </row>
    <row r="428" spans="1:51" s="16" customFormat="1" ht="12">
      <c r="A428" s="16"/>
      <c r="B428" s="285"/>
      <c r="C428" s="286"/>
      <c r="D428" s="233" t="s">
        <v>176</v>
      </c>
      <c r="E428" s="287" t="s">
        <v>19</v>
      </c>
      <c r="F428" s="288" t="s">
        <v>804</v>
      </c>
      <c r="G428" s="286"/>
      <c r="H428" s="289">
        <v>30</v>
      </c>
      <c r="I428" s="290"/>
      <c r="J428" s="286"/>
      <c r="K428" s="286"/>
      <c r="L428" s="291"/>
      <c r="M428" s="292"/>
      <c r="N428" s="293"/>
      <c r="O428" s="293"/>
      <c r="P428" s="293"/>
      <c r="Q428" s="293"/>
      <c r="R428" s="293"/>
      <c r="S428" s="293"/>
      <c r="T428" s="294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95" t="s">
        <v>176</v>
      </c>
      <c r="AU428" s="295" t="s">
        <v>82</v>
      </c>
      <c r="AV428" s="16" t="s">
        <v>185</v>
      </c>
      <c r="AW428" s="16" t="s">
        <v>35</v>
      </c>
      <c r="AX428" s="16" t="s">
        <v>73</v>
      </c>
      <c r="AY428" s="295" t="s">
        <v>163</v>
      </c>
    </row>
    <row r="429" spans="1:51" s="14" customFormat="1" ht="12">
      <c r="A429" s="14"/>
      <c r="B429" s="246"/>
      <c r="C429" s="247"/>
      <c r="D429" s="233" t="s">
        <v>176</v>
      </c>
      <c r="E429" s="248" t="s">
        <v>19</v>
      </c>
      <c r="F429" s="249" t="s">
        <v>178</v>
      </c>
      <c r="G429" s="247"/>
      <c r="H429" s="250">
        <v>42.5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6" t="s">
        <v>176</v>
      </c>
      <c r="AU429" s="256" t="s">
        <v>82</v>
      </c>
      <c r="AV429" s="14" t="s">
        <v>170</v>
      </c>
      <c r="AW429" s="14" t="s">
        <v>35</v>
      </c>
      <c r="AX429" s="14" t="s">
        <v>80</v>
      </c>
      <c r="AY429" s="256" t="s">
        <v>163</v>
      </c>
    </row>
    <row r="430" spans="1:65" s="2" customFormat="1" ht="16.5" customHeight="1">
      <c r="A430" s="40"/>
      <c r="B430" s="41"/>
      <c r="C430" s="267" t="s">
        <v>177</v>
      </c>
      <c r="D430" s="267" t="s">
        <v>243</v>
      </c>
      <c r="E430" s="268" t="s">
        <v>1082</v>
      </c>
      <c r="F430" s="269" t="s">
        <v>1083</v>
      </c>
      <c r="G430" s="270" t="s">
        <v>200</v>
      </c>
      <c r="H430" s="271">
        <v>12.688</v>
      </c>
      <c r="I430" s="272"/>
      <c r="J430" s="273">
        <f>ROUND(I430*H430,2)</f>
        <v>0</v>
      </c>
      <c r="K430" s="269" t="s">
        <v>691</v>
      </c>
      <c r="L430" s="274"/>
      <c r="M430" s="275" t="s">
        <v>19</v>
      </c>
      <c r="N430" s="276" t="s">
        <v>44</v>
      </c>
      <c r="O430" s="86"/>
      <c r="P430" s="224">
        <f>O430*H430</f>
        <v>0</v>
      </c>
      <c r="Q430" s="224">
        <v>0.00027</v>
      </c>
      <c r="R430" s="224">
        <f>Q430*H430</f>
        <v>0.0034257600000000003</v>
      </c>
      <c r="S430" s="224">
        <v>0</v>
      </c>
      <c r="T430" s="225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6" t="s">
        <v>230</v>
      </c>
      <c r="AT430" s="226" t="s">
        <v>243</v>
      </c>
      <c r="AU430" s="226" t="s">
        <v>82</v>
      </c>
      <c r="AY430" s="19" t="s">
        <v>163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19" t="s">
        <v>80</v>
      </c>
      <c r="BK430" s="227">
        <f>ROUND(I430*H430,2)</f>
        <v>0</v>
      </c>
      <c r="BL430" s="19" t="s">
        <v>170</v>
      </c>
      <c r="BM430" s="226" t="s">
        <v>1084</v>
      </c>
    </row>
    <row r="431" spans="1:51" s="13" customFormat="1" ht="12">
      <c r="A431" s="13"/>
      <c r="B431" s="235"/>
      <c r="C431" s="236"/>
      <c r="D431" s="233" t="s">
        <v>176</v>
      </c>
      <c r="E431" s="237" t="s">
        <v>19</v>
      </c>
      <c r="F431" s="238" t="s">
        <v>1085</v>
      </c>
      <c r="G431" s="236"/>
      <c r="H431" s="239">
        <v>12.688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176</v>
      </c>
      <c r="AU431" s="245" t="s">
        <v>82</v>
      </c>
      <c r="AV431" s="13" t="s">
        <v>82</v>
      </c>
      <c r="AW431" s="13" t="s">
        <v>35</v>
      </c>
      <c r="AX431" s="13" t="s">
        <v>73</v>
      </c>
      <c r="AY431" s="245" t="s">
        <v>163</v>
      </c>
    </row>
    <row r="432" spans="1:51" s="14" customFormat="1" ht="12">
      <c r="A432" s="14"/>
      <c r="B432" s="246"/>
      <c r="C432" s="247"/>
      <c r="D432" s="233" t="s">
        <v>176</v>
      </c>
      <c r="E432" s="248" t="s">
        <v>19</v>
      </c>
      <c r="F432" s="249" t="s">
        <v>178</v>
      </c>
      <c r="G432" s="247"/>
      <c r="H432" s="250">
        <v>12.688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6" t="s">
        <v>176</v>
      </c>
      <c r="AU432" s="256" t="s">
        <v>82</v>
      </c>
      <c r="AV432" s="14" t="s">
        <v>170</v>
      </c>
      <c r="AW432" s="14" t="s">
        <v>35</v>
      </c>
      <c r="AX432" s="14" t="s">
        <v>80</v>
      </c>
      <c r="AY432" s="256" t="s">
        <v>163</v>
      </c>
    </row>
    <row r="433" spans="1:65" s="2" customFormat="1" ht="16.5" customHeight="1">
      <c r="A433" s="40"/>
      <c r="B433" s="41"/>
      <c r="C433" s="267" t="s">
        <v>513</v>
      </c>
      <c r="D433" s="267" t="s">
        <v>243</v>
      </c>
      <c r="E433" s="268" t="s">
        <v>1086</v>
      </c>
      <c r="F433" s="269" t="s">
        <v>1087</v>
      </c>
      <c r="G433" s="270" t="s">
        <v>200</v>
      </c>
      <c r="H433" s="271">
        <v>30.45</v>
      </c>
      <c r="I433" s="272"/>
      <c r="J433" s="273">
        <f>ROUND(I433*H433,2)</f>
        <v>0</v>
      </c>
      <c r="K433" s="269" t="s">
        <v>691</v>
      </c>
      <c r="L433" s="274"/>
      <c r="M433" s="275" t="s">
        <v>19</v>
      </c>
      <c r="N433" s="276" t="s">
        <v>44</v>
      </c>
      <c r="O433" s="86"/>
      <c r="P433" s="224">
        <f>O433*H433</f>
        <v>0</v>
      </c>
      <c r="Q433" s="224">
        <v>0.00039</v>
      </c>
      <c r="R433" s="224">
        <f>Q433*H433</f>
        <v>0.011875499999999999</v>
      </c>
      <c r="S433" s="224">
        <v>0</v>
      </c>
      <c r="T433" s="225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6" t="s">
        <v>230</v>
      </c>
      <c r="AT433" s="226" t="s">
        <v>243</v>
      </c>
      <c r="AU433" s="226" t="s">
        <v>82</v>
      </c>
      <c r="AY433" s="19" t="s">
        <v>163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19" t="s">
        <v>80</v>
      </c>
      <c r="BK433" s="227">
        <f>ROUND(I433*H433,2)</f>
        <v>0</v>
      </c>
      <c r="BL433" s="19" t="s">
        <v>170</v>
      </c>
      <c r="BM433" s="226" t="s">
        <v>1088</v>
      </c>
    </row>
    <row r="434" spans="1:51" s="13" customFormat="1" ht="12">
      <c r="A434" s="13"/>
      <c r="B434" s="235"/>
      <c r="C434" s="236"/>
      <c r="D434" s="233" t="s">
        <v>176</v>
      </c>
      <c r="E434" s="237" t="s">
        <v>19</v>
      </c>
      <c r="F434" s="238" t="s">
        <v>1089</v>
      </c>
      <c r="G434" s="236"/>
      <c r="H434" s="239">
        <v>30.45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176</v>
      </c>
      <c r="AU434" s="245" t="s">
        <v>82</v>
      </c>
      <c r="AV434" s="13" t="s">
        <v>82</v>
      </c>
      <c r="AW434" s="13" t="s">
        <v>35</v>
      </c>
      <c r="AX434" s="13" t="s">
        <v>73</v>
      </c>
      <c r="AY434" s="245" t="s">
        <v>163</v>
      </c>
    </row>
    <row r="435" spans="1:51" s="14" customFormat="1" ht="12">
      <c r="A435" s="14"/>
      <c r="B435" s="246"/>
      <c r="C435" s="247"/>
      <c r="D435" s="233" t="s">
        <v>176</v>
      </c>
      <c r="E435" s="248" t="s">
        <v>19</v>
      </c>
      <c r="F435" s="249" t="s">
        <v>178</v>
      </c>
      <c r="G435" s="247"/>
      <c r="H435" s="250">
        <v>30.45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6" t="s">
        <v>176</v>
      </c>
      <c r="AU435" s="256" t="s">
        <v>82</v>
      </c>
      <c r="AV435" s="14" t="s">
        <v>170</v>
      </c>
      <c r="AW435" s="14" t="s">
        <v>35</v>
      </c>
      <c r="AX435" s="14" t="s">
        <v>80</v>
      </c>
      <c r="AY435" s="256" t="s">
        <v>163</v>
      </c>
    </row>
    <row r="436" spans="1:65" s="2" customFormat="1" ht="24.15" customHeight="1">
      <c r="A436" s="40"/>
      <c r="B436" s="41"/>
      <c r="C436" s="215" t="s">
        <v>518</v>
      </c>
      <c r="D436" s="215" t="s">
        <v>165</v>
      </c>
      <c r="E436" s="216" t="s">
        <v>1090</v>
      </c>
      <c r="F436" s="217" t="s">
        <v>1091</v>
      </c>
      <c r="G436" s="218" t="s">
        <v>200</v>
      </c>
      <c r="H436" s="219">
        <v>100</v>
      </c>
      <c r="I436" s="220"/>
      <c r="J436" s="221">
        <f>ROUND(I436*H436,2)</f>
        <v>0</v>
      </c>
      <c r="K436" s="217" t="s">
        <v>691</v>
      </c>
      <c r="L436" s="46"/>
      <c r="M436" s="222" t="s">
        <v>19</v>
      </c>
      <c r="N436" s="223" t="s">
        <v>44</v>
      </c>
      <c r="O436" s="86"/>
      <c r="P436" s="224">
        <f>O436*H436</f>
        <v>0</v>
      </c>
      <c r="Q436" s="224">
        <v>0</v>
      </c>
      <c r="R436" s="224">
        <f>Q436*H436</f>
        <v>0</v>
      </c>
      <c r="S436" s="224">
        <v>0</v>
      </c>
      <c r="T436" s="225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6" t="s">
        <v>170</v>
      </c>
      <c r="AT436" s="226" t="s">
        <v>165</v>
      </c>
      <c r="AU436" s="226" t="s">
        <v>82</v>
      </c>
      <c r="AY436" s="19" t="s">
        <v>163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9" t="s">
        <v>80</v>
      </c>
      <c r="BK436" s="227">
        <f>ROUND(I436*H436,2)</f>
        <v>0</v>
      </c>
      <c r="BL436" s="19" t="s">
        <v>170</v>
      </c>
      <c r="BM436" s="226" t="s">
        <v>1092</v>
      </c>
    </row>
    <row r="437" spans="1:47" s="2" customFormat="1" ht="12">
      <c r="A437" s="40"/>
      <c r="B437" s="41"/>
      <c r="C437" s="42"/>
      <c r="D437" s="228" t="s">
        <v>172</v>
      </c>
      <c r="E437" s="42"/>
      <c r="F437" s="229" t="s">
        <v>1093</v>
      </c>
      <c r="G437" s="42"/>
      <c r="H437" s="42"/>
      <c r="I437" s="230"/>
      <c r="J437" s="42"/>
      <c r="K437" s="42"/>
      <c r="L437" s="46"/>
      <c r="M437" s="231"/>
      <c r="N437" s="232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172</v>
      </c>
      <c r="AU437" s="19" t="s">
        <v>82</v>
      </c>
    </row>
    <row r="438" spans="1:51" s="13" customFormat="1" ht="12">
      <c r="A438" s="13"/>
      <c r="B438" s="235"/>
      <c r="C438" s="236"/>
      <c r="D438" s="233" t="s">
        <v>176</v>
      </c>
      <c r="E438" s="237" t="s">
        <v>19</v>
      </c>
      <c r="F438" s="238" t="s">
        <v>1094</v>
      </c>
      <c r="G438" s="236"/>
      <c r="H438" s="239">
        <v>100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176</v>
      </c>
      <c r="AU438" s="245" t="s">
        <v>82</v>
      </c>
      <c r="AV438" s="13" t="s">
        <v>82</v>
      </c>
      <c r="AW438" s="13" t="s">
        <v>35</v>
      </c>
      <c r="AX438" s="13" t="s">
        <v>73</v>
      </c>
      <c r="AY438" s="245" t="s">
        <v>163</v>
      </c>
    </row>
    <row r="439" spans="1:51" s="14" customFormat="1" ht="12">
      <c r="A439" s="14"/>
      <c r="B439" s="246"/>
      <c r="C439" s="247"/>
      <c r="D439" s="233" t="s">
        <v>176</v>
      </c>
      <c r="E439" s="248" t="s">
        <v>19</v>
      </c>
      <c r="F439" s="249" t="s">
        <v>178</v>
      </c>
      <c r="G439" s="247"/>
      <c r="H439" s="250">
        <v>100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6" t="s">
        <v>176</v>
      </c>
      <c r="AU439" s="256" t="s">
        <v>82</v>
      </c>
      <c r="AV439" s="14" t="s">
        <v>170</v>
      </c>
      <c r="AW439" s="14" t="s">
        <v>35</v>
      </c>
      <c r="AX439" s="14" t="s">
        <v>80</v>
      </c>
      <c r="AY439" s="256" t="s">
        <v>163</v>
      </c>
    </row>
    <row r="440" spans="1:65" s="2" customFormat="1" ht="16.5" customHeight="1">
      <c r="A440" s="40"/>
      <c r="B440" s="41"/>
      <c r="C440" s="267" t="s">
        <v>523</v>
      </c>
      <c r="D440" s="267" t="s">
        <v>243</v>
      </c>
      <c r="E440" s="268" t="s">
        <v>1095</v>
      </c>
      <c r="F440" s="269" t="s">
        <v>1096</v>
      </c>
      <c r="G440" s="270" t="s">
        <v>200</v>
      </c>
      <c r="H440" s="271">
        <v>101.5</v>
      </c>
      <c r="I440" s="272"/>
      <c r="J440" s="273">
        <f>ROUND(I440*H440,2)</f>
        <v>0</v>
      </c>
      <c r="K440" s="269" t="s">
        <v>691</v>
      </c>
      <c r="L440" s="274"/>
      <c r="M440" s="275" t="s">
        <v>19</v>
      </c>
      <c r="N440" s="276" t="s">
        <v>44</v>
      </c>
      <c r="O440" s="86"/>
      <c r="P440" s="224">
        <f>O440*H440</f>
        <v>0</v>
      </c>
      <c r="Q440" s="224">
        <v>0.00106</v>
      </c>
      <c r="R440" s="224">
        <f>Q440*H440</f>
        <v>0.10758999999999999</v>
      </c>
      <c r="S440" s="224">
        <v>0</v>
      </c>
      <c r="T440" s="225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6" t="s">
        <v>230</v>
      </c>
      <c r="AT440" s="226" t="s">
        <v>243</v>
      </c>
      <c r="AU440" s="226" t="s">
        <v>82</v>
      </c>
      <c r="AY440" s="19" t="s">
        <v>163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9" t="s">
        <v>80</v>
      </c>
      <c r="BK440" s="227">
        <f>ROUND(I440*H440,2)</f>
        <v>0</v>
      </c>
      <c r="BL440" s="19" t="s">
        <v>170</v>
      </c>
      <c r="BM440" s="226" t="s">
        <v>1097</v>
      </c>
    </row>
    <row r="441" spans="1:51" s="13" customFormat="1" ht="12">
      <c r="A441" s="13"/>
      <c r="B441" s="235"/>
      <c r="C441" s="236"/>
      <c r="D441" s="233" t="s">
        <v>176</v>
      </c>
      <c r="E441" s="237" t="s">
        <v>19</v>
      </c>
      <c r="F441" s="238" t="s">
        <v>1098</v>
      </c>
      <c r="G441" s="236"/>
      <c r="H441" s="239">
        <v>101.5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5" t="s">
        <v>176</v>
      </c>
      <c r="AU441" s="245" t="s">
        <v>82</v>
      </c>
      <c r="AV441" s="13" t="s">
        <v>82</v>
      </c>
      <c r="AW441" s="13" t="s">
        <v>35</v>
      </c>
      <c r="AX441" s="13" t="s">
        <v>73</v>
      </c>
      <c r="AY441" s="245" t="s">
        <v>163</v>
      </c>
    </row>
    <row r="442" spans="1:51" s="14" customFormat="1" ht="12">
      <c r="A442" s="14"/>
      <c r="B442" s="246"/>
      <c r="C442" s="247"/>
      <c r="D442" s="233" t="s">
        <v>176</v>
      </c>
      <c r="E442" s="248" t="s">
        <v>19</v>
      </c>
      <c r="F442" s="249" t="s">
        <v>178</v>
      </c>
      <c r="G442" s="247"/>
      <c r="H442" s="250">
        <v>101.5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6" t="s">
        <v>176</v>
      </c>
      <c r="AU442" s="256" t="s">
        <v>82</v>
      </c>
      <c r="AV442" s="14" t="s">
        <v>170</v>
      </c>
      <c r="AW442" s="14" t="s">
        <v>35</v>
      </c>
      <c r="AX442" s="14" t="s">
        <v>80</v>
      </c>
      <c r="AY442" s="256" t="s">
        <v>163</v>
      </c>
    </row>
    <row r="443" spans="1:65" s="2" customFormat="1" ht="16.5" customHeight="1">
      <c r="A443" s="40"/>
      <c r="B443" s="41"/>
      <c r="C443" s="215" t="s">
        <v>529</v>
      </c>
      <c r="D443" s="215" t="s">
        <v>165</v>
      </c>
      <c r="E443" s="216" t="s">
        <v>1099</v>
      </c>
      <c r="F443" s="217" t="s">
        <v>1100</v>
      </c>
      <c r="G443" s="218" t="s">
        <v>200</v>
      </c>
      <c r="H443" s="219">
        <v>30</v>
      </c>
      <c r="I443" s="220"/>
      <c r="J443" s="221">
        <f>ROUND(I443*H443,2)</f>
        <v>0</v>
      </c>
      <c r="K443" s="217" t="s">
        <v>691</v>
      </c>
      <c r="L443" s="46"/>
      <c r="M443" s="222" t="s">
        <v>19</v>
      </c>
      <c r="N443" s="223" t="s">
        <v>44</v>
      </c>
      <c r="O443" s="86"/>
      <c r="P443" s="224">
        <f>O443*H443</f>
        <v>0</v>
      </c>
      <c r="Q443" s="224">
        <v>0</v>
      </c>
      <c r="R443" s="224">
        <f>Q443*H443</f>
        <v>0</v>
      </c>
      <c r="S443" s="224">
        <v>0.0007</v>
      </c>
      <c r="T443" s="225">
        <f>S443*H443</f>
        <v>0.021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6" t="s">
        <v>170</v>
      </c>
      <c r="AT443" s="226" t="s">
        <v>165</v>
      </c>
      <c r="AU443" s="226" t="s">
        <v>82</v>
      </c>
      <c r="AY443" s="19" t="s">
        <v>163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9" t="s">
        <v>80</v>
      </c>
      <c r="BK443" s="227">
        <f>ROUND(I443*H443,2)</f>
        <v>0</v>
      </c>
      <c r="BL443" s="19" t="s">
        <v>170</v>
      </c>
      <c r="BM443" s="226" t="s">
        <v>1101</v>
      </c>
    </row>
    <row r="444" spans="1:47" s="2" customFormat="1" ht="12">
      <c r="A444" s="40"/>
      <c r="B444" s="41"/>
      <c r="C444" s="42"/>
      <c r="D444" s="228" t="s">
        <v>172</v>
      </c>
      <c r="E444" s="42"/>
      <c r="F444" s="229" t="s">
        <v>1102</v>
      </c>
      <c r="G444" s="42"/>
      <c r="H444" s="42"/>
      <c r="I444" s="230"/>
      <c r="J444" s="42"/>
      <c r="K444" s="42"/>
      <c r="L444" s="46"/>
      <c r="M444" s="231"/>
      <c r="N444" s="232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172</v>
      </c>
      <c r="AU444" s="19" t="s">
        <v>82</v>
      </c>
    </row>
    <row r="445" spans="1:51" s="13" customFormat="1" ht="12">
      <c r="A445" s="13"/>
      <c r="B445" s="235"/>
      <c r="C445" s="236"/>
      <c r="D445" s="233" t="s">
        <v>176</v>
      </c>
      <c r="E445" s="237" t="s">
        <v>19</v>
      </c>
      <c r="F445" s="238" t="s">
        <v>1103</v>
      </c>
      <c r="G445" s="236"/>
      <c r="H445" s="239">
        <v>30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176</v>
      </c>
      <c r="AU445" s="245" t="s">
        <v>82</v>
      </c>
      <c r="AV445" s="13" t="s">
        <v>82</v>
      </c>
      <c r="AW445" s="13" t="s">
        <v>35</v>
      </c>
      <c r="AX445" s="13" t="s">
        <v>73</v>
      </c>
      <c r="AY445" s="245" t="s">
        <v>163</v>
      </c>
    </row>
    <row r="446" spans="1:51" s="14" customFormat="1" ht="12">
      <c r="A446" s="14"/>
      <c r="B446" s="246"/>
      <c r="C446" s="247"/>
      <c r="D446" s="233" t="s">
        <v>176</v>
      </c>
      <c r="E446" s="248" t="s">
        <v>19</v>
      </c>
      <c r="F446" s="249" t="s">
        <v>178</v>
      </c>
      <c r="G446" s="247"/>
      <c r="H446" s="250">
        <v>30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6" t="s">
        <v>176</v>
      </c>
      <c r="AU446" s="256" t="s">
        <v>82</v>
      </c>
      <c r="AV446" s="14" t="s">
        <v>170</v>
      </c>
      <c r="AW446" s="14" t="s">
        <v>35</v>
      </c>
      <c r="AX446" s="14" t="s">
        <v>80</v>
      </c>
      <c r="AY446" s="256" t="s">
        <v>163</v>
      </c>
    </row>
    <row r="447" spans="1:65" s="2" customFormat="1" ht="16.5" customHeight="1">
      <c r="A447" s="40"/>
      <c r="B447" s="41"/>
      <c r="C447" s="215" t="s">
        <v>534</v>
      </c>
      <c r="D447" s="215" t="s">
        <v>165</v>
      </c>
      <c r="E447" s="216" t="s">
        <v>1104</v>
      </c>
      <c r="F447" s="217" t="s">
        <v>1105</v>
      </c>
      <c r="G447" s="218" t="s">
        <v>200</v>
      </c>
      <c r="H447" s="219">
        <v>100</v>
      </c>
      <c r="I447" s="220"/>
      <c r="J447" s="221">
        <f>ROUND(I447*H447,2)</f>
        <v>0</v>
      </c>
      <c r="K447" s="217" t="s">
        <v>19</v>
      </c>
      <c r="L447" s="46"/>
      <c r="M447" s="222" t="s">
        <v>19</v>
      </c>
      <c r="N447" s="223" t="s">
        <v>44</v>
      </c>
      <c r="O447" s="86"/>
      <c r="P447" s="224">
        <f>O447*H447</f>
        <v>0</v>
      </c>
      <c r="Q447" s="224">
        <v>0</v>
      </c>
      <c r="R447" s="224">
        <f>Q447*H447</f>
        <v>0</v>
      </c>
      <c r="S447" s="224">
        <v>0.0025</v>
      </c>
      <c r="T447" s="225">
        <f>S447*H447</f>
        <v>0.25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6" t="s">
        <v>170</v>
      </c>
      <c r="AT447" s="226" t="s">
        <v>165</v>
      </c>
      <c r="AU447" s="226" t="s">
        <v>82</v>
      </c>
      <c r="AY447" s="19" t="s">
        <v>163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9" t="s">
        <v>80</v>
      </c>
      <c r="BK447" s="227">
        <f>ROUND(I447*H447,2)</f>
        <v>0</v>
      </c>
      <c r="BL447" s="19" t="s">
        <v>170</v>
      </c>
      <c r="BM447" s="226" t="s">
        <v>1106</v>
      </c>
    </row>
    <row r="448" spans="1:51" s="13" customFormat="1" ht="12">
      <c r="A448" s="13"/>
      <c r="B448" s="235"/>
      <c r="C448" s="236"/>
      <c r="D448" s="233" t="s">
        <v>176</v>
      </c>
      <c r="E448" s="237" t="s">
        <v>19</v>
      </c>
      <c r="F448" s="238" t="s">
        <v>1107</v>
      </c>
      <c r="G448" s="236"/>
      <c r="H448" s="239">
        <v>100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176</v>
      </c>
      <c r="AU448" s="245" t="s">
        <v>82</v>
      </c>
      <c r="AV448" s="13" t="s">
        <v>82</v>
      </c>
      <c r="AW448" s="13" t="s">
        <v>35</v>
      </c>
      <c r="AX448" s="13" t="s">
        <v>73</v>
      </c>
      <c r="AY448" s="245" t="s">
        <v>163</v>
      </c>
    </row>
    <row r="449" spans="1:51" s="14" customFormat="1" ht="12">
      <c r="A449" s="14"/>
      <c r="B449" s="246"/>
      <c r="C449" s="247"/>
      <c r="D449" s="233" t="s">
        <v>176</v>
      </c>
      <c r="E449" s="248" t="s">
        <v>19</v>
      </c>
      <c r="F449" s="249" t="s">
        <v>178</v>
      </c>
      <c r="G449" s="247"/>
      <c r="H449" s="250">
        <v>100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176</v>
      </c>
      <c r="AU449" s="256" t="s">
        <v>82</v>
      </c>
      <c r="AV449" s="14" t="s">
        <v>170</v>
      </c>
      <c r="AW449" s="14" t="s">
        <v>35</v>
      </c>
      <c r="AX449" s="14" t="s">
        <v>80</v>
      </c>
      <c r="AY449" s="256" t="s">
        <v>163</v>
      </c>
    </row>
    <row r="450" spans="1:65" s="2" customFormat="1" ht="16.5" customHeight="1">
      <c r="A450" s="40"/>
      <c r="B450" s="41"/>
      <c r="C450" s="215" t="s">
        <v>539</v>
      </c>
      <c r="D450" s="215" t="s">
        <v>165</v>
      </c>
      <c r="E450" s="216" t="s">
        <v>1108</v>
      </c>
      <c r="F450" s="217" t="s">
        <v>1109</v>
      </c>
      <c r="G450" s="218" t="s">
        <v>405</v>
      </c>
      <c r="H450" s="219">
        <v>4</v>
      </c>
      <c r="I450" s="220"/>
      <c r="J450" s="221">
        <f>ROUND(I450*H450,2)</f>
        <v>0</v>
      </c>
      <c r="K450" s="217" t="s">
        <v>19</v>
      </c>
      <c r="L450" s="46"/>
      <c r="M450" s="222" t="s">
        <v>19</v>
      </c>
      <c r="N450" s="223" t="s">
        <v>44</v>
      </c>
      <c r="O450" s="86"/>
      <c r="P450" s="224">
        <f>O450*H450</f>
        <v>0</v>
      </c>
      <c r="Q450" s="224">
        <v>0.0025</v>
      </c>
      <c r="R450" s="224">
        <f>Q450*H450</f>
        <v>0.01</v>
      </c>
      <c r="S450" s="224">
        <v>0</v>
      </c>
      <c r="T450" s="225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6" t="s">
        <v>170</v>
      </c>
      <c r="AT450" s="226" t="s">
        <v>165</v>
      </c>
      <c r="AU450" s="226" t="s">
        <v>82</v>
      </c>
      <c r="AY450" s="19" t="s">
        <v>163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9" t="s">
        <v>80</v>
      </c>
      <c r="BK450" s="227">
        <f>ROUND(I450*H450,2)</f>
        <v>0</v>
      </c>
      <c r="BL450" s="19" t="s">
        <v>170</v>
      </c>
      <c r="BM450" s="226" t="s">
        <v>1110</v>
      </c>
    </row>
    <row r="451" spans="1:51" s="13" customFormat="1" ht="12">
      <c r="A451" s="13"/>
      <c r="B451" s="235"/>
      <c r="C451" s="236"/>
      <c r="D451" s="233" t="s">
        <v>176</v>
      </c>
      <c r="E451" s="237" t="s">
        <v>19</v>
      </c>
      <c r="F451" s="238" t="s">
        <v>1111</v>
      </c>
      <c r="G451" s="236"/>
      <c r="H451" s="239">
        <v>4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176</v>
      </c>
      <c r="AU451" s="245" t="s">
        <v>82</v>
      </c>
      <c r="AV451" s="13" t="s">
        <v>82</v>
      </c>
      <c r="AW451" s="13" t="s">
        <v>35</v>
      </c>
      <c r="AX451" s="13" t="s">
        <v>73</v>
      </c>
      <c r="AY451" s="245" t="s">
        <v>163</v>
      </c>
    </row>
    <row r="452" spans="1:51" s="14" customFormat="1" ht="12">
      <c r="A452" s="14"/>
      <c r="B452" s="246"/>
      <c r="C452" s="247"/>
      <c r="D452" s="233" t="s">
        <v>176</v>
      </c>
      <c r="E452" s="248" t="s">
        <v>19</v>
      </c>
      <c r="F452" s="249" t="s">
        <v>178</v>
      </c>
      <c r="G452" s="247"/>
      <c r="H452" s="250">
        <v>4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6" t="s">
        <v>176</v>
      </c>
      <c r="AU452" s="256" t="s">
        <v>82</v>
      </c>
      <c r="AV452" s="14" t="s">
        <v>170</v>
      </c>
      <c r="AW452" s="14" t="s">
        <v>35</v>
      </c>
      <c r="AX452" s="14" t="s">
        <v>80</v>
      </c>
      <c r="AY452" s="256" t="s">
        <v>163</v>
      </c>
    </row>
    <row r="453" spans="1:65" s="2" customFormat="1" ht="16.5" customHeight="1">
      <c r="A453" s="40"/>
      <c r="B453" s="41"/>
      <c r="C453" s="215" t="s">
        <v>544</v>
      </c>
      <c r="D453" s="215" t="s">
        <v>165</v>
      </c>
      <c r="E453" s="216" t="s">
        <v>1112</v>
      </c>
      <c r="F453" s="217" t="s">
        <v>1113</v>
      </c>
      <c r="G453" s="218" t="s">
        <v>405</v>
      </c>
      <c r="H453" s="219">
        <v>1</v>
      </c>
      <c r="I453" s="220"/>
      <c r="J453" s="221">
        <f>ROUND(I453*H453,2)</f>
        <v>0</v>
      </c>
      <c r="K453" s="217" t="s">
        <v>19</v>
      </c>
      <c r="L453" s="46"/>
      <c r="M453" s="222" t="s">
        <v>19</v>
      </c>
      <c r="N453" s="223" t="s">
        <v>44</v>
      </c>
      <c r="O453" s="86"/>
      <c r="P453" s="224">
        <f>O453*H453</f>
        <v>0</v>
      </c>
      <c r="Q453" s="224">
        <v>0.005</v>
      </c>
      <c r="R453" s="224">
        <f>Q453*H453</f>
        <v>0.005</v>
      </c>
      <c r="S453" s="224">
        <v>0</v>
      </c>
      <c r="T453" s="225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6" t="s">
        <v>170</v>
      </c>
      <c r="AT453" s="226" t="s">
        <v>165</v>
      </c>
      <c r="AU453" s="226" t="s">
        <v>82</v>
      </c>
      <c r="AY453" s="19" t="s">
        <v>163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9" t="s">
        <v>80</v>
      </c>
      <c r="BK453" s="227">
        <f>ROUND(I453*H453,2)</f>
        <v>0</v>
      </c>
      <c r="BL453" s="19" t="s">
        <v>170</v>
      </c>
      <c r="BM453" s="226" t="s">
        <v>1114</v>
      </c>
    </row>
    <row r="454" spans="1:51" s="13" customFormat="1" ht="12">
      <c r="A454" s="13"/>
      <c r="B454" s="235"/>
      <c r="C454" s="236"/>
      <c r="D454" s="233" t="s">
        <v>176</v>
      </c>
      <c r="E454" s="237" t="s">
        <v>19</v>
      </c>
      <c r="F454" s="238" t="s">
        <v>1115</v>
      </c>
      <c r="G454" s="236"/>
      <c r="H454" s="239">
        <v>1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176</v>
      </c>
      <c r="AU454" s="245" t="s">
        <v>82</v>
      </c>
      <c r="AV454" s="13" t="s">
        <v>82</v>
      </c>
      <c r="AW454" s="13" t="s">
        <v>35</v>
      </c>
      <c r="AX454" s="13" t="s">
        <v>73</v>
      </c>
      <c r="AY454" s="245" t="s">
        <v>163</v>
      </c>
    </row>
    <row r="455" spans="1:51" s="14" customFormat="1" ht="12">
      <c r="A455" s="14"/>
      <c r="B455" s="246"/>
      <c r="C455" s="247"/>
      <c r="D455" s="233" t="s">
        <v>176</v>
      </c>
      <c r="E455" s="248" t="s">
        <v>19</v>
      </c>
      <c r="F455" s="249" t="s">
        <v>178</v>
      </c>
      <c r="G455" s="247"/>
      <c r="H455" s="250">
        <v>1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6" t="s">
        <v>176</v>
      </c>
      <c r="AU455" s="256" t="s">
        <v>82</v>
      </c>
      <c r="AV455" s="14" t="s">
        <v>170</v>
      </c>
      <c r="AW455" s="14" t="s">
        <v>35</v>
      </c>
      <c r="AX455" s="14" t="s">
        <v>80</v>
      </c>
      <c r="AY455" s="256" t="s">
        <v>163</v>
      </c>
    </row>
    <row r="456" spans="1:65" s="2" customFormat="1" ht="24.15" customHeight="1">
      <c r="A456" s="40"/>
      <c r="B456" s="41"/>
      <c r="C456" s="215" t="s">
        <v>550</v>
      </c>
      <c r="D456" s="215" t="s">
        <v>165</v>
      </c>
      <c r="E456" s="216" t="s">
        <v>1116</v>
      </c>
      <c r="F456" s="217" t="s">
        <v>1117</v>
      </c>
      <c r="G456" s="218" t="s">
        <v>405</v>
      </c>
      <c r="H456" s="219">
        <v>5</v>
      </c>
      <c r="I456" s="220"/>
      <c r="J456" s="221">
        <f>ROUND(I456*H456,2)</f>
        <v>0</v>
      </c>
      <c r="K456" s="217" t="s">
        <v>691</v>
      </c>
      <c r="L456" s="46"/>
      <c r="M456" s="222" t="s">
        <v>19</v>
      </c>
      <c r="N456" s="223" t="s">
        <v>44</v>
      </c>
      <c r="O456" s="86"/>
      <c r="P456" s="224">
        <f>O456*H456</f>
        <v>0</v>
      </c>
      <c r="Q456" s="224">
        <v>0</v>
      </c>
      <c r="R456" s="224">
        <f>Q456*H456</f>
        <v>0</v>
      </c>
      <c r="S456" s="224">
        <v>0</v>
      </c>
      <c r="T456" s="225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6" t="s">
        <v>170</v>
      </c>
      <c r="AT456" s="226" t="s">
        <v>165</v>
      </c>
      <c r="AU456" s="226" t="s">
        <v>82</v>
      </c>
      <c r="AY456" s="19" t="s">
        <v>163</v>
      </c>
      <c r="BE456" s="227">
        <f>IF(N456="základní",J456,0)</f>
        <v>0</v>
      </c>
      <c r="BF456" s="227">
        <f>IF(N456="snížená",J456,0)</f>
        <v>0</v>
      </c>
      <c r="BG456" s="227">
        <f>IF(N456="zákl. přenesená",J456,0)</f>
        <v>0</v>
      </c>
      <c r="BH456" s="227">
        <f>IF(N456="sníž. přenesená",J456,0)</f>
        <v>0</v>
      </c>
      <c r="BI456" s="227">
        <f>IF(N456="nulová",J456,0)</f>
        <v>0</v>
      </c>
      <c r="BJ456" s="19" t="s">
        <v>80</v>
      </c>
      <c r="BK456" s="227">
        <f>ROUND(I456*H456,2)</f>
        <v>0</v>
      </c>
      <c r="BL456" s="19" t="s">
        <v>170</v>
      </c>
      <c r="BM456" s="226" t="s">
        <v>1118</v>
      </c>
    </row>
    <row r="457" spans="1:47" s="2" customFormat="1" ht="12">
      <c r="A457" s="40"/>
      <c r="B457" s="41"/>
      <c r="C457" s="42"/>
      <c r="D457" s="228" t="s">
        <v>172</v>
      </c>
      <c r="E457" s="42"/>
      <c r="F457" s="229" t="s">
        <v>1119</v>
      </c>
      <c r="G457" s="42"/>
      <c r="H457" s="42"/>
      <c r="I457" s="230"/>
      <c r="J457" s="42"/>
      <c r="K457" s="42"/>
      <c r="L457" s="46"/>
      <c r="M457" s="231"/>
      <c r="N457" s="232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172</v>
      </c>
      <c r="AU457" s="19" t="s">
        <v>82</v>
      </c>
    </row>
    <row r="458" spans="1:51" s="15" customFormat="1" ht="12">
      <c r="A458" s="15"/>
      <c r="B458" s="257"/>
      <c r="C458" s="258"/>
      <c r="D458" s="233" t="s">
        <v>176</v>
      </c>
      <c r="E458" s="259" t="s">
        <v>19</v>
      </c>
      <c r="F458" s="260" t="s">
        <v>1020</v>
      </c>
      <c r="G458" s="258"/>
      <c r="H458" s="259" t="s">
        <v>19</v>
      </c>
      <c r="I458" s="261"/>
      <c r="J458" s="258"/>
      <c r="K458" s="258"/>
      <c r="L458" s="262"/>
      <c r="M458" s="263"/>
      <c r="N458" s="264"/>
      <c r="O458" s="264"/>
      <c r="P458" s="264"/>
      <c r="Q458" s="264"/>
      <c r="R458" s="264"/>
      <c r="S458" s="264"/>
      <c r="T458" s="26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6" t="s">
        <v>176</v>
      </c>
      <c r="AU458" s="266" t="s">
        <v>82</v>
      </c>
      <c r="AV458" s="15" t="s">
        <v>80</v>
      </c>
      <c r="AW458" s="15" t="s">
        <v>35</v>
      </c>
      <c r="AX458" s="15" t="s">
        <v>73</v>
      </c>
      <c r="AY458" s="266" t="s">
        <v>163</v>
      </c>
    </row>
    <row r="459" spans="1:51" s="13" customFormat="1" ht="12">
      <c r="A459" s="13"/>
      <c r="B459" s="235"/>
      <c r="C459" s="236"/>
      <c r="D459" s="233" t="s">
        <v>176</v>
      </c>
      <c r="E459" s="237" t="s">
        <v>19</v>
      </c>
      <c r="F459" s="238" t="s">
        <v>1120</v>
      </c>
      <c r="G459" s="236"/>
      <c r="H459" s="239">
        <v>2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176</v>
      </c>
      <c r="AU459" s="245" t="s">
        <v>82</v>
      </c>
      <c r="AV459" s="13" t="s">
        <v>82</v>
      </c>
      <c r="AW459" s="13" t="s">
        <v>35</v>
      </c>
      <c r="AX459" s="13" t="s">
        <v>73</v>
      </c>
      <c r="AY459" s="245" t="s">
        <v>163</v>
      </c>
    </row>
    <row r="460" spans="1:51" s="13" customFormat="1" ht="12">
      <c r="A460" s="13"/>
      <c r="B460" s="235"/>
      <c r="C460" s="236"/>
      <c r="D460" s="233" t="s">
        <v>176</v>
      </c>
      <c r="E460" s="237" t="s">
        <v>19</v>
      </c>
      <c r="F460" s="238" t="s">
        <v>1121</v>
      </c>
      <c r="G460" s="236"/>
      <c r="H460" s="239">
        <v>3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176</v>
      </c>
      <c r="AU460" s="245" t="s">
        <v>82</v>
      </c>
      <c r="AV460" s="13" t="s">
        <v>82</v>
      </c>
      <c r="AW460" s="13" t="s">
        <v>35</v>
      </c>
      <c r="AX460" s="13" t="s">
        <v>73</v>
      </c>
      <c r="AY460" s="245" t="s">
        <v>163</v>
      </c>
    </row>
    <row r="461" spans="1:51" s="14" customFormat="1" ht="12">
      <c r="A461" s="14"/>
      <c r="B461" s="246"/>
      <c r="C461" s="247"/>
      <c r="D461" s="233" t="s">
        <v>176</v>
      </c>
      <c r="E461" s="248" t="s">
        <v>19</v>
      </c>
      <c r="F461" s="249" t="s">
        <v>178</v>
      </c>
      <c r="G461" s="247"/>
      <c r="H461" s="250">
        <v>5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6" t="s">
        <v>176</v>
      </c>
      <c r="AU461" s="256" t="s">
        <v>82</v>
      </c>
      <c r="AV461" s="14" t="s">
        <v>170</v>
      </c>
      <c r="AW461" s="14" t="s">
        <v>35</v>
      </c>
      <c r="AX461" s="14" t="s">
        <v>80</v>
      </c>
      <c r="AY461" s="256" t="s">
        <v>163</v>
      </c>
    </row>
    <row r="462" spans="1:65" s="2" customFormat="1" ht="16.5" customHeight="1">
      <c r="A462" s="40"/>
      <c r="B462" s="41"/>
      <c r="C462" s="267" t="s">
        <v>555</v>
      </c>
      <c r="D462" s="267" t="s">
        <v>243</v>
      </c>
      <c r="E462" s="268" t="s">
        <v>1122</v>
      </c>
      <c r="F462" s="269" t="s">
        <v>1123</v>
      </c>
      <c r="G462" s="270" t="s">
        <v>405</v>
      </c>
      <c r="H462" s="271">
        <v>2</v>
      </c>
      <c r="I462" s="272"/>
      <c r="J462" s="273">
        <f>ROUND(I462*H462,2)</f>
        <v>0</v>
      </c>
      <c r="K462" s="269" t="s">
        <v>19</v>
      </c>
      <c r="L462" s="274"/>
      <c r="M462" s="275" t="s">
        <v>19</v>
      </c>
      <c r="N462" s="276" t="s">
        <v>44</v>
      </c>
      <c r="O462" s="86"/>
      <c r="P462" s="224">
        <f>O462*H462</f>
        <v>0</v>
      </c>
      <c r="Q462" s="224">
        <v>0.0002</v>
      </c>
      <c r="R462" s="224">
        <f>Q462*H462</f>
        <v>0.0004</v>
      </c>
      <c r="S462" s="224">
        <v>0</v>
      </c>
      <c r="T462" s="225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6" t="s">
        <v>230</v>
      </c>
      <c r="AT462" s="226" t="s">
        <v>243</v>
      </c>
      <c r="AU462" s="226" t="s">
        <v>82</v>
      </c>
      <c r="AY462" s="19" t="s">
        <v>163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9" t="s">
        <v>80</v>
      </c>
      <c r="BK462" s="227">
        <f>ROUND(I462*H462,2)</f>
        <v>0</v>
      </c>
      <c r="BL462" s="19" t="s">
        <v>170</v>
      </c>
      <c r="BM462" s="226" t="s">
        <v>1124</v>
      </c>
    </row>
    <row r="463" spans="1:51" s="15" customFormat="1" ht="12">
      <c r="A463" s="15"/>
      <c r="B463" s="257"/>
      <c r="C463" s="258"/>
      <c r="D463" s="233" t="s">
        <v>176</v>
      </c>
      <c r="E463" s="259" t="s">
        <v>19</v>
      </c>
      <c r="F463" s="260" t="s">
        <v>1020</v>
      </c>
      <c r="G463" s="258"/>
      <c r="H463" s="259" t="s">
        <v>19</v>
      </c>
      <c r="I463" s="261"/>
      <c r="J463" s="258"/>
      <c r="K463" s="258"/>
      <c r="L463" s="262"/>
      <c r="M463" s="263"/>
      <c r="N463" s="264"/>
      <c r="O463" s="264"/>
      <c r="P463" s="264"/>
      <c r="Q463" s="264"/>
      <c r="R463" s="264"/>
      <c r="S463" s="264"/>
      <c r="T463" s="26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6" t="s">
        <v>176</v>
      </c>
      <c r="AU463" s="266" t="s">
        <v>82</v>
      </c>
      <c r="AV463" s="15" t="s">
        <v>80</v>
      </c>
      <c r="AW463" s="15" t="s">
        <v>35</v>
      </c>
      <c r="AX463" s="15" t="s">
        <v>73</v>
      </c>
      <c r="AY463" s="266" t="s">
        <v>163</v>
      </c>
    </row>
    <row r="464" spans="1:51" s="13" customFormat="1" ht="12">
      <c r="A464" s="13"/>
      <c r="B464" s="235"/>
      <c r="C464" s="236"/>
      <c r="D464" s="233" t="s">
        <v>176</v>
      </c>
      <c r="E464" s="237" t="s">
        <v>19</v>
      </c>
      <c r="F464" s="238" t="s">
        <v>1125</v>
      </c>
      <c r="G464" s="236"/>
      <c r="H464" s="239">
        <v>2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176</v>
      </c>
      <c r="AU464" s="245" t="s">
        <v>82</v>
      </c>
      <c r="AV464" s="13" t="s">
        <v>82</v>
      </c>
      <c r="AW464" s="13" t="s">
        <v>35</v>
      </c>
      <c r="AX464" s="13" t="s">
        <v>73</v>
      </c>
      <c r="AY464" s="245" t="s">
        <v>163</v>
      </c>
    </row>
    <row r="465" spans="1:51" s="14" customFormat="1" ht="12">
      <c r="A465" s="14"/>
      <c r="B465" s="246"/>
      <c r="C465" s="247"/>
      <c r="D465" s="233" t="s">
        <v>176</v>
      </c>
      <c r="E465" s="248" t="s">
        <v>19</v>
      </c>
      <c r="F465" s="249" t="s">
        <v>178</v>
      </c>
      <c r="G465" s="247"/>
      <c r="H465" s="250">
        <v>2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6" t="s">
        <v>176</v>
      </c>
      <c r="AU465" s="256" t="s">
        <v>82</v>
      </c>
      <c r="AV465" s="14" t="s">
        <v>170</v>
      </c>
      <c r="AW465" s="14" t="s">
        <v>35</v>
      </c>
      <c r="AX465" s="14" t="s">
        <v>80</v>
      </c>
      <c r="AY465" s="256" t="s">
        <v>163</v>
      </c>
    </row>
    <row r="466" spans="1:65" s="2" customFormat="1" ht="16.5" customHeight="1">
      <c r="A466" s="40"/>
      <c r="B466" s="41"/>
      <c r="C466" s="267" t="s">
        <v>561</v>
      </c>
      <c r="D466" s="267" t="s">
        <v>243</v>
      </c>
      <c r="E466" s="268" t="s">
        <v>1126</v>
      </c>
      <c r="F466" s="269" t="s">
        <v>1127</v>
      </c>
      <c r="G466" s="270" t="s">
        <v>405</v>
      </c>
      <c r="H466" s="271">
        <v>3</v>
      </c>
      <c r="I466" s="272"/>
      <c r="J466" s="273">
        <f>ROUND(I466*H466,2)</f>
        <v>0</v>
      </c>
      <c r="K466" s="269" t="s">
        <v>19</v>
      </c>
      <c r="L466" s="274"/>
      <c r="M466" s="275" t="s">
        <v>19</v>
      </c>
      <c r="N466" s="276" t="s">
        <v>44</v>
      </c>
      <c r="O466" s="86"/>
      <c r="P466" s="224">
        <f>O466*H466</f>
        <v>0</v>
      </c>
      <c r="Q466" s="224">
        <v>0.00065</v>
      </c>
      <c r="R466" s="224">
        <f>Q466*H466</f>
        <v>0.00195</v>
      </c>
      <c r="S466" s="224">
        <v>0</v>
      </c>
      <c r="T466" s="225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6" t="s">
        <v>230</v>
      </c>
      <c r="AT466" s="226" t="s">
        <v>243</v>
      </c>
      <c r="AU466" s="226" t="s">
        <v>82</v>
      </c>
      <c r="AY466" s="19" t="s">
        <v>163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9" t="s">
        <v>80</v>
      </c>
      <c r="BK466" s="227">
        <f>ROUND(I466*H466,2)</f>
        <v>0</v>
      </c>
      <c r="BL466" s="19" t="s">
        <v>170</v>
      </c>
      <c r="BM466" s="226" t="s">
        <v>1128</v>
      </c>
    </row>
    <row r="467" spans="1:51" s="15" customFormat="1" ht="12">
      <c r="A467" s="15"/>
      <c r="B467" s="257"/>
      <c r="C467" s="258"/>
      <c r="D467" s="233" t="s">
        <v>176</v>
      </c>
      <c r="E467" s="259" t="s">
        <v>19</v>
      </c>
      <c r="F467" s="260" t="s">
        <v>1020</v>
      </c>
      <c r="G467" s="258"/>
      <c r="H467" s="259" t="s">
        <v>19</v>
      </c>
      <c r="I467" s="261"/>
      <c r="J467" s="258"/>
      <c r="K467" s="258"/>
      <c r="L467" s="262"/>
      <c r="M467" s="263"/>
      <c r="N467" s="264"/>
      <c r="O467" s="264"/>
      <c r="P467" s="264"/>
      <c r="Q467" s="264"/>
      <c r="R467" s="264"/>
      <c r="S467" s="264"/>
      <c r="T467" s="26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6" t="s">
        <v>176</v>
      </c>
      <c r="AU467" s="266" t="s">
        <v>82</v>
      </c>
      <c r="AV467" s="15" t="s">
        <v>80</v>
      </c>
      <c r="AW467" s="15" t="s">
        <v>35</v>
      </c>
      <c r="AX467" s="15" t="s">
        <v>73</v>
      </c>
      <c r="AY467" s="266" t="s">
        <v>163</v>
      </c>
    </row>
    <row r="468" spans="1:51" s="13" customFormat="1" ht="12">
      <c r="A468" s="13"/>
      <c r="B468" s="235"/>
      <c r="C468" s="236"/>
      <c r="D468" s="233" t="s">
        <v>176</v>
      </c>
      <c r="E468" s="237" t="s">
        <v>19</v>
      </c>
      <c r="F468" s="238" t="s">
        <v>1129</v>
      </c>
      <c r="G468" s="236"/>
      <c r="H468" s="239">
        <v>3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176</v>
      </c>
      <c r="AU468" s="245" t="s">
        <v>82</v>
      </c>
      <c r="AV468" s="13" t="s">
        <v>82</v>
      </c>
      <c r="AW468" s="13" t="s">
        <v>35</v>
      </c>
      <c r="AX468" s="13" t="s">
        <v>73</v>
      </c>
      <c r="AY468" s="245" t="s">
        <v>163</v>
      </c>
    </row>
    <row r="469" spans="1:51" s="14" customFormat="1" ht="12">
      <c r="A469" s="14"/>
      <c r="B469" s="246"/>
      <c r="C469" s="247"/>
      <c r="D469" s="233" t="s">
        <v>176</v>
      </c>
      <c r="E469" s="248" t="s">
        <v>19</v>
      </c>
      <c r="F469" s="249" t="s">
        <v>178</v>
      </c>
      <c r="G469" s="247"/>
      <c r="H469" s="250">
        <v>3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6" t="s">
        <v>176</v>
      </c>
      <c r="AU469" s="256" t="s">
        <v>82</v>
      </c>
      <c r="AV469" s="14" t="s">
        <v>170</v>
      </c>
      <c r="AW469" s="14" t="s">
        <v>35</v>
      </c>
      <c r="AX469" s="14" t="s">
        <v>80</v>
      </c>
      <c r="AY469" s="256" t="s">
        <v>163</v>
      </c>
    </row>
    <row r="470" spans="1:65" s="2" customFormat="1" ht="16.5" customHeight="1">
      <c r="A470" s="40"/>
      <c r="B470" s="41"/>
      <c r="C470" s="215" t="s">
        <v>564</v>
      </c>
      <c r="D470" s="215" t="s">
        <v>165</v>
      </c>
      <c r="E470" s="216" t="s">
        <v>1130</v>
      </c>
      <c r="F470" s="217" t="s">
        <v>1131</v>
      </c>
      <c r="G470" s="218" t="s">
        <v>405</v>
      </c>
      <c r="H470" s="219">
        <v>5</v>
      </c>
      <c r="I470" s="220"/>
      <c r="J470" s="221">
        <f>ROUND(I470*H470,2)</f>
        <v>0</v>
      </c>
      <c r="K470" s="217" t="s">
        <v>691</v>
      </c>
      <c r="L470" s="46"/>
      <c r="M470" s="222" t="s">
        <v>19</v>
      </c>
      <c r="N470" s="223" t="s">
        <v>44</v>
      </c>
      <c r="O470" s="86"/>
      <c r="P470" s="224">
        <f>O470*H470</f>
        <v>0</v>
      </c>
      <c r="Q470" s="224">
        <v>0.00024</v>
      </c>
      <c r="R470" s="224">
        <f>Q470*H470</f>
        <v>0.0012000000000000001</v>
      </c>
      <c r="S470" s="224">
        <v>0</v>
      </c>
      <c r="T470" s="225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6" t="s">
        <v>170</v>
      </c>
      <c r="AT470" s="226" t="s">
        <v>165</v>
      </c>
      <c r="AU470" s="226" t="s">
        <v>82</v>
      </c>
      <c r="AY470" s="19" t="s">
        <v>163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19" t="s">
        <v>80</v>
      </c>
      <c r="BK470" s="227">
        <f>ROUND(I470*H470,2)</f>
        <v>0</v>
      </c>
      <c r="BL470" s="19" t="s">
        <v>170</v>
      </c>
      <c r="BM470" s="226" t="s">
        <v>1132</v>
      </c>
    </row>
    <row r="471" spans="1:47" s="2" customFormat="1" ht="12">
      <c r="A471" s="40"/>
      <c r="B471" s="41"/>
      <c r="C471" s="42"/>
      <c r="D471" s="228" t="s">
        <v>172</v>
      </c>
      <c r="E471" s="42"/>
      <c r="F471" s="229" t="s">
        <v>1133</v>
      </c>
      <c r="G471" s="42"/>
      <c r="H471" s="42"/>
      <c r="I471" s="230"/>
      <c r="J471" s="42"/>
      <c r="K471" s="42"/>
      <c r="L471" s="46"/>
      <c r="M471" s="231"/>
      <c r="N471" s="232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172</v>
      </c>
      <c r="AU471" s="19" t="s">
        <v>82</v>
      </c>
    </row>
    <row r="472" spans="1:51" s="13" customFormat="1" ht="12">
      <c r="A472" s="13"/>
      <c r="B472" s="235"/>
      <c r="C472" s="236"/>
      <c r="D472" s="233" t="s">
        <v>176</v>
      </c>
      <c r="E472" s="237" t="s">
        <v>19</v>
      </c>
      <c r="F472" s="238" t="s">
        <v>1134</v>
      </c>
      <c r="G472" s="236"/>
      <c r="H472" s="239">
        <v>5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176</v>
      </c>
      <c r="AU472" s="245" t="s">
        <v>82</v>
      </c>
      <c r="AV472" s="13" t="s">
        <v>82</v>
      </c>
      <c r="AW472" s="13" t="s">
        <v>35</v>
      </c>
      <c r="AX472" s="13" t="s">
        <v>73</v>
      </c>
      <c r="AY472" s="245" t="s">
        <v>163</v>
      </c>
    </row>
    <row r="473" spans="1:51" s="14" customFormat="1" ht="12">
      <c r="A473" s="14"/>
      <c r="B473" s="246"/>
      <c r="C473" s="247"/>
      <c r="D473" s="233" t="s">
        <v>176</v>
      </c>
      <c r="E473" s="248" t="s">
        <v>19</v>
      </c>
      <c r="F473" s="249" t="s">
        <v>178</v>
      </c>
      <c r="G473" s="247"/>
      <c r="H473" s="250">
        <v>5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6" t="s">
        <v>176</v>
      </c>
      <c r="AU473" s="256" t="s">
        <v>82</v>
      </c>
      <c r="AV473" s="14" t="s">
        <v>170</v>
      </c>
      <c r="AW473" s="14" t="s">
        <v>35</v>
      </c>
      <c r="AX473" s="14" t="s">
        <v>80</v>
      </c>
      <c r="AY473" s="256" t="s">
        <v>163</v>
      </c>
    </row>
    <row r="474" spans="1:65" s="2" customFormat="1" ht="21.75" customHeight="1">
      <c r="A474" s="40"/>
      <c r="B474" s="41"/>
      <c r="C474" s="215" t="s">
        <v>569</v>
      </c>
      <c r="D474" s="215" t="s">
        <v>165</v>
      </c>
      <c r="E474" s="216" t="s">
        <v>1135</v>
      </c>
      <c r="F474" s="217" t="s">
        <v>1136</v>
      </c>
      <c r="G474" s="218" t="s">
        <v>405</v>
      </c>
      <c r="H474" s="219">
        <v>5</v>
      </c>
      <c r="I474" s="220"/>
      <c r="J474" s="221">
        <f>ROUND(I474*H474,2)</f>
        <v>0</v>
      </c>
      <c r="K474" s="217" t="s">
        <v>691</v>
      </c>
      <c r="L474" s="46"/>
      <c r="M474" s="222" t="s">
        <v>19</v>
      </c>
      <c r="N474" s="223" t="s">
        <v>44</v>
      </c>
      <c r="O474" s="86"/>
      <c r="P474" s="224">
        <f>O474*H474</f>
        <v>0</v>
      </c>
      <c r="Q474" s="224">
        <v>0</v>
      </c>
      <c r="R474" s="224">
        <f>Q474*H474</f>
        <v>0</v>
      </c>
      <c r="S474" s="224">
        <v>0</v>
      </c>
      <c r="T474" s="225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6" t="s">
        <v>170</v>
      </c>
      <c r="AT474" s="226" t="s">
        <v>165</v>
      </c>
      <c r="AU474" s="226" t="s">
        <v>82</v>
      </c>
      <c r="AY474" s="19" t="s">
        <v>163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9" t="s">
        <v>80</v>
      </c>
      <c r="BK474" s="227">
        <f>ROUND(I474*H474,2)</f>
        <v>0</v>
      </c>
      <c r="BL474" s="19" t="s">
        <v>170</v>
      </c>
      <c r="BM474" s="226" t="s">
        <v>1137</v>
      </c>
    </row>
    <row r="475" spans="1:47" s="2" customFormat="1" ht="12">
      <c r="A475" s="40"/>
      <c r="B475" s="41"/>
      <c r="C475" s="42"/>
      <c r="D475" s="228" t="s">
        <v>172</v>
      </c>
      <c r="E475" s="42"/>
      <c r="F475" s="229" t="s">
        <v>1138</v>
      </c>
      <c r="G475" s="42"/>
      <c r="H475" s="42"/>
      <c r="I475" s="230"/>
      <c r="J475" s="42"/>
      <c r="K475" s="42"/>
      <c r="L475" s="46"/>
      <c r="M475" s="231"/>
      <c r="N475" s="232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172</v>
      </c>
      <c r="AU475" s="19" t="s">
        <v>82</v>
      </c>
    </row>
    <row r="476" spans="1:51" s="15" customFormat="1" ht="12">
      <c r="A476" s="15"/>
      <c r="B476" s="257"/>
      <c r="C476" s="258"/>
      <c r="D476" s="233" t="s">
        <v>176</v>
      </c>
      <c r="E476" s="259" t="s">
        <v>19</v>
      </c>
      <c r="F476" s="260" t="s">
        <v>1020</v>
      </c>
      <c r="G476" s="258"/>
      <c r="H476" s="259" t="s">
        <v>19</v>
      </c>
      <c r="I476" s="261"/>
      <c r="J476" s="258"/>
      <c r="K476" s="258"/>
      <c r="L476" s="262"/>
      <c r="M476" s="263"/>
      <c r="N476" s="264"/>
      <c r="O476" s="264"/>
      <c r="P476" s="264"/>
      <c r="Q476" s="264"/>
      <c r="R476" s="264"/>
      <c r="S476" s="264"/>
      <c r="T476" s="26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6" t="s">
        <v>176</v>
      </c>
      <c r="AU476" s="266" t="s">
        <v>82</v>
      </c>
      <c r="AV476" s="15" t="s">
        <v>80</v>
      </c>
      <c r="AW476" s="15" t="s">
        <v>35</v>
      </c>
      <c r="AX476" s="15" t="s">
        <v>73</v>
      </c>
      <c r="AY476" s="266" t="s">
        <v>163</v>
      </c>
    </row>
    <row r="477" spans="1:51" s="13" customFormat="1" ht="12">
      <c r="A477" s="13"/>
      <c r="B477" s="235"/>
      <c r="C477" s="236"/>
      <c r="D477" s="233" t="s">
        <v>176</v>
      </c>
      <c r="E477" s="237" t="s">
        <v>19</v>
      </c>
      <c r="F477" s="238" t="s">
        <v>1139</v>
      </c>
      <c r="G477" s="236"/>
      <c r="H477" s="239">
        <v>5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176</v>
      </c>
      <c r="AU477" s="245" t="s">
        <v>82</v>
      </c>
      <c r="AV477" s="13" t="s">
        <v>82</v>
      </c>
      <c r="AW477" s="13" t="s">
        <v>35</v>
      </c>
      <c r="AX477" s="13" t="s">
        <v>73</v>
      </c>
      <c r="AY477" s="245" t="s">
        <v>163</v>
      </c>
    </row>
    <row r="478" spans="1:51" s="14" customFormat="1" ht="12">
      <c r="A478" s="14"/>
      <c r="B478" s="246"/>
      <c r="C478" s="247"/>
      <c r="D478" s="233" t="s">
        <v>176</v>
      </c>
      <c r="E478" s="248" t="s">
        <v>19</v>
      </c>
      <c r="F478" s="249" t="s">
        <v>178</v>
      </c>
      <c r="G478" s="247"/>
      <c r="H478" s="250">
        <v>5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6" t="s">
        <v>176</v>
      </c>
      <c r="AU478" s="256" t="s">
        <v>82</v>
      </c>
      <c r="AV478" s="14" t="s">
        <v>170</v>
      </c>
      <c r="AW478" s="14" t="s">
        <v>35</v>
      </c>
      <c r="AX478" s="14" t="s">
        <v>80</v>
      </c>
      <c r="AY478" s="256" t="s">
        <v>163</v>
      </c>
    </row>
    <row r="479" spans="1:65" s="2" customFormat="1" ht="16.5" customHeight="1">
      <c r="A479" s="40"/>
      <c r="B479" s="41"/>
      <c r="C479" s="267" t="s">
        <v>573</v>
      </c>
      <c r="D479" s="267" t="s">
        <v>243</v>
      </c>
      <c r="E479" s="268" t="s">
        <v>1140</v>
      </c>
      <c r="F479" s="269" t="s">
        <v>1141</v>
      </c>
      <c r="G479" s="270" t="s">
        <v>405</v>
      </c>
      <c r="H479" s="271">
        <v>5</v>
      </c>
      <c r="I479" s="272"/>
      <c r="J479" s="273">
        <f>ROUND(I479*H479,2)</f>
        <v>0</v>
      </c>
      <c r="K479" s="269" t="s">
        <v>19</v>
      </c>
      <c r="L479" s="274"/>
      <c r="M479" s="275" t="s">
        <v>19</v>
      </c>
      <c r="N479" s="276" t="s">
        <v>44</v>
      </c>
      <c r="O479" s="86"/>
      <c r="P479" s="224">
        <f>O479*H479</f>
        <v>0</v>
      </c>
      <c r="Q479" s="224">
        <v>0.00304</v>
      </c>
      <c r="R479" s="224">
        <f>Q479*H479</f>
        <v>0.015200000000000002</v>
      </c>
      <c r="S479" s="224">
        <v>0</v>
      </c>
      <c r="T479" s="225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6" t="s">
        <v>230</v>
      </c>
      <c r="AT479" s="226" t="s">
        <v>243</v>
      </c>
      <c r="AU479" s="226" t="s">
        <v>82</v>
      </c>
      <c r="AY479" s="19" t="s">
        <v>163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9" t="s">
        <v>80</v>
      </c>
      <c r="BK479" s="227">
        <f>ROUND(I479*H479,2)</f>
        <v>0</v>
      </c>
      <c r="BL479" s="19" t="s">
        <v>170</v>
      </c>
      <c r="BM479" s="226" t="s">
        <v>1142</v>
      </c>
    </row>
    <row r="480" spans="1:51" s="15" customFormat="1" ht="12">
      <c r="A480" s="15"/>
      <c r="B480" s="257"/>
      <c r="C480" s="258"/>
      <c r="D480" s="233" t="s">
        <v>176</v>
      </c>
      <c r="E480" s="259" t="s">
        <v>19</v>
      </c>
      <c r="F480" s="260" t="s">
        <v>1020</v>
      </c>
      <c r="G480" s="258"/>
      <c r="H480" s="259" t="s">
        <v>19</v>
      </c>
      <c r="I480" s="261"/>
      <c r="J480" s="258"/>
      <c r="K480" s="258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176</v>
      </c>
      <c r="AU480" s="266" t="s">
        <v>82</v>
      </c>
      <c r="AV480" s="15" t="s">
        <v>80</v>
      </c>
      <c r="AW480" s="15" t="s">
        <v>35</v>
      </c>
      <c r="AX480" s="15" t="s">
        <v>73</v>
      </c>
      <c r="AY480" s="266" t="s">
        <v>163</v>
      </c>
    </row>
    <row r="481" spans="1:51" s="13" customFormat="1" ht="12">
      <c r="A481" s="13"/>
      <c r="B481" s="235"/>
      <c r="C481" s="236"/>
      <c r="D481" s="233" t="s">
        <v>176</v>
      </c>
      <c r="E481" s="237" t="s">
        <v>19</v>
      </c>
      <c r="F481" s="238" t="s">
        <v>1139</v>
      </c>
      <c r="G481" s="236"/>
      <c r="H481" s="239">
        <v>5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176</v>
      </c>
      <c r="AU481" s="245" t="s">
        <v>82</v>
      </c>
      <c r="AV481" s="13" t="s">
        <v>82</v>
      </c>
      <c r="AW481" s="13" t="s">
        <v>35</v>
      </c>
      <c r="AX481" s="13" t="s">
        <v>73</v>
      </c>
      <c r="AY481" s="245" t="s">
        <v>163</v>
      </c>
    </row>
    <row r="482" spans="1:51" s="14" customFormat="1" ht="12">
      <c r="A482" s="14"/>
      <c r="B482" s="246"/>
      <c r="C482" s="247"/>
      <c r="D482" s="233" t="s">
        <v>176</v>
      </c>
      <c r="E482" s="248" t="s">
        <v>19</v>
      </c>
      <c r="F482" s="249" t="s">
        <v>178</v>
      </c>
      <c r="G482" s="247"/>
      <c r="H482" s="250">
        <v>5</v>
      </c>
      <c r="I482" s="251"/>
      <c r="J482" s="247"/>
      <c r="K482" s="247"/>
      <c r="L482" s="252"/>
      <c r="M482" s="253"/>
      <c r="N482" s="254"/>
      <c r="O482" s="254"/>
      <c r="P482" s="254"/>
      <c r="Q482" s="254"/>
      <c r="R482" s="254"/>
      <c r="S482" s="254"/>
      <c r="T482" s="25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6" t="s">
        <v>176</v>
      </c>
      <c r="AU482" s="256" t="s">
        <v>82</v>
      </c>
      <c r="AV482" s="14" t="s">
        <v>170</v>
      </c>
      <c r="AW482" s="14" t="s">
        <v>35</v>
      </c>
      <c r="AX482" s="14" t="s">
        <v>80</v>
      </c>
      <c r="AY482" s="256" t="s">
        <v>163</v>
      </c>
    </row>
    <row r="483" spans="1:65" s="2" customFormat="1" ht="16.5" customHeight="1">
      <c r="A483" s="40"/>
      <c r="B483" s="41"/>
      <c r="C483" s="267" t="s">
        <v>578</v>
      </c>
      <c r="D483" s="267" t="s">
        <v>243</v>
      </c>
      <c r="E483" s="268" t="s">
        <v>1143</v>
      </c>
      <c r="F483" s="269" t="s">
        <v>1144</v>
      </c>
      <c r="G483" s="270" t="s">
        <v>405</v>
      </c>
      <c r="H483" s="271">
        <v>5</v>
      </c>
      <c r="I483" s="272"/>
      <c r="J483" s="273">
        <f>ROUND(I483*H483,2)</f>
        <v>0</v>
      </c>
      <c r="K483" s="269" t="s">
        <v>19</v>
      </c>
      <c r="L483" s="274"/>
      <c r="M483" s="275" t="s">
        <v>19</v>
      </c>
      <c r="N483" s="276" t="s">
        <v>44</v>
      </c>
      <c r="O483" s="86"/>
      <c r="P483" s="224">
        <f>O483*H483</f>
        <v>0</v>
      </c>
      <c r="Q483" s="224">
        <v>0.0033</v>
      </c>
      <c r="R483" s="224">
        <f>Q483*H483</f>
        <v>0.0165</v>
      </c>
      <c r="S483" s="224">
        <v>0</v>
      </c>
      <c r="T483" s="225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6" t="s">
        <v>230</v>
      </c>
      <c r="AT483" s="226" t="s">
        <v>243</v>
      </c>
      <c r="AU483" s="226" t="s">
        <v>82</v>
      </c>
      <c r="AY483" s="19" t="s">
        <v>163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19" t="s">
        <v>80</v>
      </c>
      <c r="BK483" s="227">
        <f>ROUND(I483*H483,2)</f>
        <v>0</v>
      </c>
      <c r="BL483" s="19" t="s">
        <v>170</v>
      </c>
      <c r="BM483" s="226" t="s">
        <v>1145</v>
      </c>
    </row>
    <row r="484" spans="1:51" s="15" customFormat="1" ht="12">
      <c r="A484" s="15"/>
      <c r="B484" s="257"/>
      <c r="C484" s="258"/>
      <c r="D484" s="233" t="s">
        <v>176</v>
      </c>
      <c r="E484" s="259" t="s">
        <v>19</v>
      </c>
      <c r="F484" s="260" t="s">
        <v>1020</v>
      </c>
      <c r="G484" s="258"/>
      <c r="H484" s="259" t="s">
        <v>19</v>
      </c>
      <c r="I484" s="261"/>
      <c r="J484" s="258"/>
      <c r="K484" s="258"/>
      <c r="L484" s="262"/>
      <c r="M484" s="263"/>
      <c r="N484" s="264"/>
      <c r="O484" s="264"/>
      <c r="P484" s="264"/>
      <c r="Q484" s="264"/>
      <c r="R484" s="264"/>
      <c r="S484" s="264"/>
      <c r="T484" s="26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6" t="s">
        <v>176</v>
      </c>
      <c r="AU484" s="266" t="s">
        <v>82</v>
      </c>
      <c r="AV484" s="15" t="s">
        <v>80</v>
      </c>
      <c r="AW484" s="15" t="s">
        <v>35</v>
      </c>
      <c r="AX484" s="15" t="s">
        <v>73</v>
      </c>
      <c r="AY484" s="266" t="s">
        <v>163</v>
      </c>
    </row>
    <row r="485" spans="1:51" s="13" customFormat="1" ht="12">
      <c r="A485" s="13"/>
      <c r="B485" s="235"/>
      <c r="C485" s="236"/>
      <c r="D485" s="233" t="s">
        <v>176</v>
      </c>
      <c r="E485" s="237" t="s">
        <v>19</v>
      </c>
      <c r="F485" s="238" t="s">
        <v>1139</v>
      </c>
      <c r="G485" s="236"/>
      <c r="H485" s="239">
        <v>5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176</v>
      </c>
      <c r="AU485" s="245" t="s">
        <v>82</v>
      </c>
      <c r="AV485" s="13" t="s">
        <v>82</v>
      </c>
      <c r="AW485" s="13" t="s">
        <v>35</v>
      </c>
      <c r="AX485" s="13" t="s">
        <v>73</v>
      </c>
      <c r="AY485" s="245" t="s">
        <v>163</v>
      </c>
    </row>
    <row r="486" spans="1:51" s="14" customFormat="1" ht="12">
      <c r="A486" s="14"/>
      <c r="B486" s="246"/>
      <c r="C486" s="247"/>
      <c r="D486" s="233" t="s">
        <v>176</v>
      </c>
      <c r="E486" s="248" t="s">
        <v>19</v>
      </c>
      <c r="F486" s="249" t="s">
        <v>178</v>
      </c>
      <c r="G486" s="247"/>
      <c r="H486" s="250">
        <v>5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6" t="s">
        <v>176</v>
      </c>
      <c r="AU486" s="256" t="s">
        <v>82</v>
      </c>
      <c r="AV486" s="14" t="s">
        <v>170</v>
      </c>
      <c r="AW486" s="14" t="s">
        <v>35</v>
      </c>
      <c r="AX486" s="14" t="s">
        <v>80</v>
      </c>
      <c r="AY486" s="256" t="s">
        <v>163</v>
      </c>
    </row>
    <row r="487" spans="1:65" s="2" customFormat="1" ht="24.15" customHeight="1">
      <c r="A487" s="40"/>
      <c r="B487" s="41"/>
      <c r="C487" s="215" t="s">
        <v>582</v>
      </c>
      <c r="D487" s="215" t="s">
        <v>165</v>
      </c>
      <c r="E487" s="216" t="s">
        <v>1146</v>
      </c>
      <c r="F487" s="217" t="s">
        <v>1147</v>
      </c>
      <c r="G487" s="218" t="s">
        <v>405</v>
      </c>
      <c r="H487" s="219">
        <v>2</v>
      </c>
      <c r="I487" s="220"/>
      <c r="J487" s="221">
        <f>ROUND(I487*H487,2)</f>
        <v>0</v>
      </c>
      <c r="K487" s="217" t="s">
        <v>691</v>
      </c>
      <c r="L487" s="46"/>
      <c r="M487" s="222" t="s">
        <v>19</v>
      </c>
      <c r="N487" s="223" t="s">
        <v>44</v>
      </c>
      <c r="O487" s="86"/>
      <c r="P487" s="224">
        <f>O487*H487</f>
        <v>0</v>
      </c>
      <c r="Q487" s="224">
        <v>0.00162</v>
      </c>
      <c r="R487" s="224">
        <f>Q487*H487</f>
        <v>0.00324</v>
      </c>
      <c r="S487" s="224">
        <v>0</v>
      </c>
      <c r="T487" s="225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6" t="s">
        <v>170</v>
      </c>
      <c r="AT487" s="226" t="s">
        <v>165</v>
      </c>
      <c r="AU487" s="226" t="s">
        <v>82</v>
      </c>
      <c r="AY487" s="19" t="s">
        <v>163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9" t="s">
        <v>80</v>
      </c>
      <c r="BK487" s="227">
        <f>ROUND(I487*H487,2)</f>
        <v>0</v>
      </c>
      <c r="BL487" s="19" t="s">
        <v>170</v>
      </c>
      <c r="BM487" s="226" t="s">
        <v>1148</v>
      </c>
    </row>
    <row r="488" spans="1:47" s="2" customFormat="1" ht="12">
      <c r="A488" s="40"/>
      <c r="B488" s="41"/>
      <c r="C488" s="42"/>
      <c r="D488" s="228" t="s">
        <v>172</v>
      </c>
      <c r="E488" s="42"/>
      <c r="F488" s="229" t="s">
        <v>1149</v>
      </c>
      <c r="G488" s="42"/>
      <c r="H488" s="42"/>
      <c r="I488" s="230"/>
      <c r="J488" s="42"/>
      <c r="K488" s="42"/>
      <c r="L488" s="46"/>
      <c r="M488" s="231"/>
      <c r="N488" s="232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172</v>
      </c>
      <c r="AU488" s="19" t="s">
        <v>82</v>
      </c>
    </row>
    <row r="489" spans="1:51" s="15" customFormat="1" ht="12">
      <c r="A489" s="15"/>
      <c r="B489" s="257"/>
      <c r="C489" s="258"/>
      <c r="D489" s="233" t="s">
        <v>176</v>
      </c>
      <c r="E489" s="259" t="s">
        <v>19</v>
      </c>
      <c r="F489" s="260" t="s">
        <v>1020</v>
      </c>
      <c r="G489" s="258"/>
      <c r="H489" s="259" t="s">
        <v>19</v>
      </c>
      <c r="I489" s="261"/>
      <c r="J489" s="258"/>
      <c r="K489" s="258"/>
      <c r="L489" s="262"/>
      <c r="M489" s="263"/>
      <c r="N489" s="264"/>
      <c r="O489" s="264"/>
      <c r="P489" s="264"/>
      <c r="Q489" s="264"/>
      <c r="R489" s="264"/>
      <c r="S489" s="264"/>
      <c r="T489" s="26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66" t="s">
        <v>176</v>
      </c>
      <c r="AU489" s="266" t="s">
        <v>82</v>
      </c>
      <c r="AV489" s="15" t="s">
        <v>80</v>
      </c>
      <c r="AW489" s="15" t="s">
        <v>35</v>
      </c>
      <c r="AX489" s="15" t="s">
        <v>73</v>
      </c>
      <c r="AY489" s="266" t="s">
        <v>163</v>
      </c>
    </row>
    <row r="490" spans="1:51" s="13" customFormat="1" ht="12">
      <c r="A490" s="13"/>
      <c r="B490" s="235"/>
      <c r="C490" s="236"/>
      <c r="D490" s="233" t="s">
        <v>176</v>
      </c>
      <c r="E490" s="237" t="s">
        <v>19</v>
      </c>
      <c r="F490" s="238" t="s">
        <v>1150</v>
      </c>
      <c r="G490" s="236"/>
      <c r="H490" s="239">
        <v>1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5" t="s">
        <v>176</v>
      </c>
      <c r="AU490" s="245" t="s">
        <v>82</v>
      </c>
      <c r="AV490" s="13" t="s">
        <v>82</v>
      </c>
      <c r="AW490" s="13" t="s">
        <v>35</v>
      </c>
      <c r="AX490" s="13" t="s">
        <v>73</v>
      </c>
      <c r="AY490" s="245" t="s">
        <v>163</v>
      </c>
    </row>
    <row r="491" spans="1:51" s="13" customFormat="1" ht="12">
      <c r="A491" s="13"/>
      <c r="B491" s="235"/>
      <c r="C491" s="236"/>
      <c r="D491" s="233" t="s">
        <v>176</v>
      </c>
      <c r="E491" s="237" t="s">
        <v>19</v>
      </c>
      <c r="F491" s="238" t="s">
        <v>1151</v>
      </c>
      <c r="G491" s="236"/>
      <c r="H491" s="239">
        <v>1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176</v>
      </c>
      <c r="AU491" s="245" t="s">
        <v>82</v>
      </c>
      <c r="AV491" s="13" t="s">
        <v>82</v>
      </c>
      <c r="AW491" s="13" t="s">
        <v>35</v>
      </c>
      <c r="AX491" s="13" t="s">
        <v>73</v>
      </c>
      <c r="AY491" s="245" t="s">
        <v>163</v>
      </c>
    </row>
    <row r="492" spans="1:51" s="14" customFormat="1" ht="12">
      <c r="A492" s="14"/>
      <c r="B492" s="246"/>
      <c r="C492" s="247"/>
      <c r="D492" s="233" t="s">
        <v>176</v>
      </c>
      <c r="E492" s="248" t="s">
        <v>19</v>
      </c>
      <c r="F492" s="249" t="s">
        <v>178</v>
      </c>
      <c r="G492" s="247"/>
      <c r="H492" s="250">
        <v>2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6" t="s">
        <v>176</v>
      </c>
      <c r="AU492" s="256" t="s">
        <v>82</v>
      </c>
      <c r="AV492" s="14" t="s">
        <v>170</v>
      </c>
      <c r="AW492" s="14" t="s">
        <v>35</v>
      </c>
      <c r="AX492" s="14" t="s">
        <v>80</v>
      </c>
      <c r="AY492" s="256" t="s">
        <v>163</v>
      </c>
    </row>
    <row r="493" spans="1:65" s="2" customFormat="1" ht="16.5" customHeight="1">
      <c r="A493" s="40"/>
      <c r="B493" s="41"/>
      <c r="C493" s="267" t="s">
        <v>588</v>
      </c>
      <c r="D493" s="267" t="s">
        <v>243</v>
      </c>
      <c r="E493" s="268" t="s">
        <v>1152</v>
      </c>
      <c r="F493" s="269" t="s">
        <v>1153</v>
      </c>
      <c r="G493" s="270" t="s">
        <v>405</v>
      </c>
      <c r="H493" s="271">
        <v>1</v>
      </c>
      <c r="I493" s="272"/>
      <c r="J493" s="273">
        <f>ROUND(I493*H493,2)</f>
        <v>0</v>
      </c>
      <c r="K493" s="269" t="s">
        <v>19</v>
      </c>
      <c r="L493" s="274"/>
      <c r="M493" s="275" t="s">
        <v>19</v>
      </c>
      <c r="N493" s="276" t="s">
        <v>44</v>
      </c>
      <c r="O493" s="86"/>
      <c r="P493" s="224">
        <f>O493*H493</f>
        <v>0</v>
      </c>
      <c r="Q493" s="224">
        <v>0.0147</v>
      </c>
      <c r="R493" s="224">
        <f>Q493*H493</f>
        <v>0.0147</v>
      </c>
      <c r="S493" s="224">
        <v>0</v>
      </c>
      <c r="T493" s="225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6" t="s">
        <v>230</v>
      </c>
      <c r="AT493" s="226" t="s">
        <v>243</v>
      </c>
      <c r="AU493" s="226" t="s">
        <v>82</v>
      </c>
      <c r="AY493" s="19" t="s">
        <v>163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19" t="s">
        <v>80</v>
      </c>
      <c r="BK493" s="227">
        <f>ROUND(I493*H493,2)</f>
        <v>0</v>
      </c>
      <c r="BL493" s="19" t="s">
        <v>170</v>
      </c>
      <c r="BM493" s="226" t="s">
        <v>1154</v>
      </c>
    </row>
    <row r="494" spans="1:51" s="15" customFormat="1" ht="12">
      <c r="A494" s="15"/>
      <c r="B494" s="257"/>
      <c r="C494" s="258"/>
      <c r="D494" s="233" t="s">
        <v>176</v>
      </c>
      <c r="E494" s="259" t="s">
        <v>19</v>
      </c>
      <c r="F494" s="260" t="s">
        <v>1020</v>
      </c>
      <c r="G494" s="258"/>
      <c r="H494" s="259" t="s">
        <v>19</v>
      </c>
      <c r="I494" s="261"/>
      <c r="J494" s="258"/>
      <c r="K494" s="258"/>
      <c r="L494" s="262"/>
      <c r="M494" s="263"/>
      <c r="N494" s="264"/>
      <c r="O494" s="264"/>
      <c r="P494" s="264"/>
      <c r="Q494" s="264"/>
      <c r="R494" s="264"/>
      <c r="S494" s="264"/>
      <c r="T494" s="26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66" t="s">
        <v>176</v>
      </c>
      <c r="AU494" s="266" t="s">
        <v>82</v>
      </c>
      <c r="AV494" s="15" t="s">
        <v>80</v>
      </c>
      <c r="AW494" s="15" t="s">
        <v>35</v>
      </c>
      <c r="AX494" s="15" t="s">
        <v>73</v>
      </c>
      <c r="AY494" s="266" t="s">
        <v>163</v>
      </c>
    </row>
    <row r="495" spans="1:51" s="13" customFormat="1" ht="12">
      <c r="A495" s="13"/>
      <c r="B495" s="235"/>
      <c r="C495" s="236"/>
      <c r="D495" s="233" t="s">
        <v>176</v>
      </c>
      <c r="E495" s="237" t="s">
        <v>19</v>
      </c>
      <c r="F495" s="238" t="s">
        <v>1026</v>
      </c>
      <c r="G495" s="236"/>
      <c r="H495" s="239">
        <v>1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176</v>
      </c>
      <c r="AU495" s="245" t="s">
        <v>82</v>
      </c>
      <c r="AV495" s="13" t="s">
        <v>82</v>
      </c>
      <c r="AW495" s="13" t="s">
        <v>35</v>
      </c>
      <c r="AX495" s="13" t="s">
        <v>73</v>
      </c>
      <c r="AY495" s="245" t="s">
        <v>163</v>
      </c>
    </row>
    <row r="496" spans="1:51" s="14" customFormat="1" ht="12">
      <c r="A496" s="14"/>
      <c r="B496" s="246"/>
      <c r="C496" s="247"/>
      <c r="D496" s="233" t="s">
        <v>176</v>
      </c>
      <c r="E496" s="248" t="s">
        <v>19</v>
      </c>
      <c r="F496" s="249" t="s">
        <v>178</v>
      </c>
      <c r="G496" s="247"/>
      <c r="H496" s="250">
        <v>1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6" t="s">
        <v>176</v>
      </c>
      <c r="AU496" s="256" t="s">
        <v>82</v>
      </c>
      <c r="AV496" s="14" t="s">
        <v>170</v>
      </c>
      <c r="AW496" s="14" t="s">
        <v>35</v>
      </c>
      <c r="AX496" s="14" t="s">
        <v>80</v>
      </c>
      <c r="AY496" s="256" t="s">
        <v>163</v>
      </c>
    </row>
    <row r="497" spans="1:65" s="2" customFormat="1" ht="16.5" customHeight="1">
      <c r="A497" s="40"/>
      <c r="B497" s="41"/>
      <c r="C497" s="267" t="s">
        <v>592</v>
      </c>
      <c r="D497" s="267" t="s">
        <v>243</v>
      </c>
      <c r="E497" s="268" t="s">
        <v>1155</v>
      </c>
      <c r="F497" s="269" t="s">
        <v>1156</v>
      </c>
      <c r="G497" s="270" t="s">
        <v>405</v>
      </c>
      <c r="H497" s="271">
        <v>1</v>
      </c>
      <c r="I497" s="272"/>
      <c r="J497" s="273">
        <f>ROUND(I497*H497,2)</f>
        <v>0</v>
      </c>
      <c r="K497" s="269" t="s">
        <v>19</v>
      </c>
      <c r="L497" s="274"/>
      <c r="M497" s="275" t="s">
        <v>19</v>
      </c>
      <c r="N497" s="276" t="s">
        <v>44</v>
      </c>
      <c r="O497" s="86"/>
      <c r="P497" s="224">
        <f>O497*H497</f>
        <v>0</v>
      </c>
      <c r="Q497" s="224">
        <v>0.00654</v>
      </c>
      <c r="R497" s="224">
        <f>Q497*H497</f>
        <v>0.00654</v>
      </c>
      <c r="S497" s="224">
        <v>0</v>
      </c>
      <c r="T497" s="225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6" t="s">
        <v>230</v>
      </c>
      <c r="AT497" s="226" t="s">
        <v>243</v>
      </c>
      <c r="AU497" s="226" t="s">
        <v>82</v>
      </c>
      <c r="AY497" s="19" t="s">
        <v>163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9" t="s">
        <v>80</v>
      </c>
      <c r="BK497" s="227">
        <f>ROUND(I497*H497,2)</f>
        <v>0</v>
      </c>
      <c r="BL497" s="19" t="s">
        <v>170</v>
      </c>
      <c r="BM497" s="226" t="s">
        <v>1157</v>
      </c>
    </row>
    <row r="498" spans="1:51" s="15" customFormat="1" ht="12">
      <c r="A498" s="15"/>
      <c r="B498" s="257"/>
      <c r="C498" s="258"/>
      <c r="D498" s="233" t="s">
        <v>176</v>
      </c>
      <c r="E498" s="259" t="s">
        <v>19</v>
      </c>
      <c r="F498" s="260" t="s">
        <v>1020</v>
      </c>
      <c r="G498" s="258"/>
      <c r="H498" s="259" t="s">
        <v>19</v>
      </c>
      <c r="I498" s="261"/>
      <c r="J498" s="258"/>
      <c r="K498" s="258"/>
      <c r="L498" s="262"/>
      <c r="M498" s="263"/>
      <c r="N498" s="264"/>
      <c r="O498" s="264"/>
      <c r="P498" s="264"/>
      <c r="Q498" s="264"/>
      <c r="R498" s="264"/>
      <c r="S498" s="264"/>
      <c r="T498" s="26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6" t="s">
        <v>176</v>
      </c>
      <c r="AU498" s="266" t="s">
        <v>82</v>
      </c>
      <c r="AV498" s="15" t="s">
        <v>80</v>
      </c>
      <c r="AW498" s="15" t="s">
        <v>35</v>
      </c>
      <c r="AX498" s="15" t="s">
        <v>73</v>
      </c>
      <c r="AY498" s="266" t="s">
        <v>163</v>
      </c>
    </row>
    <row r="499" spans="1:51" s="13" customFormat="1" ht="12">
      <c r="A499" s="13"/>
      <c r="B499" s="235"/>
      <c r="C499" s="236"/>
      <c r="D499" s="233" t="s">
        <v>176</v>
      </c>
      <c r="E499" s="237" t="s">
        <v>19</v>
      </c>
      <c r="F499" s="238" t="s">
        <v>1026</v>
      </c>
      <c r="G499" s="236"/>
      <c r="H499" s="239">
        <v>1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176</v>
      </c>
      <c r="AU499" s="245" t="s">
        <v>82</v>
      </c>
      <c r="AV499" s="13" t="s">
        <v>82</v>
      </c>
      <c r="AW499" s="13" t="s">
        <v>35</v>
      </c>
      <c r="AX499" s="13" t="s">
        <v>73</v>
      </c>
      <c r="AY499" s="245" t="s">
        <v>163</v>
      </c>
    </row>
    <row r="500" spans="1:51" s="14" customFormat="1" ht="12">
      <c r="A500" s="14"/>
      <c r="B500" s="246"/>
      <c r="C500" s="247"/>
      <c r="D500" s="233" t="s">
        <v>176</v>
      </c>
      <c r="E500" s="248" t="s">
        <v>19</v>
      </c>
      <c r="F500" s="249" t="s">
        <v>178</v>
      </c>
      <c r="G500" s="247"/>
      <c r="H500" s="250">
        <v>1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6" t="s">
        <v>176</v>
      </c>
      <c r="AU500" s="256" t="s">
        <v>82</v>
      </c>
      <c r="AV500" s="14" t="s">
        <v>170</v>
      </c>
      <c r="AW500" s="14" t="s">
        <v>35</v>
      </c>
      <c r="AX500" s="14" t="s">
        <v>80</v>
      </c>
      <c r="AY500" s="256" t="s">
        <v>163</v>
      </c>
    </row>
    <row r="501" spans="1:65" s="2" customFormat="1" ht="24.15" customHeight="1">
      <c r="A501" s="40"/>
      <c r="B501" s="41"/>
      <c r="C501" s="215" t="s">
        <v>597</v>
      </c>
      <c r="D501" s="215" t="s">
        <v>165</v>
      </c>
      <c r="E501" s="216" t="s">
        <v>1158</v>
      </c>
      <c r="F501" s="217" t="s">
        <v>1159</v>
      </c>
      <c r="G501" s="218" t="s">
        <v>405</v>
      </c>
      <c r="H501" s="219">
        <v>1</v>
      </c>
      <c r="I501" s="220"/>
      <c r="J501" s="221">
        <f>ROUND(I501*H501,2)</f>
        <v>0</v>
      </c>
      <c r="K501" s="217" t="s">
        <v>691</v>
      </c>
      <c r="L501" s="46"/>
      <c r="M501" s="222" t="s">
        <v>19</v>
      </c>
      <c r="N501" s="223" t="s">
        <v>44</v>
      </c>
      <c r="O501" s="86"/>
      <c r="P501" s="224">
        <f>O501*H501</f>
        <v>0</v>
      </c>
      <c r="Q501" s="224">
        <v>0</v>
      </c>
      <c r="R501" s="224">
        <f>Q501*H501</f>
        <v>0</v>
      </c>
      <c r="S501" s="224">
        <v>0.0173</v>
      </c>
      <c r="T501" s="225">
        <f>S501*H501</f>
        <v>0.0173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6" t="s">
        <v>170</v>
      </c>
      <c r="AT501" s="226" t="s">
        <v>165</v>
      </c>
      <c r="AU501" s="226" t="s">
        <v>82</v>
      </c>
      <c r="AY501" s="19" t="s">
        <v>163</v>
      </c>
      <c r="BE501" s="227">
        <f>IF(N501="základní",J501,0)</f>
        <v>0</v>
      </c>
      <c r="BF501" s="227">
        <f>IF(N501="snížená",J501,0)</f>
        <v>0</v>
      </c>
      <c r="BG501" s="227">
        <f>IF(N501="zákl. přenesená",J501,0)</f>
        <v>0</v>
      </c>
      <c r="BH501" s="227">
        <f>IF(N501="sníž. přenesená",J501,0)</f>
        <v>0</v>
      </c>
      <c r="BI501" s="227">
        <f>IF(N501="nulová",J501,0)</f>
        <v>0</v>
      </c>
      <c r="BJ501" s="19" t="s">
        <v>80</v>
      </c>
      <c r="BK501" s="227">
        <f>ROUND(I501*H501,2)</f>
        <v>0</v>
      </c>
      <c r="BL501" s="19" t="s">
        <v>170</v>
      </c>
      <c r="BM501" s="226" t="s">
        <v>1160</v>
      </c>
    </row>
    <row r="502" spans="1:47" s="2" customFormat="1" ht="12">
      <c r="A502" s="40"/>
      <c r="B502" s="41"/>
      <c r="C502" s="42"/>
      <c r="D502" s="228" t="s">
        <v>172</v>
      </c>
      <c r="E502" s="42"/>
      <c r="F502" s="229" t="s">
        <v>1161</v>
      </c>
      <c r="G502" s="42"/>
      <c r="H502" s="42"/>
      <c r="I502" s="230"/>
      <c r="J502" s="42"/>
      <c r="K502" s="42"/>
      <c r="L502" s="46"/>
      <c r="M502" s="231"/>
      <c r="N502" s="232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172</v>
      </c>
      <c r="AU502" s="19" t="s">
        <v>82</v>
      </c>
    </row>
    <row r="503" spans="1:51" s="13" customFormat="1" ht="12">
      <c r="A503" s="13"/>
      <c r="B503" s="235"/>
      <c r="C503" s="236"/>
      <c r="D503" s="233" t="s">
        <v>176</v>
      </c>
      <c r="E503" s="237" t="s">
        <v>19</v>
      </c>
      <c r="F503" s="238" t="s">
        <v>1026</v>
      </c>
      <c r="G503" s="236"/>
      <c r="H503" s="239">
        <v>1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176</v>
      </c>
      <c r="AU503" s="245" t="s">
        <v>82</v>
      </c>
      <c r="AV503" s="13" t="s">
        <v>82</v>
      </c>
      <c r="AW503" s="13" t="s">
        <v>35</v>
      </c>
      <c r="AX503" s="13" t="s">
        <v>73</v>
      </c>
      <c r="AY503" s="245" t="s">
        <v>163</v>
      </c>
    </row>
    <row r="504" spans="1:51" s="14" customFormat="1" ht="12">
      <c r="A504" s="14"/>
      <c r="B504" s="246"/>
      <c r="C504" s="247"/>
      <c r="D504" s="233" t="s">
        <v>176</v>
      </c>
      <c r="E504" s="248" t="s">
        <v>19</v>
      </c>
      <c r="F504" s="249" t="s">
        <v>178</v>
      </c>
      <c r="G504" s="247"/>
      <c r="H504" s="250">
        <v>1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6" t="s">
        <v>176</v>
      </c>
      <c r="AU504" s="256" t="s">
        <v>82</v>
      </c>
      <c r="AV504" s="14" t="s">
        <v>170</v>
      </c>
      <c r="AW504" s="14" t="s">
        <v>35</v>
      </c>
      <c r="AX504" s="14" t="s">
        <v>80</v>
      </c>
      <c r="AY504" s="256" t="s">
        <v>163</v>
      </c>
    </row>
    <row r="505" spans="1:65" s="2" customFormat="1" ht="16.5" customHeight="1">
      <c r="A505" s="40"/>
      <c r="B505" s="41"/>
      <c r="C505" s="215" t="s">
        <v>606</v>
      </c>
      <c r="D505" s="215" t="s">
        <v>165</v>
      </c>
      <c r="E505" s="216" t="s">
        <v>1162</v>
      </c>
      <c r="F505" s="217" t="s">
        <v>1163</v>
      </c>
      <c r="G505" s="218" t="s">
        <v>405</v>
      </c>
      <c r="H505" s="219">
        <v>1</v>
      </c>
      <c r="I505" s="220"/>
      <c r="J505" s="221">
        <f>ROUND(I505*H505,2)</f>
        <v>0</v>
      </c>
      <c r="K505" s="217" t="s">
        <v>691</v>
      </c>
      <c r="L505" s="46"/>
      <c r="M505" s="222" t="s">
        <v>19</v>
      </c>
      <c r="N505" s="223" t="s">
        <v>44</v>
      </c>
      <c r="O505" s="86"/>
      <c r="P505" s="224">
        <f>O505*H505</f>
        <v>0</v>
      </c>
      <c r="Q505" s="224">
        <v>0.00136</v>
      </c>
      <c r="R505" s="224">
        <f>Q505*H505</f>
        <v>0.00136</v>
      </c>
      <c r="S505" s="224">
        <v>0</v>
      </c>
      <c r="T505" s="225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6" t="s">
        <v>170</v>
      </c>
      <c r="AT505" s="226" t="s">
        <v>165</v>
      </c>
      <c r="AU505" s="226" t="s">
        <v>82</v>
      </c>
      <c r="AY505" s="19" t="s">
        <v>163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9" t="s">
        <v>80</v>
      </c>
      <c r="BK505" s="227">
        <f>ROUND(I505*H505,2)</f>
        <v>0</v>
      </c>
      <c r="BL505" s="19" t="s">
        <v>170</v>
      </c>
      <c r="BM505" s="226" t="s">
        <v>1164</v>
      </c>
    </row>
    <row r="506" spans="1:47" s="2" customFormat="1" ht="12">
      <c r="A506" s="40"/>
      <c r="B506" s="41"/>
      <c r="C506" s="42"/>
      <c r="D506" s="228" t="s">
        <v>172</v>
      </c>
      <c r="E506" s="42"/>
      <c r="F506" s="229" t="s">
        <v>1165</v>
      </c>
      <c r="G506" s="42"/>
      <c r="H506" s="42"/>
      <c r="I506" s="230"/>
      <c r="J506" s="42"/>
      <c r="K506" s="42"/>
      <c r="L506" s="46"/>
      <c r="M506" s="231"/>
      <c r="N506" s="232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172</v>
      </c>
      <c r="AU506" s="19" t="s">
        <v>82</v>
      </c>
    </row>
    <row r="507" spans="1:51" s="15" customFormat="1" ht="12">
      <c r="A507" s="15"/>
      <c r="B507" s="257"/>
      <c r="C507" s="258"/>
      <c r="D507" s="233" t="s">
        <v>176</v>
      </c>
      <c r="E507" s="259" t="s">
        <v>19</v>
      </c>
      <c r="F507" s="260" t="s">
        <v>1020</v>
      </c>
      <c r="G507" s="258"/>
      <c r="H507" s="259" t="s">
        <v>19</v>
      </c>
      <c r="I507" s="261"/>
      <c r="J507" s="258"/>
      <c r="K507" s="258"/>
      <c r="L507" s="262"/>
      <c r="M507" s="263"/>
      <c r="N507" s="264"/>
      <c r="O507" s="264"/>
      <c r="P507" s="264"/>
      <c r="Q507" s="264"/>
      <c r="R507" s="264"/>
      <c r="S507" s="264"/>
      <c r="T507" s="26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6" t="s">
        <v>176</v>
      </c>
      <c r="AU507" s="266" t="s">
        <v>82</v>
      </c>
      <c r="AV507" s="15" t="s">
        <v>80</v>
      </c>
      <c r="AW507" s="15" t="s">
        <v>35</v>
      </c>
      <c r="AX507" s="15" t="s">
        <v>73</v>
      </c>
      <c r="AY507" s="266" t="s">
        <v>163</v>
      </c>
    </row>
    <row r="508" spans="1:51" s="13" customFormat="1" ht="12">
      <c r="A508" s="13"/>
      <c r="B508" s="235"/>
      <c r="C508" s="236"/>
      <c r="D508" s="233" t="s">
        <v>176</v>
      </c>
      <c r="E508" s="237" t="s">
        <v>19</v>
      </c>
      <c r="F508" s="238" t="s">
        <v>1026</v>
      </c>
      <c r="G508" s="236"/>
      <c r="H508" s="239">
        <v>1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176</v>
      </c>
      <c r="AU508" s="245" t="s">
        <v>82</v>
      </c>
      <c r="AV508" s="13" t="s">
        <v>82</v>
      </c>
      <c r="AW508" s="13" t="s">
        <v>35</v>
      </c>
      <c r="AX508" s="13" t="s">
        <v>73</v>
      </c>
      <c r="AY508" s="245" t="s">
        <v>163</v>
      </c>
    </row>
    <row r="509" spans="1:51" s="14" customFormat="1" ht="12">
      <c r="A509" s="14"/>
      <c r="B509" s="246"/>
      <c r="C509" s="247"/>
      <c r="D509" s="233" t="s">
        <v>176</v>
      </c>
      <c r="E509" s="248" t="s">
        <v>19</v>
      </c>
      <c r="F509" s="249" t="s">
        <v>178</v>
      </c>
      <c r="G509" s="247"/>
      <c r="H509" s="250">
        <v>1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6" t="s">
        <v>176</v>
      </c>
      <c r="AU509" s="256" t="s">
        <v>82</v>
      </c>
      <c r="AV509" s="14" t="s">
        <v>170</v>
      </c>
      <c r="AW509" s="14" t="s">
        <v>35</v>
      </c>
      <c r="AX509" s="14" t="s">
        <v>80</v>
      </c>
      <c r="AY509" s="256" t="s">
        <v>163</v>
      </c>
    </row>
    <row r="510" spans="1:65" s="2" customFormat="1" ht="16.5" customHeight="1">
      <c r="A510" s="40"/>
      <c r="B510" s="41"/>
      <c r="C510" s="267" t="s">
        <v>610</v>
      </c>
      <c r="D510" s="267" t="s">
        <v>243</v>
      </c>
      <c r="E510" s="268" t="s">
        <v>1166</v>
      </c>
      <c r="F510" s="269" t="s">
        <v>1167</v>
      </c>
      <c r="G510" s="270" t="s">
        <v>405</v>
      </c>
      <c r="H510" s="271">
        <v>1</v>
      </c>
      <c r="I510" s="272"/>
      <c r="J510" s="273">
        <f>ROUND(I510*H510,2)</f>
        <v>0</v>
      </c>
      <c r="K510" s="269" t="s">
        <v>19</v>
      </c>
      <c r="L510" s="274"/>
      <c r="M510" s="275" t="s">
        <v>19</v>
      </c>
      <c r="N510" s="276" t="s">
        <v>44</v>
      </c>
      <c r="O510" s="86"/>
      <c r="P510" s="224">
        <f>O510*H510</f>
        <v>0</v>
      </c>
      <c r="Q510" s="224">
        <v>0.0395</v>
      </c>
      <c r="R510" s="224">
        <f>Q510*H510</f>
        <v>0.0395</v>
      </c>
      <c r="S510" s="224">
        <v>0</v>
      </c>
      <c r="T510" s="225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6" t="s">
        <v>230</v>
      </c>
      <c r="AT510" s="226" t="s">
        <v>243</v>
      </c>
      <c r="AU510" s="226" t="s">
        <v>82</v>
      </c>
      <c r="AY510" s="19" t="s">
        <v>163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19" t="s">
        <v>80</v>
      </c>
      <c r="BK510" s="227">
        <f>ROUND(I510*H510,2)</f>
        <v>0</v>
      </c>
      <c r="BL510" s="19" t="s">
        <v>170</v>
      </c>
      <c r="BM510" s="226" t="s">
        <v>1168</v>
      </c>
    </row>
    <row r="511" spans="1:51" s="15" customFormat="1" ht="12">
      <c r="A511" s="15"/>
      <c r="B511" s="257"/>
      <c r="C511" s="258"/>
      <c r="D511" s="233" t="s">
        <v>176</v>
      </c>
      <c r="E511" s="259" t="s">
        <v>19</v>
      </c>
      <c r="F511" s="260" t="s">
        <v>1020</v>
      </c>
      <c r="G511" s="258"/>
      <c r="H511" s="259" t="s">
        <v>19</v>
      </c>
      <c r="I511" s="261"/>
      <c r="J511" s="258"/>
      <c r="K511" s="258"/>
      <c r="L511" s="262"/>
      <c r="M511" s="263"/>
      <c r="N511" s="264"/>
      <c r="O511" s="264"/>
      <c r="P511" s="264"/>
      <c r="Q511" s="264"/>
      <c r="R511" s="264"/>
      <c r="S511" s="264"/>
      <c r="T511" s="26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6" t="s">
        <v>176</v>
      </c>
      <c r="AU511" s="266" t="s">
        <v>82</v>
      </c>
      <c r="AV511" s="15" t="s">
        <v>80</v>
      </c>
      <c r="AW511" s="15" t="s">
        <v>35</v>
      </c>
      <c r="AX511" s="15" t="s">
        <v>73</v>
      </c>
      <c r="AY511" s="266" t="s">
        <v>163</v>
      </c>
    </row>
    <row r="512" spans="1:51" s="13" customFormat="1" ht="12">
      <c r="A512" s="13"/>
      <c r="B512" s="235"/>
      <c r="C512" s="236"/>
      <c r="D512" s="233" t="s">
        <v>176</v>
      </c>
      <c r="E512" s="237" t="s">
        <v>19</v>
      </c>
      <c r="F512" s="238" t="s">
        <v>1026</v>
      </c>
      <c r="G512" s="236"/>
      <c r="H512" s="239">
        <v>1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176</v>
      </c>
      <c r="AU512" s="245" t="s">
        <v>82</v>
      </c>
      <c r="AV512" s="13" t="s">
        <v>82</v>
      </c>
      <c r="AW512" s="13" t="s">
        <v>35</v>
      </c>
      <c r="AX512" s="13" t="s">
        <v>73</v>
      </c>
      <c r="AY512" s="245" t="s">
        <v>163</v>
      </c>
    </row>
    <row r="513" spans="1:51" s="14" customFormat="1" ht="12">
      <c r="A513" s="14"/>
      <c r="B513" s="246"/>
      <c r="C513" s="247"/>
      <c r="D513" s="233" t="s">
        <v>176</v>
      </c>
      <c r="E513" s="248" t="s">
        <v>19</v>
      </c>
      <c r="F513" s="249" t="s">
        <v>178</v>
      </c>
      <c r="G513" s="247"/>
      <c r="H513" s="250">
        <v>1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6" t="s">
        <v>176</v>
      </c>
      <c r="AU513" s="256" t="s">
        <v>82</v>
      </c>
      <c r="AV513" s="14" t="s">
        <v>170</v>
      </c>
      <c r="AW513" s="14" t="s">
        <v>35</v>
      </c>
      <c r="AX513" s="14" t="s">
        <v>80</v>
      </c>
      <c r="AY513" s="256" t="s">
        <v>163</v>
      </c>
    </row>
    <row r="514" spans="1:65" s="2" customFormat="1" ht="24.15" customHeight="1">
      <c r="A514" s="40"/>
      <c r="B514" s="41"/>
      <c r="C514" s="215" t="s">
        <v>323</v>
      </c>
      <c r="D514" s="215" t="s">
        <v>165</v>
      </c>
      <c r="E514" s="216" t="s">
        <v>1169</v>
      </c>
      <c r="F514" s="217" t="s">
        <v>1170</v>
      </c>
      <c r="G514" s="218" t="s">
        <v>405</v>
      </c>
      <c r="H514" s="219">
        <v>5</v>
      </c>
      <c r="I514" s="220"/>
      <c r="J514" s="221">
        <f>ROUND(I514*H514,2)</f>
        <v>0</v>
      </c>
      <c r="K514" s="217" t="s">
        <v>691</v>
      </c>
      <c r="L514" s="46"/>
      <c r="M514" s="222" t="s">
        <v>19</v>
      </c>
      <c r="N514" s="223" t="s">
        <v>44</v>
      </c>
      <c r="O514" s="86"/>
      <c r="P514" s="224">
        <f>O514*H514</f>
        <v>0</v>
      </c>
      <c r="Q514" s="224">
        <v>0</v>
      </c>
      <c r="R514" s="224">
        <f>Q514*H514</f>
        <v>0</v>
      </c>
      <c r="S514" s="224">
        <v>0</v>
      </c>
      <c r="T514" s="225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6" t="s">
        <v>170</v>
      </c>
      <c r="AT514" s="226" t="s">
        <v>165</v>
      </c>
      <c r="AU514" s="226" t="s">
        <v>82</v>
      </c>
      <c r="AY514" s="19" t="s">
        <v>163</v>
      </c>
      <c r="BE514" s="227">
        <f>IF(N514="základní",J514,0)</f>
        <v>0</v>
      </c>
      <c r="BF514" s="227">
        <f>IF(N514="snížená",J514,0)</f>
        <v>0</v>
      </c>
      <c r="BG514" s="227">
        <f>IF(N514="zákl. přenesená",J514,0)</f>
        <v>0</v>
      </c>
      <c r="BH514" s="227">
        <f>IF(N514="sníž. přenesená",J514,0)</f>
        <v>0</v>
      </c>
      <c r="BI514" s="227">
        <f>IF(N514="nulová",J514,0)</f>
        <v>0</v>
      </c>
      <c r="BJ514" s="19" t="s">
        <v>80</v>
      </c>
      <c r="BK514" s="227">
        <f>ROUND(I514*H514,2)</f>
        <v>0</v>
      </c>
      <c r="BL514" s="19" t="s">
        <v>170</v>
      </c>
      <c r="BM514" s="226" t="s">
        <v>1171</v>
      </c>
    </row>
    <row r="515" spans="1:47" s="2" customFormat="1" ht="12">
      <c r="A515" s="40"/>
      <c r="B515" s="41"/>
      <c r="C515" s="42"/>
      <c r="D515" s="228" t="s">
        <v>172</v>
      </c>
      <c r="E515" s="42"/>
      <c r="F515" s="229" t="s">
        <v>1172</v>
      </c>
      <c r="G515" s="42"/>
      <c r="H515" s="42"/>
      <c r="I515" s="230"/>
      <c r="J515" s="42"/>
      <c r="K515" s="42"/>
      <c r="L515" s="46"/>
      <c r="M515" s="231"/>
      <c r="N515" s="232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172</v>
      </c>
      <c r="AU515" s="19" t="s">
        <v>82</v>
      </c>
    </row>
    <row r="516" spans="1:51" s="15" customFormat="1" ht="12">
      <c r="A516" s="15"/>
      <c r="B516" s="257"/>
      <c r="C516" s="258"/>
      <c r="D516" s="233" t="s">
        <v>176</v>
      </c>
      <c r="E516" s="259" t="s">
        <v>19</v>
      </c>
      <c r="F516" s="260" t="s">
        <v>1020</v>
      </c>
      <c r="G516" s="258"/>
      <c r="H516" s="259" t="s">
        <v>19</v>
      </c>
      <c r="I516" s="261"/>
      <c r="J516" s="258"/>
      <c r="K516" s="258"/>
      <c r="L516" s="262"/>
      <c r="M516" s="263"/>
      <c r="N516" s="264"/>
      <c r="O516" s="264"/>
      <c r="P516" s="264"/>
      <c r="Q516" s="264"/>
      <c r="R516" s="264"/>
      <c r="S516" s="264"/>
      <c r="T516" s="26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6" t="s">
        <v>176</v>
      </c>
      <c r="AU516" s="266" t="s">
        <v>82</v>
      </c>
      <c r="AV516" s="15" t="s">
        <v>80</v>
      </c>
      <c r="AW516" s="15" t="s">
        <v>35</v>
      </c>
      <c r="AX516" s="15" t="s">
        <v>73</v>
      </c>
      <c r="AY516" s="266" t="s">
        <v>163</v>
      </c>
    </row>
    <row r="517" spans="1:51" s="13" customFormat="1" ht="12">
      <c r="A517" s="13"/>
      <c r="B517" s="235"/>
      <c r="C517" s="236"/>
      <c r="D517" s="233" t="s">
        <v>176</v>
      </c>
      <c r="E517" s="237" t="s">
        <v>19</v>
      </c>
      <c r="F517" s="238" t="s">
        <v>1139</v>
      </c>
      <c r="G517" s="236"/>
      <c r="H517" s="239">
        <v>5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5" t="s">
        <v>176</v>
      </c>
      <c r="AU517" s="245" t="s">
        <v>82</v>
      </c>
      <c r="AV517" s="13" t="s">
        <v>82</v>
      </c>
      <c r="AW517" s="13" t="s">
        <v>35</v>
      </c>
      <c r="AX517" s="13" t="s">
        <v>73</v>
      </c>
      <c r="AY517" s="245" t="s">
        <v>163</v>
      </c>
    </row>
    <row r="518" spans="1:51" s="14" customFormat="1" ht="12">
      <c r="A518" s="14"/>
      <c r="B518" s="246"/>
      <c r="C518" s="247"/>
      <c r="D518" s="233" t="s">
        <v>176</v>
      </c>
      <c r="E518" s="248" t="s">
        <v>19</v>
      </c>
      <c r="F518" s="249" t="s">
        <v>178</v>
      </c>
      <c r="G518" s="247"/>
      <c r="H518" s="250">
        <v>5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6" t="s">
        <v>176</v>
      </c>
      <c r="AU518" s="256" t="s">
        <v>82</v>
      </c>
      <c r="AV518" s="14" t="s">
        <v>170</v>
      </c>
      <c r="AW518" s="14" t="s">
        <v>35</v>
      </c>
      <c r="AX518" s="14" t="s">
        <v>80</v>
      </c>
      <c r="AY518" s="256" t="s">
        <v>163</v>
      </c>
    </row>
    <row r="519" spans="1:65" s="2" customFormat="1" ht="16.5" customHeight="1">
      <c r="A519" s="40"/>
      <c r="B519" s="41"/>
      <c r="C519" s="267" t="s">
        <v>627</v>
      </c>
      <c r="D519" s="267" t="s">
        <v>243</v>
      </c>
      <c r="E519" s="268" t="s">
        <v>1173</v>
      </c>
      <c r="F519" s="269" t="s">
        <v>1174</v>
      </c>
      <c r="G519" s="270" t="s">
        <v>405</v>
      </c>
      <c r="H519" s="271">
        <v>5</v>
      </c>
      <c r="I519" s="272"/>
      <c r="J519" s="273">
        <f>ROUND(I519*H519,2)</f>
        <v>0</v>
      </c>
      <c r="K519" s="269" t="s">
        <v>19</v>
      </c>
      <c r="L519" s="274"/>
      <c r="M519" s="275" t="s">
        <v>19</v>
      </c>
      <c r="N519" s="276" t="s">
        <v>44</v>
      </c>
      <c r="O519" s="86"/>
      <c r="P519" s="224">
        <f>O519*H519</f>
        <v>0</v>
      </c>
      <c r="Q519" s="224">
        <v>0.0029</v>
      </c>
      <c r="R519" s="224">
        <f>Q519*H519</f>
        <v>0.014499999999999999</v>
      </c>
      <c r="S519" s="224">
        <v>0</v>
      </c>
      <c r="T519" s="225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6" t="s">
        <v>230</v>
      </c>
      <c r="AT519" s="226" t="s">
        <v>243</v>
      </c>
      <c r="AU519" s="226" t="s">
        <v>82</v>
      </c>
      <c r="AY519" s="19" t="s">
        <v>163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19" t="s">
        <v>80</v>
      </c>
      <c r="BK519" s="227">
        <f>ROUND(I519*H519,2)</f>
        <v>0</v>
      </c>
      <c r="BL519" s="19" t="s">
        <v>170</v>
      </c>
      <c r="BM519" s="226" t="s">
        <v>1175</v>
      </c>
    </row>
    <row r="520" spans="1:51" s="15" customFormat="1" ht="12">
      <c r="A520" s="15"/>
      <c r="B520" s="257"/>
      <c r="C520" s="258"/>
      <c r="D520" s="233" t="s">
        <v>176</v>
      </c>
      <c r="E520" s="259" t="s">
        <v>19</v>
      </c>
      <c r="F520" s="260" t="s">
        <v>1020</v>
      </c>
      <c r="G520" s="258"/>
      <c r="H520" s="259" t="s">
        <v>19</v>
      </c>
      <c r="I520" s="261"/>
      <c r="J520" s="258"/>
      <c r="K520" s="258"/>
      <c r="L520" s="262"/>
      <c r="M520" s="263"/>
      <c r="N520" s="264"/>
      <c r="O520" s="264"/>
      <c r="P520" s="264"/>
      <c r="Q520" s="264"/>
      <c r="R520" s="264"/>
      <c r="S520" s="264"/>
      <c r="T520" s="26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6" t="s">
        <v>176</v>
      </c>
      <c r="AU520" s="266" t="s">
        <v>82</v>
      </c>
      <c r="AV520" s="15" t="s">
        <v>80</v>
      </c>
      <c r="AW520" s="15" t="s">
        <v>35</v>
      </c>
      <c r="AX520" s="15" t="s">
        <v>73</v>
      </c>
      <c r="AY520" s="266" t="s">
        <v>163</v>
      </c>
    </row>
    <row r="521" spans="1:51" s="13" customFormat="1" ht="12">
      <c r="A521" s="13"/>
      <c r="B521" s="235"/>
      <c r="C521" s="236"/>
      <c r="D521" s="233" t="s">
        <v>176</v>
      </c>
      <c r="E521" s="237" t="s">
        <v>19</v>
      </c>
      <c r="F521" s="238" t="s">
        <v>1139</v>
      </c>
      <c r="G521" s="236"/>
      <c r="H521" s="239">
        <v>5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176</v>
      </c>
      <c r="AU521" s="245" t="s">
        <v>82</v>
      </c>
      <c r="AV521" s="13" t="s">
        <v>82</v>
      </c>
      <c r="AW521" s="13" t="s">
        <v>35</v>
      </c>
      <c r="AX521" s="13" t="s">
        <v>73</v>
      </c>
      <c r="AY521" s="245" t="s">
        <v>163</v>
      </c>
    </row>
    <row r="522" spans="1:51" s="14" customFormat="1" ht="12">
      <c r="A522" s="14"/>
      <c r="B522" s="246"/>
      <c r="C522" s="247"/>
      <c r="D522" s="233" t="s">
        <v>176</v>
      </c>
      <c r="E522" s="248" t="s">
        <v>19</v>
      </c>
      <c r="F522" s="249" t="s">
        <v>178</v>
      </c>
      <c r="G522" s="247"/>
      <c r="H522" s="250">
        <v>5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6" t="s">
        <v>176</v>
      </c>
      <c r="AU522" s="256" t="s">
        <v>82</v>
      </c>
      <c r="AV522" s="14" t="s">
        <v>170</v>
      </c>
      <c r="AW522" s="14" t="s">
        <v>35</v>
      </c>
      <c r="AX522" s="14" t="s">
        <v>80</v>
      </c>
      <c r="AY522" s="256" t="s">
        <v>163</v>
      </c>
    </row>
    <row r="523" spans="1:65" s="2" customFormat="1" ht="16.5" customHeight="1">
      <c r="A523" s="40"/>
      <c r="B523" s="41"/>
      <c r="C523" s="215" t="s">
        <v>632</v>
      </c>
      <c r="D523" s="215" t="s">
        <v>165</v>
      </c>
      <c r="E523" s="216" t="s">
        <v>1176</v>
      </c>
      <c r="F523" s="217" t="s">
        <v>1177</v>
      </c>
      <c r="G523" s="218" t="s">
        <v>200</v>
      </c>
      <c r="H523" s="219">
        <v>12.5</v>
      </c>
      <c r="I523" s="220"/>
      <c r="J523" s="221">
        <f>ROUND(I523*H523,2)</f>
        <v>0</v>
      </c>
      <c r="K523" s="217" t="s">
        <v>691</v>
      </c>
      <c r="L523" s="46"/>
      <c r="M523" s="222" t="s">
        <v>19</v>
      </c>
      <c r="N523" s="223" t="s">
        <v>44</v>
      </c>
      <c r="O523" s="86"/>
      <c r="P523" s="224">
        <f>O523*H523</f>
        <v>0</v>
      </c>
      <c r="Q523" s="224">
        <v>0</v>
      </c>
      <c r="R523" s="224">
        <f>Q523*H523</f>
        <v>0</v>
      </c>
      <c r="S523" s="224">
        <v>0</v>
      </c>
      <c r="T523" s="225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6" t="s">
        <v>170</v>
      </c>
      <c r="AT523" s="226" t="s">
        <v>165</v>
      </c>
      <c r="AU523" s="226" t="s">
        <v>82</v>
      </c>
      <c r="AY523" s="19" t="s">
        <v>163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19" t="s">
        <v>80</v>
      </c>
      <c r="BK523" s="227">
        <f>ROUND(I523*H523,2)</f>
        <v>0</v>
      </c>
      <c r="BL523" s="19" t="s">
        <v>170</v>
      </c>
      <c r="BM523" s="226" t="s">
        <v>1178</v>
      </c>
    </row>
    <row r="524" spans="1:47" s="2" customFormat="1" ht="12">
      <c r="A524" s="40"/>
      <c r="B524" s="41"/>
      <c r="C524" s="42"/>
      <c r="D524" s="228" t="s">
        <v>172</v>
      </c>
      <c r="E524" s="42"/>
      <c r="F524" s="229" t="s">
        <v>1179</v>
      </c>
      <c r="G524" s="42"/>
      <c r="H524" s="42"/>
      <c r="I524" s="230"/>
      <c r="J524" s="42"/>
      <c r="K524" s="42"/>
      <c r="L524" s="46"/>
      <c r="M524" s="231"/>
      <c r="N524" s="232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172</v>
      </c>
      <c r="AU524" s="19" t="s">
        <v>82</v>
      </c>
    </row>
    <row r="525" spans="1:51" s="13" customFormat="1" ht="12">
      <c r="A525" s="13"/>
      <c r="B525" s="235"/>
      <c r="C525" s="236"/>
      <c r="D525" s="233" t="s">
        <v>176</v>
      </c>
      <c r="E525" s="237" t="s">
        <v>19</v>
      </c>
      <c r="F525" s="238" t="s">
        <v>1180</v>
      </c>
      <c r="G525" s="236"/>
      <c r="H525" s="239">
        <v>12.5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176</v>
      </c>
      <c r="AU525" s="245" t="s">
        <v>82</v>
      </c>
      <c r="AV525" s="13" t="s">
        <v>82</v>
      </c>
      <c r="AW525" s="13" t="s">
        <v>35</v>
      </c>
      <c r="AX525" s="13" t="s">
        <v>73</v>
      </c>
      <c r="AY525" s="245" t="s">
        <v>163</v>
      </c>
    </row>
    <row r="526" spans="1:51" s="14" customFormat="1" ht="12">
      <c r="A526" s="14"/>
      <c r="B526" s="246"/>
      <c r="C526" s="247"/>
      <c r="D526" s="233" t="s">
        <v>176</v>
      </c>
      <c r="E526" s="248" t="s">
        <v>19</v>
      </c>
      <c r="F526" s="249" t="s">
        <v>178</v>
      </c>
      <c r="G526" s="247"/>
      <c r="H526" s="250">
        <v>12.5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6" t="s">
        <v>176</v>
      </c>
      <c r="AU526" s="256" t="s">
        <v>82</v>
      </c>
      <c r="AV526" s="14" t="s">
        <v>170</v>
      </c>
      <c r="AW526" s="14" t="s">
        <v>35</v>
      </c>
      <c r="AX526" s="14" t="s">
        <v>80</v>
      </c>
      <c r="AY526" s="256" t="s">
        <v>163</v>
      </c>
    </row>
    <row r="527" spans="1:65" s="2" customFormat="1" ht="16.5" customHeight="1">
      <c r="A527" s="40"/>
      <c r="B527" s="41"/>
      <c r="C527" s="215" t="s">
        <v>641</v>
      </c>
      <c r="D527" s="215" t="s">
        <v>165</v>
      </c>
      <c r="E527" s="216" t="s">
        <v>1181</v>
      </c>
      <c r="F527" s="217" t="s">
        <v>1182</v>
      </c>
      <c r="G527" s="218" t="s">
        <v>200</v>
      </c>
      <c r="H527" s="219">
        <v>34.5</v>
      </c>
      <c r="I527" s="220"/>
      <c r="J527" s="221">
        <f>ROUND(I527*H527,2)</f>
        <v>0</v>
      </c>
      <c r="K527" s="217" t="s">
        <v>691</v>
      </c>
      <c r="L527" s="46"/>
      <c r="M527" s="222" t="s">
        <v>19</v>
      </c>
      <c r="N527" s="223" t="s">
        <v>44</v>
      </c>
      <c r="O527" s="86"/>
      <c r="P527" s="224">
        <f>O527*H527</f>
        <v>0</v>
      </c>
      <c r="Q527" s="224">
        <v>0</v>
      </c>
      <c r="R527" s="224">
        <f>Q527*H527</f>
        <v>0</v>
      </c>
      <c r="S527" s="224">
        <v>0</v>
      </c>
      <c r="T527" s="225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6" t="s">
        <v>170</v>
      </c>
      <c r="AT527" s="226" t="s">
        <v>165</v>
      </c>
      <c r="AU527" s="226" t="s">
        <v>82</v>
      </c>
      <c r="AY527" s="19" t="s">
        <v>163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19" t="s">
        <v>80</v>
      </c>
      <c r="BK527" s="227">
        <f>ROUND(I527*H527,2)</f>
        <v>0</v>
      </c>
      <c r="BL527" s="19" t="s">
        <v>170</v>
      </c>
      <c r="BM527" s="226" t="s">
        <v>1183</v>
      </c>
    </row>
    <row r="528" spans="1:47" s="2" customFormat="1" ht="12">
      <c r="A528" s="40"/>
      <c r="B528" s="41"/>
      <c r="C528" s="42"/>
      <c r="D528" s="228" t="s">
        <v>172</v>
      </c>
      <c r="E528" s="42"/>
      <c r="F528" s="229" t="s">
        <v>1184</v>
      </c>
      <c r="G528" s="42"/>
      <c r="H528" s="42"/>
      <c r="I528" s="230"/>
      <c r="J528" s="42"/>
      <c r="K528" s="42"/>
      <c r="L528" s="46"/>
      <c r="M528" s="231"/>
      <c r="N528" s="232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172</v>
      </c>
      <c r="AU528" s="19" t="s">
        <v>82</v>
      </c>
    </row>
    <row r="529" spans="1:51" s="13" customFormat="1" ht="12">
      <c r="A529" s="13"/>
      <c r="B529" s="235"/>
      <c r="C529" s="236"/>
      <c r="D529" s="233" t="s">
        <v>176</v>
      </c>
      <c r="E529" s="237" t="s">
        <v>19</v>
      </c>
      <c r="F529" s="238" t="s">
        <v>1185</v>
      </c>
      <c r="G529" s="236"/>
      <c r="H529" s="239">
        <v>34.5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176</v>
      </c>
      <c r="AU529" s="245" t="s">
        <v>82</v>
      </c>
      <c r="AV529" s="13" t="s">
        <v>82</v>
      </c>
      <c r="AW529" s="13" t="s">
        <v>35</v>
      </c>
      <c r="AX529" s="13" t="s">
        <v>73</v>
      </c>
      <c r="AY529" s="245" t="s">
        <v>163</v>
      </c>
    </row>
    <row r="530" spans="1:51" s="14" customFormat="1" ht="12">
      <c r="A530" s="14"/>
      <c r="B530" s="246"/>
      <c r="C530" s="247"/>
      <c r="D530" s="233" t="s">
        <v>176</v>
      </c>
      <c r="E530" s="248" t="s">
        <v>19</v>
      </c>
      <c r="F530" s="249" t="s">
        <v>178</v>
      </c>
      <c r="G530" s="247"/>
      <c r="H530" s="250">
        <v>34.5</v>
      </c>
      <c r="I530" s="251"/>
      <c r="J530" s="247"/>
      <c r="K530" s="247"/>
      <c r="L530" s="252"/>
      <c r="M530" s="253"/>
      <c r="N530" s="254"/>
      <c r="O530" s="254"/>
      <c r="P530" s="254"/>
      <c r="Q530" s="254"/>
      <c r="R530" s="254"/>
      <c r="S530" s="254"/>
      <c r="T530" s="25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6" t="s">
        <v>176</v>
      </c>
      <c r="AU530" s="256" t="s">
        <v>82</v>
      </c>
      <c r="AV530" s="14" t="s">
        <v>170</v>
      </c>
      <c r="AW530" s="14" t="s">
        <v>35</v>
      </c>
      <c r="AX530" s="14" t="s">
        <v>80</v>
      </c>
      <c r="AY530" s="256" t="s">
        <v>163</v>
      </c>
    </row>
    <row r="531" spans="1:65" s="2" customFormat="1" ht="16.5" customHeight="1">
      <c r="A531" s="40"/>
      <c r="B531" s="41"/>
      <c r="C531" s="215" t="s">
        <v>646</v>
      </c>
      <c r="D531" s="215" t="s">
        <v>165</v>
      </c>
      <c r="E531" s="216" t="s">
        <v>1186</v>
      </c>
      <c r="F531" s="217" t="s">
        <v>1187</v>
      </c>
      <c r="G531" s="218" t="s">
        <v>200</v>
      </c>
      <c r="H531" s="219">
        <v>81.5</v>
      </c>
      <c r="I531" s="220"/>
      <c r="J531" s="221">
        <f>ROUND(I531*H531,2)</f>
        <v>0</v>
      </c>
      <c r="K531" s="217" t="s">
        <v>691</v>
      </c>
      <c r="L531" s="46"/>
      <c r="M531" s="222" t="s">
        <v>19</v>
      </c>
      <c r="N531" s="223" t="s">
        <v>44</v>
      </c>
      <c r="O531" s="86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6" t="s">
        <v>170</v>
      </c>
      <c r="AT531" s="226" t="s">
        <v>165</v>
      </c>
      <c r="AU531" s="226" t="s">
        <v>82</v>
      </c>
      <c r="AY531" s="19" t="s">
        <v>163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9" t="s">
        <v>80</v>
      </c>
      <c r="BK531" s="227">
        <f>ROUND(I531*H531,2)</f>
        <v>0</v>
      </c>
      <c r="BL531" s="19" t="s">
        <v>170</v>
      </c>
      <c r="BM531" s="226" t="s">
        <v>1188</v>
      </c>
    </row>
    <row r="532" spans="1:47" s="2" customFormat="1" ht="12">
      <c r="A532" s="40"/>
      <c r="B532" s="41"/>
      <c r="C532" s="42"/>
      <c r="D532" s="228" t="s">
        <v>172</v>
      </c>
      <c r="E532" s="42"/>
      <c r="F532" s="229" t="s">
        <v>1189</v>
      </c>
      <c r="G532" s="42"/>
      <c r="H532" s="42"/>
      <c r="I532" s="230"/>
      <c r="J532" s="42"/>
      <c r="K532" s="42"/>
      <c r="L532" s="46"/>
      <c r="M532" s="231"/>
      <c r="N532" s="232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172</v>
      </c>
      <c r="AU532" s="19" t="s">
        <v>82</v>
      </c>
    </row>
    <row r="533" spans="1:51" s="15" customFormat="1" ht="12">
      <c r="A533" s="15"/>
      <c r="B533" s="257"/>
      <c r="C533" s="258"/>
      <c r="D533" s="233" t="s">
        <v>176</v>
      </c>
      <c r="E533" s="259" t="s">
        <v>19</v>
      </c>
      <c r="F533" s="260" t="s">
        <v>682</v>
      </c>
      <c r="G533" s="258"/>
      <c r="H533" s="259" t="s">
        <v>19</v>
      </c>
      <c r="I533" s="261"/>
      <c r="J533" s="258"/>
      <c r="K533" s="258"/>
      <c r="L533" s="262"/>
      <c r="M533" s="263"/>
      <c r="N533" s="264"/>
      <c r="O533" s="264"/>
      <c r="P533" s="264"/>
      <c r="Q533" s="264"/>
      <c r="R533" s="264"/>
      <c r="S533" s="264"/>
      <c r="T533" s="26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6" t="s">
        <v>176</v>
      </c>
      <c r="AU533" s="266" t="s">
        <v>82</v>
      </c>
      <c r="AV533" s="15" t="s">
        <v>80</v>
      </c>
      <c r="AW533" s="15" t="s">
        <v>35</v>
      </c>
      <c r="AX533" s="15" t="s">
        <v>73</v>
      </c>
      <c r="AY533" s="266" t="s">
        <v>163</v>
      </c>
    </row>
    <row r="534" spans="1:51" s="13" customFormat="1" ht="12">
      <c r="A534" s="13"/>
      <c r="B534" s="235"/>
      <c r="C534" s="236"/>
      <c r="D534" s="233" t="s">
        <v>176</v>
      </c>
      <c r="E534" s="237" t="s">
        <v>19</v>
      </c>
      <c r="F534" s="238" t="s">
        <v>1190</v>
      </c>
      <c r="G534" s="236"/>
      <c r="H534" s="239">
        <v>81.5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176</v>
      </c>
      <c r="AU534" s="245" t="s">
        <v>82</v>
      </c>
      <c r="AV534" s="13" t="s">
        <v>82</v>
      </c>
      <c r="AW534" s="13" t="s">
        <v>35</v>
      </c>
      <c r="AX534" s="13" t="s">
        <v>73</v>
      </c>
      <c r="AY534" s="245" t="s">
        <v>163</v>
      </c>
    </row>
    <row r="535" spans="1:51" s="14" customFormat="1" ht="12">
      <c r="A535" s="14"/>
      <c r="B535" s="246"/>
      <c r="C535" s="247"/>
      <c r="D535" s="233" t="s">
        <v>176</v>
      </c>
      <c r="E535" s="248" t="s">
        <v>19</v>
      </c>
      <c r="F535" s="249" t="s">
        <v>178</v>
      </c>
      <c r="G535" s="247"/>
      <c r="H535" s="250">
        <v>81.5</v>
      </c>
      <c r="I535" s="251"/>
      <c r="J535" s="247"/>
      <c r="K535" s="247"/>
      <c r="L535" s="252"/>
      <c r="M535" s="253"/>
      <c r="N535" s="254"/>
      <c r="O535" s="254"/>
      <c r="P535" s="254"/>
      <c r="Q535" s="254"/>
      <c r="R535" s="254"/>
      <c r="S535" s="254"/>
      <c r="T535" s="25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6" t="s">
        <v>176</v>
      </c>
      <c r="AU535" s="256" t="s">
        <v>82</v>
      </c>
      <c r="AV535" s="14" t="s">
        <v>170</v>
      </c>
      <c r="AW535" s="14" t="s">
        <v>35</v>
      </c>
      <c r="AX535" s="14" t="s">
        <v>80</v>
      </c>
      <c r="AY535" s="256" t="s">
        <v>163</v>
      </c>
    </row>
    <row r="536" spans="1:65" s="2" customFormat="1" ht="16.5" customHeight="1">
      <c r="A536" s="40"/>
      <c r="B536" s="41"/>
      <c r="C536" s="215" t="s">
        <v>651</v>
      </c>
      <c r="D536" s="215" t="s">
        <v>165</v>
      </c>
      <c r="E536" s="216" t="s">
        <v>1191</v>
      </c>
      <c r="F536" s="217" t="s">
        <v>1192</v>
      </c>
      <c r="G536" s="218" t="s">
        <v>200</v>
      </c>
      <c r="H536" s="219">
        <v>103.5</v>
      </c>
      <c r="I536" s="220"/>
      <c r="J536" s="221">
        <f>ROUND(I536*H536,2)</f>
        <v>0</v>
      </c>
      <c r="K536" s="217" t="s">
        <v>691</v>
      </c>
      <c r="L536" s="46"/>
      <c r="M536" s="222" t="s">
        <v>19</v>
      </c>
      <c r="N536" s="223" t="s">
        <v>44</v>
      </c>
      <c r="O536" s="86"/>
      <c r="P536" s="224">
        <f>O536*H536</f>
        <v>0</v>
      </c>
      <c r="Q536" s="224">
        <v>0</v>
      </c>
      <c r="R536" s="224">
        <f>Q536*H536</f>
        <v>0</v>
      </c>
      <c r="S536" s="224">
        <v>0</v>
      </c>
      <c r="T536" s="225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6" t="s">
        <v>170</v>
      </c>
      <c r="AT536" s="226" t="s">
        <v>165</v>
      </c>
      <c r="AU536" s="226" t="s">
        <v>82</v>
      </c>
      <c r="AY536" s="19" t="s">
        <v>163</v>
      </c>
      <c r="BE536" s="227">
        <f>IF(N536="základní",J536,0)</f>
        <v>0</v>
      </c>
      <c r="BF536" s="227">
        <f>IF(N536="snížená",J536,0)</f>
        <v>0</v>
      </c>
      <c r="BG536" s="227">
        <f>IF(N536="zákl. přenesená",J536,0)</f>
        <v>0</v>
      </c>
      <c r="BH536" s="227">
        <f>IF(N536="sníž. přenesená",J536,0)</f>
        <v>0</v>
      </c>
      <c r="BI536" s="227">
        <f>IF(N536="nulová",J536,0)</f>
        <v>0</v>
      </c>
      <c r="BJ536" s="19" t="s">
        <v>80</v>
      </c>
      <c r="BK536" s="227">
        <f>ROUND(I536*H536,2)</f>
        <v>0</v>
      </c>
      <c r="BL536" s="19" t="s">
        <v>170</v>
      </c>
      <c r="BM536" s="226" t="s">
        <v>1193</v>
      </c>
    </row>
    <row r="537" spans="1:47" s="2" customFormat="1" ht="12">
      <c r="A537" s="40"/>
      <c r="B537" s="41"/>
      <c r="C537" s="42"/>
      <c r="D537" s="228" t="s">
        <v>172</v>
      </c>
      <c r="E537" s="42"/>
      <c r="F537" s="229" t="s">
        <v>1194</v>
      </c>
      <c r="G537" s="42"/>
      <c r="H537" s="42"/>
      <c r="I537" s="230"/>
      <c r="J537" s="42"/>
      <c r="K537" s="42"/>
      <c r="L537" s="46"/>
      <c r="M537" s="231"/>
      <c r="N537" s="232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172</v>
      </c>
      <c r="AU537" s="19" t="s">
        <v>82</v>
      </c>
    </row>
    <row r="538" spans="1:51" s="15" customFormat="1" ht="12">
      <c r="A538" s="15"/>
      <c r="B538" s="257"/>
      <c r="C538" s="258"/>
      <c r="D538" s="233" t="s">
        <v>176</v>
      </c>
      <c r="E538" s="259" t="s">
        <v>19</v>
      </c>
      <c r="F538" s="260" t="s">
        <v>682</v>
      </c>
      <c r="G538" s="258"/>
      <c r="H538" s="259" t="s">
        <v>19</v>
      </c>
      <c r="I538" s="261"/>
      <c r="J538" s="258"/>
      <c r="K538" s="258"/>
      <c r="L538" s="262"/>
      <c r="M538" s="263"/>
      <c r="N538" s="264"/>
      <c r="O538" s="264"/>
      <c r="P538" s="264"/>
      <c r="Q538" s="264"/>
      <c r="R538" s="264"/>
      <c r="S538" s="264"/>
      <c r="T538" s="26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6" t="s">
        <v>176</v>
      </c>
      <c r="AU538" s="266" t="s">
        <v>82</v>
      </c>
      <c r="AV538" s="15" t="s">
        <v>80</v>
      </c>
      <c r="AW538" s="15" t="s">
        <v>35</v>
      </c>
      <c r="AX538" s="15" t="s">
        <v>73</v>
      </c>
      <c r="AY538" s="266" t="s">
        <v>163</v>
      </c>
    </row>
    <row r="539" spans="1:51" s="13" customFormat="1" ht="12">
      <c r="A539" s="13"/>
      <c r="B539" s="235"/>
      <c r="C539" s="236"/>
      <c r="D539" s="233" t="s">
        <v>176</v>
      </c>
      <c r="E539" s="237" t="s">
        <v>19</v>
      </c>
      <c r="F539" s="238" t="s">
        <v>1195</v>
      </c>
      <c r="G539" s="236"/>
      <c r="H539" s="239">
        <v>103.5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176</v>
      </c>
      <c r="AU539" s="245" t="s">
        <v>82</v>
      </c>
      <c r="AV539" s="13" t="s">
        <v>82</v>
      </c>
      <c r="AW539" s="13" t="s">
        <v>35</v>
      </c>
      <c r="AX539" s="13" t="s">
        <v>73</v>
      </c>
      <c r="AY539" s="245" t="s">
        <v>163</v>
      </c>
    </row>
    <row r="540" spans="1:51" s="14" customFormat="1" ht="12">
      <c r="A540" s="14"/>
      <c r="B540" s="246"/>
      <c r="C540" s="247"/>
      <c r="D540" s="233" t="s">
        <v>176</v>
      </c>
      <c r="E540" s="248" t="s">
        <v>19</v>
      </c>
      <c r="F540" s="249" t="s">
        <v>178</v>
      </c>
      <c r="G540" s="247"/>
      <c r="H540" s="250">
        <v>103.5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6" t="s">
        <v>176</v>
      </c>
      <c r="AU540" s="256" t="s">
        <v>82</v>
      </c>
      <c r="AV540" s="14" t="s">
        <v>170</v>
      </c>
      <c r="AW540" s="14" t="s">
        <v>35</v>
      </c>
      <c r="AX540" s="14" t="s">
        <v>80</v>
      </c>
      <c r="AY540" s="256" t="s">
        <v>163</v>
      </c>
    </row>
    <row r="541" spans="1:65" s="2" customFormat="1" ht="16.5" customHeight="1">
      <c r="A541" s="40"/>
      <c r="B541" s="41"/>
      <c r="C541" s="215" t="s">
        <v>656</v>
      </c>
      <c r="D541" s="215" t="s">
        <v>165</v>
      </c>
      <c r="E541" s="216" t="s">
        <v>710</v>
      </c>
      <c r="F541" s="217" t="s">
        <v>1196</v>
      </c>
      <c r="G541" s="218" t="s">
        <v>405</v>
      </c>
      <c r="H541" s="219">
        <v>7</v>
      </c>
      <c r="I541" s="220"/>
      <c r="J541" s="221">
        <f>ROUND(I541*H541,2)</f>
        <v>0</v>
      </c>
      <c r="K541" s="217" t="s">
        <v>691</v>
      </c>
      <c r="L541" s="46"/>
      <c r="M541" s="222" t="s">
        <v>19</v>
      </c>
      <c r="N541" s="223" t="s">
        <v>44</v>
      </c>
      <c r="O541" s="86"/>
      <c r="P541" s="224">
        <f>O541*H541</f>
        <v>0</v>
      </c>
      <c r="Q541" s="224">
        <v>0.45937</v>
      </c>
      <c r="R541" s="224">
        <f>Q541*H541</f>
        <v>3.21559</v>
      </c>
      <c r="S541" s="224">
        <v>0</v>
      </c>
      <c r="T541" s="225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6" t="s">
        <v>170</v>
      </c>
      <c r="AT541" s="226" t="s">
        <v>165</v>
      </c>
      <c r="AU541" s="226" t="s">
        <v>82</v>
      </c>
      <c r="AY541" s="19" t="s">
        <v>163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9" t="s">
        <v>80</v>
      </c>
      <c r="BK541" s="227">
        <f>ROUND(I541*H541,2)</f>
        <v>0</v>
      </c>
      <c r="BL541" s="19" t="s">
        <v>170</v>
      </c>
      <c r="BM541" s="226" t="s">
        <v>1197</v>
      </c>
    </row>
    <row r="542" spans="1:47" s="2" customFormat="1" ht="12">
      <c r="A542" s="40"/>
      <c r="B542" s="41"/>
      <c r="C542" s="42"/>
      <c r="D542" s="228" t="s">
        <v>172</v>
      </c>
      <c r="E542" s="42"/>
      <c r="F542" s="229" t="s">
        <v>713</v>
      </c>
      <c r="G542" s="42"/>
      <c r="H542" s="42"/>
      <c r="I542" s="230"/>
      <c r="J542" s="42"/>
      <c r="K542" s="42"/>
      <c r="L542" s="46"/>
      <c r="M542" s="231"/>
      <c r="N542" s="232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172</v>
      </c>
      <c r="AU542" s="19" t="s">
        <v>82</v>
      </c>
    </row>
    <row r="543" spans="1:51" s="13" customFormat="1" ht="12">
      <c r="A543" s="13"/>
      <c r="B543" s="235"/>
      <c r="C543" s="236"/>
      <c r="D543" s="233" t="s">
        <v>176</v>
      </c>
      <c r="E543" s="237" t="s">
        <v>19</v>
      </c>
      <c r="F543" s="238" t="s">
        <v>1198</v>
      </c>
      <c r="G543" s="236"/>
      <c r="H543" s="239">
        <v>7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176</v>
      </c>
      <c r="AU543" s="245" t="s">
        <v>82</v>
      </c>
      <c r="AV543" s="13" t="s">
        <v>82</v>
      </c>
      <c r="AW543" s="13" t="s">
        <v>35</v>
      </c>
      <c r="AX543" s="13" t="s">
        <v>73</v>
      </c>
      <c r="AY543" s="245" t="s">
        <v>163</v>
      </c>
    </row>
    <row r="544" spans="1:51" s="14" customFormat="1" ht="12">
      <c r="A544" s="14"/>
      <c r="B544" s="246"/>
      <c r="C544" s="247"/>
      <c r="D544" s="233" t="s">
        <v>176</v>
      </c>
      <c r="E544" s="248" t="s">
        <v>19</v>
      </c>
      <c r="F544" s="249" t="s">
        <v>178</v>
      </c>
      <c r="G544" s="247"/>
      <c r="H544" s="250">
        <v>7</v>
      </c>
      <c r="I544" s="251"/>
      <c r="J544" s="247"/>
      <c r="K544" s="247"/>
      <c r="L544" s="252"/>
      <c r="M544" s="253"/>
      <c r="N544" s="254"/>
      <c r="O544" s="254"/>
      <c r="P544" s="254"/>
      <c r="Q544" s="254"/>
      <c r="R544" s="254"/>
      <c r="S544" s="254"/>
      <c r="T544" s="25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6" t="s">
        <v>176</v>
      </c>
      <c r="AU544" s="256" t="s">
        <v>82</v>
      </c>
      <c r="AV544" s="14" t="s">
        <v>170</v>
      </c>
      <c r="AW544" s="14" t="s">
        <v>35</v>
      </c>
      <c r="AX544" s="14" t="s">
        <v>80</v>
      </c>
      <c r="AY544" s="256" t="s">
        <v>163</v>
      </c>
    </row>
    <row r="545" spans="1:65" s="2" customFormat="1" ht="16.5" customHeight="1">
      <c r="A545" s="40"/>
      <c r="B545" s="41"/>
      <c r="C545" s="215" t="s">
        <v>662</v>
      </c>
      <c r="D545" s="215" t="s">
        <v>165</v>
      </c>
      <c r="E545" s="216" t="s">
        <v>1199</v>
      </c>
      <c r="F545" s="217" t="s">
        <v>1200</v>
      </c>
      <c r="G545" s="218" t="s">
        <v>405</v>
      </c>
      <c r="H545" s="219">
        <v>6</v>
      </c>
      <c r="I545" s="220"/>
      <c r="J545" s="221">
        <f>ROUND(I545*H545,2)</f>
        <v>0</v>
      </c>
      <c r="K545" s="217" t="s">
        <v>691</v>
      </c>
      <c r="L545" s="46"/>
      <c r="M545" s="222" t="s">
        <v>19</v>
      </c>
      <c r="N545" s="223" t="s">
        <v>44</v>
      </c>
      <c r="O545" s="86"/>
      <c r="P545" s="224">
        <f>O545*H545</f>
        <v>0</v>
      </c>
      <c r="Q545" s="224">
        <v>0.04</v>
      </c>
      <c r="R545" s="224">
        <f>Q545*H545</f>
        <v>0.24</v>
      </c>
      <c r="S545" s="224">
        <v>0</v>
      </c>
      <c r="T545" s="225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6" t="s">
        <v>170</v>
      </c>
      <c r="AT545" s="226" t="s">
        <v>165</v>
      </c>
      <c r="AU545" s="226" t="s">
        <v>82</v>
      </c>
      <c r="AY545" s="19" t="s">
        <v>163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9" t="s">
        <v>80</v>
      </c>
      <c r="BK545" s="227">
        <f>ROUND(I545*H545,2)</f>
        <v>0</v>
      </c>
      <c r="BL545" s="19" t="s">
        <v>170</v>
      </c>
      <c r="BM545" s="226" t="s">
        <v>1201</v>
      </c>
    </row>
    <row r="546" spans="1:47" s="2" customFormat="1" ht="12">
      <c r="A546" s="40"/>
      <c r="B546" s="41"/>
      <c r="C546" s="42"/>
      <c r="D546" s="228" t="s">
        <v>172</v>
      </c>
      <c r="E546" s="42"/>
      <c r="F546" s="229" t="s">
        <v>1202</v>
      </c>
      <c r="G546" s="42"/>
      <c r="H546" s="42"/>
      <c r="I546" s="230"/>
      <c r="J546" s="42"/>
      <c r="K546" s="42"/>
      <c r="L546" s="46"/>
      <c r="M546" s="231"/>
      <c r="N546" s="232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172</v>
      </c>
      <c r="AU546" s="19" t="s">
        <v>82</v>
      </c>
    </row>
    <row r="547" spans="1:51" s="15" customFormat="1" ht="12">
      <c r="A547" s="15"/>
      <c r="B547" s="257"/>
      <c r="C547" s="258"/>
      <c r="D547" s="233" t="s">
        <v>176</v>
      </c>
      <c r="E547" s="259" t="s">
        <v>19</v>
      </c>
      <c r="F547" s="260" t="s">
        <v>1020</v>
      </c>
      <c r="G547" s="258"/>
      <c r="H547" s="259" t="s">
        <v>19</v>
      </c>
      <c r="I547" s="261"/>
      <c r="J547" s="258"/>
      <c r="K547" s="258"/>
      <c r="L547" s="262"/>
      <c r="M547" s="263"/>
      <c r="N547" s="264"/>
      <c r="O547" s="264"/>
      <c r="P547" s="264"/>
      <c r="Q547" s="264"/>
      <c r="R547" s="264"/>
      <c r="S547" s="264"/>
      <c r="T547" s="26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6" t="s">
        <v>176</v>
      </c>
      <c r="AU547" s="266" t="s">
        <v>82</v>
      </c>
      <c r="AV547" s="15" t="s">
        <v>80</v>
      </c>
      <c r="AW547" s="15" t="s">
        <v>35</v>
      </c>
      <c r="AX547" s="15" t="s">
        <v>73</v>
      </c>
      <c r="AY547" s="266" t="s">
        <v>163</v>
      </c>
    </row>
    <row r="548" spans="1:51" s="13" customFormat="1" ht="12">
      <c r="A548" s="13"/>
      <c r="B548" s="235"/>
      <c r="C548" s="236"/>
      <c r="D548" s="233" t="s">
        <v>176</v>
      </c>
      <c r="E548" s="237" t="s">
        <v>19</v>
      </c>
      <c r="F548" s="238" t="s">
        <v>1203</v>
      </c>
      <c r="G548" s="236"/>
      <c r="H548" s="239">
        <v>1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176</v>
      </c>
      <c r="AU548" s="245" t="s">
        <v>82</v>
      </c>
      <c r="AV548" s="13" t="s">
        <v>82</v>
      </c>
      <c r="AW548" s="13" t="s">
        <v>35</v>
      </c>
      <c r="AX548" s="13" t="s">
        <v>73</v>
      </c>
      <c r="AY548" s="245" t="s">
        <v>163</v>
      </c>
    </row>
    <row r="549" spans="1:51" s="16" customFormat="1" ht="12">
      <c r="A549" s="16"/>
      <c r="B549" s="285"/>
      <c r="C549" s="286"/>
      <c r="D549" s="233" t="s">
        <v>176</v>
      </c>
      <c r="E549" s="287" t="s">
        <v>19</v>
      </c>
      <c r="F549" s="288" t="s">
        <v>804</v>
      </c>
      <c r="G549" s="286"/>
      <c r="H549" s="289">
        <v>1</v>
      </c>
      <c r="I549" s="290"/>
      <c r="J549" s="286"/>
      <c r="K549" s="286"/>
      <c r="L549" s="291"/>
      <c r="M549" s="292"/>
      <c r="N549" s="293"/>
      <c r="O549" s="293"/>
      <c r="P549" s="293"/>
      <c r="Q549" s="293"/>
      <c r="R549" s="293"/>
      <c r="S549" s="293"/>
      <c r="T549" s="294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295" t="s">
        <v>176</v>
      </c>
      <c r="AU549" s="295" t="s">
        <v>82</v>
      </c>
      <c r="AV549" s="16" t="s">
        <v>185</v>
      </c>
      <c r="AW549" s="16" t="s">
        <v>35</v>
      </c>
      <c r="AX549" s="16" t="s">
        <v>73</v>
      </c>
      <c r="AY549" s="295" t="s">
        <v>163</v>
      </c>
    </row>
    <row r="550" spans="1:51" s="13" customFormat="1" ht="12">
      <c r="A550" s="13"/>
      <c r="B550" s="235"/>
      <c r="C550" s="236"/>
      <c r="D550" s="233" t="s">
        <v>176</v>
      </c>
      <c r="E550" s="237" t="s">
        <v>19</v>
      </c>
      <c r="F550" s="238" t="s">
        <v>1204</v>
      </c>
      <c r="G550" s="236"/>
      <c r="H550" s="239">
        <v>5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176</v>
      </c>
      <c r="AU550" s="245" t="s">
        <v>82</v>
      </c>
      <c r="AV550" s="13" t="s">
        <v>82</v>
      </c>
      <c r="AW550" s="13" t="s">
        <v>35</v>
      </c>
      <c r="AX550" s="13" t="s">
        <v>73</v>
      </c>
      <c r="AY550" s="245" t="s">
        <v>163</v>
      </c>
    </row>
    <row r="551" spans="1:51" s="16" customFormat="1" ht="12">
      <c r="A551" s="16"/>
      <c r="B551" s="285"/>
      <c r="C551" s="286"/>
      <c r="D551" s="233" t="s">
        <v>176</v>
      </c>
      <c r="E551" s="287" t="s">
        <v>19</v>
      </c>
      <c r="F551" s="288" t="s">
        <v>804</v>
      </c>
      <c r="G551" s="286"/>
      <c r="H551" s="289">
        <v>5</v>
      </c>
      <c r="I551" s="290"/>
      <c r="J551" s="286"/>
      <c r="K551" s="286"/>
      <c r="L551" s="291"/>
      <c r="M551" s="292"/>
      <c r="N551" s="293"/>
      <c r="O551" s="293"/>
      <c r="P551" s="293"/>
      <c r="Q551" s="293"/>
      <c r="R551" s="293"/>
      <c r="S551" s="293"/>
      <c r="T551" s="294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T551" s="295" t="s">
        <v>176</v>
      </c>
      <c r="AU551" s="295" t="s">
        <v>82</v>
      </c>
      <c r="AV551" s="16" t="s">
        <v>185</v>
      </c>
      <c r="AW551" s="16" t="s">
        <v>35</v>
      </c>
      <c r="AX551" s="16" t="s">
        <v>73</v>
      </c>
      <c r="AY551" s="295" t="s">
        <v>163</v>
      </c>
    </row>
    <row r="552" spans="1:51" s="14" customFormat="1" ht="12">
      <c r="A552" s="14"/>
      <c r="B552" s="246"/>
      <c r="C552" s="247"/>
      <c r="D552" s="233" t="s">
        <v>176</v>
      </c>
      <c r="E552" s="248" t="s">
        <v>19</v>
      </c>
      <c r="F552" s="249" t="s">
        <v>178</v>
      </c>
      <c r="G552" s="247"/>
      <c r="H552" s="250">
        <v>6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6" t="s">
        <v>176</v>
      </c>
      <c r="AU552" s="256" t="s">
        <v>82</v>
      </c>
      <c r="AV552" s="14" t="s">
        <v>170</v>
      </c>
      <c r="AW552" s="14" t="s">
        <v>35</v>
      </c>
      <c r="AX552" s="14" t="s">
        <v>80</v>
      </c>
      <c r="AY552" s="256" t="s">
        <v>163</v>
      </c>
    </row>
    <row r="553" spans="1:65" s="2" customFormat="1" ht="16.5" customHeight="1">
      <c r="A553" s="40"/>
      <c r="B553" s="41"/>
      <c r="C553" s="267" t="s">
        <v>665</v>
      </c>
      <c r="D553" s="267" t="s">
        <v>243</v>
      </c>
      <c r="E553" s="268" t="s">
        <v>1205</v>
      </c>
      <c r="F553" s="269" t="s">
        <v>1206</v>
      </c>
      <c r="G553" s="270" t="s">
        <v>405</v>
      </c>
      <c r="H553" s="271">
        <v>1</v>
      </c>
      <c r="I553" s="272"/>
      <c r="J553" s="273">
        <f>ROUND(I553*H553,2)</f>
        <v>0</v>
      </c>
      <c r="K553" s="269" t="s">
        <v>19</v>
      </c>
      <c r="L553" s="274"/>
      <c r="M553" s="275" t="s">
        <v>19</v>
      </c>
      <c r="N553" s="276" t="s">
        <v>44</v>
      </c>
      <c r="O553" s="86"/>
      <c r="P553" s="224">
        <f>O553*H553</f>
        <v>0</v>
      </c>
      <c r="Q553" s="224">
        <v>0.0113</v>
      </c>
      <c r="R553" s="224">
        <f>Q553*H553</f>
        <v>0.0113</v>
      </c>
      <c r="S553" s="224">
        <v>0</v>
      </c>
      <c r="T553" s="225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6" t="s">
        <v>230</v>
      </c>
      <c r="AT553" s="226" t="s">
        <v>243</v>
      </c>
      <c r="AU553" s="226" t="s">
        <v>82</v>
      </c>
      <c r="AY553" s="19" t="s">
        <v>163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9" t="s">
        <v>80</v>
      </c>
      <c r="BK553" s="227">
        <f>ROUND(I553*H553,2)</f>
        <v>0</v>
      </c>
      <c r="BL553" s="19" t="s">
        <v>170</v>
      </c>
      <c r="BM553" s="226" t="s">
        <v>1207</v>
      </c>
    </row>
    <row r="554" spans="1:51" s="15" customFormat="1" ht="12">
      <c r="A554" s="15"/>
      <c r="B554" s="257"/>
      <c r="C554" s="258"/>
      <c r="D554" s="233" t="s">
        <v>176</v>
      </c>
      <c r="E554" s="259" t="s">
        <v>19</v>
      </c>
      <c r="F554" s="260" t="s">
        <v>1020</v>
      </c>
      <c r="G554" s="258"/>
      <c r="H554" s="259" t="s">
        <v>19</v>
      </c>
      <c r="I554" s="261"/>
      <c r="J554" s="258"/>
      <c r="K554" s="258"/>
      <c r="L554" s="262"/>
      <c r="M554" s="263"/>
      <c r="N554" s="264"/>
      <c r="O554" s="264"/>
      <c r="P554" s="264"/>
      <c r="Q554" s="264"/>
      <c r="R554" s="264"/>
      <c r="S554" s="264"/>
      <c r="T554" s="26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6" t="s">
        <v>176</v>
      </c>
      <c r="AU554" s="266" t="s">
        <v>82</v>
      </c>
      <c r="AV554" s="15" t="s">
        <v>80</v>
      </c>
      <c r="AW554" s="15" t="s">
        <v>35</v>
      </c>
      <c r="AX554" s="15" t="s">
        <v>73</v>
      </c>
      <c r="AY554" s="266" t="s">
        <v>163</v>
      </c>
    </row>
    <row r="555" spans="1:51" s="13" customFormat="1" ht="12">
      <c r="A555" s="13"/>
      <c r="B555" s="235"/>
      <c r="C555" s="236"/>
      <c r="D555" s="233" t="s">
        <v>176</v>
      </c>
      <c r="E555" s="237" t="s">
        <v>19</v>
      </c>
      <c r="F555" s="238" t="s">
        <v>1203</v>
      </c>
      <c r="G555" s="236"/>
      <c r="H555" s="239">
        <v>1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5" t="s">
        <v>176</v>
      </c>
      <c r="AU555" s="245" t="s">
        <v>82</v>
      </c>
      <c r="AV555" s="13" t="s">
        <v>82</v>
      </c>
      <c r="AW555" s="13" t="s">
        <v>35</v>
      </c>
      <c r="AX555" s="13" t="s">
        <v>73</v>
      </c>
      <c r="AY555" s="245" t="s">
        <v>163</v>
      </c>
    </row>
    <row r="556" spans="1:51" s="14" customFormat="1" ht="12">
      <c r="A556" s="14"/>
      <c r="B556" s="246"/>
      <c r="C556" s="247"/>
      <c r="D556" s="233" t="s">
        <v>176</v>
      </c>
      <c r="E556" s="248" t="s">
        <v>19</v>
      </c>
      <c r="F556" s="249" t="s">
        <v>178</v>
      </c>
      <c r="G556" s="247"/>
      <c r="H556" s="250">
        <v>1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176</v>
      </c>
      <c r="AU556" s="256" t="s">
        <v>82</v>
      </c>
      <c r="AV556" s="14" t="s">
        <v>170</v>
      </c>
      <c r="AW556" s="14" t="s">
        <v>35</v>
      </c>
      <c r="AX556" s="14" t="s">
        <v>80</v>
      </c>
      <c r="AY556" s="256" t="s">
        <v>163</v>
      </c>
    </row>
    <row r="557" spans="1:65" s="2" customFormat="1" ht="16.5" customHeight="1">
      <c r="A557" s="40"/>
      <c r="B557" s="41"/>
      <c r="C557" s="267" t="s">
        <v>670</v>
      </c>
      <c r="D557" s="267" t="s">
        <v>243</v>
      </c>
      <c r="E557" s="268" t="s">
        <v>1208</v>
      </c>
      <c r="F557" s="269" t="s">
        <v>1209</v>
      </c>
      <c r="G557" s="270" t="s">
        <v>405</v>
      </c>
      <c r="H557" s="271">
        <v>1</v>
      </c>
      <c r="I557" s="272"/>
      <c r="J557" s="273">
        <f>ROUND(I557*H557,2)</f>
        <v>0</v>
      </c>
      <c r="K557" s="269" t="s">
        <v>19</v>
      </c>
      <c r="L557" s="274"/>
      <c r="M557" s="275" t="s">
        <v>19</v>
      </c>
      <c r="N557" s="276" t="s">
        <v>44</v>
      </c>
      <c r="O557" s="86"/>
      <c r="P557" s="224">
        <f>O557*H557</f>
        <v>0</v>
      </c>
      <c r="Q557" s="224">
        <v>0.00065</v>
      </c>
      <c r="R557" s="224">
        <f>Q557*H557</f>
        <v>0.00065</v>
      </c>
      <c r="S557" s="224">
        <v>0</v>
      </c>
      <c r="T557" s="225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6" t="s">
        <v>230</v>
      </c>
      <c r="AT557" s="226" t="s">
        <v>243</v>
      </c>
      <c r="AU557" s="226" t="s">
        <v>82</v>
      </c>
      <c r="AY557" s="19" t="s">
        <v>163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9" t="s">
        <v>80</v>
      </c>
      <c r="BK557" s="227">
        <f>ROUND(I557*H557,2)</f>
        <v>0</v>
      </c>
      <c r="BL557" s="19" t="s">
        <v>170</v>
      </c>
      <c r="BM557" s="226" t="s">
        <v>1210</v>
      </c>
    </row>
    <row r="558" spans="1:51" s="15" customFormat="1" ht="12">
      <c r="A558" s="15"/>
      <c r="B558" s="257"/>
      <c r="C558" s="258"/>
      <c r="D558" s="233" t="s">
        <v>176</v>
      </c>
      <c r="E558" s="259" t="s">
        <v>19</v>
      </c>
      <c r="F558" s="260" t="s">
        <v>1020</v>
      </c>
      <c r="G558" s="258"/>
      <c r="H558" s="259" t="s">
        <v>19</v>
      </c>
      <c r="I558" s="261"/>
      <c r="J558" s="258"/>
      <c r="K558" s="258"/>
      <c r="L558" s="262"/>
      <c r="M558" s="263"/>
      <c r="N558" s="264"/>
      <c r="O558" s="264"/>
      <c r="P558" s="264"/>
      <c r="Q558" s="264"/>
      <c r="R558" s="264"/>
      <c r="S558" s="264"/>
      <c r="T558" s="26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6" t="s">
        <v>176</v>
      </c>
      <c r="AU558" s="266" t="s">
        <v>82</v>
      </c>
      <c r="AV558" s="15" t="s">
        <v>80</v>
      </c>
      <c r="AW558" s="15" t="s">
        <v>35</v>
      </c>
      <c r="AX558" s="15" t="s">
        <v>73</v>
      </c>
      <c r="AY558" s="266" t="s">
        <v>163</v>
      </c>
    </row>
    <row r="559" spans="1:51" s="13" customFormat="1" ht="12">
      <c r="A559" s="13"/>
      <c r="B559" s="235"/>
      <c r="C559" s="236"/>
      <c r="D559" s="233" t="s">
        <v>176</v>
      </c>
      <c r="E559" s="237" t="s">
        <v>19</v>
      </c>
      <c r="F559" s="238" t="s">
        <v>1026</v>
      </c>
      <c r="G559" s="236"/>
      <c r="H559" s="239">
        <v>1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5" t="s">
        <v>176</v>
      </c>
      <c r="AU559" s="245" t="s">
        <v>82</v>
      </c>
      <c r="AV559" s="13" t="s">
        <v>82</v>
      </c>
      <c r="AW559" s="13" t="s">
        <v>35</v>
      </c>
      <c r="AX559" s="13" t="s">
        <v>73</v>
      </c>
      <c r="AY559" s="245" t="s">
        <v>163</v>
      </c>
    </row>
    <row r="560" spans="1:51" s="14" customFormat="1" ht="12">
      <c r="A560" s="14"/>
      <c r="B560" s="246"/>
      <c r="C560" s="247"/>
      <c r="D560" s="233" t="s">
        <v>176</v>
      </c>
      <c r="E560" s="248" t="s">
        <v>19</v>
      </c>
      <c r="F560" s="249" t="s">
        <v>178</v>
      </c>
      <c r="G560" s="247"/>
      <c r="H560" s="250">
        <v>1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6" t="s">
        <v>176</v>
      </c>
      <c r="AU560" s="256" t="s">
        <v>82</v>
      </c>
      <c r="AV560" s="14" t="s">
        <v>170</v>
      </c>
      <c r="AW560" s="14" t="s">
        <v>35</v>
      </c>
      <c r="AX560" s="14" t="s">
        <v>80</v>
      </c>
      <c r="AY560" s="256" t="s">
        <v>163</v>
      </c>
    </row>
    <row r="561" spans="1:65" s="2" customFormat="1" ht="16.5" customHeight="1">
      <c r="A561" s="40"/>
      <c r="B561" s="41"/>
      <c r="C561" s="267" t="s">
        <v>1211</v>
      </c>
      <c r="D561" s="267" t="s">
        <v>243</v>
      </c>
      <c r="E561" s="268" t="s">
        <v>1212</v>
      </c>
      <c r="F561" s="269" t="s">
        <v>1213</v>
      </c>
      <c r="G561" s="270" t="s">
        <v>405</v>
      </c>
      <c r="H561" s="271">
        <v>5</v>
      </c>
      <c r="I561" s="272"/>
      <c r="J561" s="273">
        <f>ROUND(I561*H561,2)</f>
        <v>0</v>
      </c>
      <c r="K561" s="269" t="s">
        <v>19</v>
      </c>
      <c r="L561" s="274"/>
      <c r="M561" s="275" t="s">
        <v>19</v>
      </c>
      <c r="N561" s="276" t="s">
        <v>44</v>
      </c>
      <c r="O561" s="86"/>
      <c r="P561" s="224">
        <f>O561*H561</f>
        <v>0</v>
      </c>
      <c r="Q561" s="224">
        <v>0.0071</v>
      </c>
      <c r="R561" s="224">
        <f>Q561*H561</f>
        <v>0.035500000000000004</v>
      </c>
      <c r="S561" s="224">
        <v>0</v>
      </c>
      <c r="T561" s="225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6" t="s">
        <v>230</v>
      </c>
      <c r="AT561" s="226" t="s">
        <v>243</v>
      </c>
      <c r="AU561" s="226" t="s">
        <v>82</v>
      </c>
      <c r="AY561" s="19" t="s">
        <v>163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19" t="s">
        <v>80</v>
      </c>
      <c r="BK561" s="227">
        <f>ROUND(I561*H561,2)</f>
        <v>0</v>
      </c>
      <c r="BL561" s="19" t="s">
        <v>170</v>
      </c>
      <c r="BM561" s="226" t="s">
        <v>1214</v>
      </c>
    </row>
    <row r="562" spans="1:51" s="15" customFormat="1" ht="12">
      <c r="A562" s="15"/>
      <c r="B562" s="257"/>
      <c r="C562" s="258"/>
      <c r="D562" s="233" t="s">
        <v>176</v>
      </c>
      <c r="E562" s="259" t="s">
        <v>19</v>
      </c>
      <c r="F562" s="260" t="s">
        <v>1020</v>
      </c>
      <c r="G562" s="258"/>
      <c r="H562" s="259" t="s">
        <v>19</v>
      </c>
      <c r="I562" s="261"/>
      <c r="J562" s="258"/>
      <c r="K562" s="258"/>
      <c r="L562" s="262"/>
      <c r="M562" s="263"/>
      <c r="N562" s="264"/>
      <c r="O562" s="264"/>
      <c r="P562" s="264"/>
      <c r="Q562" s="264"/>
      <c r="R562" s="264"/>
      <c r="S562" s="264"/>
      <c r="T562" s="26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6" t="s">
        <v>176</v>
      </c>
      <c r="AU562" s="266" t="s">
        <v>82</v>
      </c>
      <c r="AV562" s="15" t="s">
        <v>80</v>
      </c>
      <c r="AW562" s="15" t="s">
        <v>35</v>
      </c>
      <c r="AX562" s="15" t="s">
        <v>73</v>
      </c>
      <c r="AY562" s="266" t="s">
        <v>163</v>
      </c>
    </row>
    <row r="563" spans="1:51" s="13" customFormat="1" ht="12">
      <c r="A563" s="13"/>
      <c r="B563" s="235"/>
      <c r="C563" s="236"/>
      <c r="D563" s="233" t="s">
        <v>176</v>
      </c>
      <c r="E563" s="237" t="s">
        <v>19</v>
      </c>
      <c r="F563" s="238" t="s">
        <v>1204</v>
      </c>
      <c r="G563" s="236"/>
      <c r="H563" s="239">
        <v>5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176</v>
      </c>
      <c r="AU563" s="245" t="s">
        <v>82</v>
      </c>
      <c r="AV563" s="13" t="s">
        <v>82</v>
      </c>
      <c r="AW563" s="13" t="s">
        <v>35</v>
      </c>
      <c r="AX563" s="13" t="s">
        <v>73</v>
      </c>
      <c r="AY563" s="245" t="s">
        <v>163</v>
      </c>
    </row>
    <row r="564" spans="1:51" s="14" customFormat="1" ht="12">
      <c r="A564" s="14"/>
      <c r="B564" s="246"/>
      <c r="C564" s="247"/>
      <c r="D564" s="233" t="s">
        <v>176</v>
      </c>
      <c r="E564" s="248" t="s">
        <v>19</v>
      </c>
      <c r="F564" s="249" t="s">
        <v>178</v>
      </c>
      <c r="G564" s="247"/>
      <c r="H564" s="250">
        <v>5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6" t="s">
        <v>176</v>
      </c>
      <c r="AU564" s="256" t="s">
        <v>82</v>
      </c>
      <c r="AV564" s="14" t="s">
        <v>170</v>
      </c>
      <c r="AW564" s="14" t="s">
        <v>35</v>
      </c>
      <c r="AX564" s="14" t="s">
        <v>80</v>
      </c>
      <c r="AY564" s="256" t="s">
        <v>163</v>
      </c>
    </row>
    <row r="565" spans="1:65" s="2" customFormat="1" ht="16.5" customHeight="1">
      <c r="A565" s="40"/>
      <c r="B565" s="41"/>
      <c r="C565" s="267" t="s">
        <v>1215</v>
      </c>
      <c r="D565" s="267" t="s">
        <v>243</v>
      </c>
      <c r="E565" s="268" t="s">
        <v>1208</v>
      </c>
      <c r="F565" s="269" t="s">
        <v>1209</v>
      </c>
      <c r="G565" s="270" t="s">
        <v>405</v>
      </c>
      <c r="H565" s="271">
        <v>5</v>
      </c>
      <c r="I565" s="272"/>
      <c r="J565" s="273">
        <f>ROUND(I565*H565,2)</f>
        <v>0</v>
      </c>
      <c r="K565" s="269" t="s">
        <v>19</v>
      </c>
      <c r="L565" s="274"/>
      <c r="M565" s="275" t="s">
        <v>19</v>
      </c>
      <c r="N565" s="276" t="s">
        <v>44</v>
      </c>
      <c r="O565" s="86"/>
      <c r="P565" s="224">
        <f>O565*H565</f>
        <v>0</v>
      </c>
      <c r="Q565" s="224">
        <v>0.00065</v>
      </c>
      <c r="R565" s="224">
        <f>Q565*H565</f>
        <v>0.00325</v>
      </c>
      <c r="S565" s="224">
        <v>0</v>
      </c>
      <c r="T565" s="225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6" t="s">
        <v>230</v>
      </c>
      <c r="AT565" s="226" t="s">
        <v>243</v>
      </c>
      <c r="AU565" s="226" t="s">
        <v>82</v>
      </c>
      <c r="AY565" s="19" t="s">
        <v>163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9" t="s">
        <v>80</v>
      </c>
      <c r="BK565" s="227">
        <f>ROUND(I565*H565,2)</f>
        <v>0</v>
      </c>
      <c r="BL565" s="19" t="s">
        <v>170</v>
      </c>
      <c r="BM565" s="226" t="s">
        <v>1216</v>
      </c>
    </row>
    <row r="566" spans="1:51" s="15" customFormat="1" ht="12">
      <c r="A566" s="15"/>
      <c r="B566" s="257"/>
      <c r="C566" s="258"/>
      <c r="D566" s="233" t="s">
        <v>176</v>
      </c>
      <c r="E566" s="259" t="s">
        <v>19</v>
      </c>
      <c r="F566" s="260" t="s">
        <v>1020</v>
      </c>
      <c r="G566" s="258"/>
      <c r="H566" s="259" t="s">
        <v>19</v>
      </c>
      <c r="I566" s="261"/>
      <c r="J566" s="258"/>
      <c r="K566" s="258"/>
      <c r="L566" s="262"/>
      <c r="M566" s="263"/>
      <c r="N566" s="264"/>
      <c r="O566" s="264"/>
      <c r="P566" s="264"/>
      <c r="Q566" s="264"/>
      <c r="R566" s="264"/>
      <c r="S566" s="264"/>
      <c r="T566" s="26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6" t="s">
        <v>176</v>
      </c>
      <c r="AU566" s="266" t="s">
        <v>82</v>
      </c>
      <c r="AV566" s="15" t="s">
        <v>80</v>
      </c>
      <c r="AW566" s="15" t="s">
        <v>35</v>
      </c>
      <c r="AX566" s="15" t="s">
        <v>73</v>
      </c>
      <c r="AY566" s="266" t="s">
        <v>163</v>
      </c>
    </row>
    <row r="567" spans="1:51" s="13" customFormat="1" ht="12">
      <c r="A567" s="13"/>
      <c r="B567" s="235"/>
      <c r="C567" s="236"/>
      <c r="D567" s="233" t="s">
        <v>176</v>
      </c>
      <c r="E567" s="237" t="s">
        <v>19</v>
      </c>
      <c r="F567" s="238" t="s">
        <v>1139</v>
      </c>
      <c r="G567" s="236"/>
      <c r="H567" s="239">
        <v>5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176</v>
      </c>
      <c r="AU567" s="245" t="s">
        <v>82</v>
      </c>
      <c r="AV567" s="13" t="s">
        <v>82</v>
      </c>
      <c r="AW567" s="13" t="s">
        <v>35</v>
      </c>
      <c r="AX567" s="13" t="s">
        <v>73</v>
      </c>
      <c r="AY567" s="245" t="s">
        <v>163</v>
      </c>
    </row>
    <row r="568" spans="1:51" s="14" customFormat="1" ht="12">
      <c r="A568" s="14"/>
      <c r="B568" s="246"/>
      <c r="C568" s="247"/>
      <c r="D568" s="233" t="s">
        <v>176</v>
      </c>
      <c r="E568" s="248" t="s">
        <v>19</v>
      </c>
      <c r="F568" s="249" t="s">
        <v>178</v>
      </c>
      <c r="G568" s="247"/>
      <c r="H568" s="250">
        <v>5</v>
      </c>
      <c r="I568" s="251"/>
      <c r="J568" s="247"/>
      <c r="K568" s="247"/>
      <c r="L568" s="252"/>
      <c r="M568" s="253"/>
      <c r="N568" s="254"/>
      <c r="O568" s="254"/>
      <c r="P568" s="254"/>
      <c r="Q568" s="254"/>
      <c r="R568" s="254"/>
      <c r="S568" s="254"/>
      <c r="T568" s="25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6" t="s">
        <v>176</v>
      </c>
      <c r="AU568" s="256" t="s">
        <v>82</v>
      </c>
      <c r="AV568" s="14" t="s">
        <v>170</v>
      </c>
      <c r="AW568" s="14" t="s">
        <v>35</v>
      </c>
      <c r="AX568" s="14" t="s">
        <v>80</v>
      </c>
      <c r="AY568" s="256" t="s">
        <v>163</v>
      </c>
    </row>
    <row r="569" spans="1:65" s="2" customFormat="1" ht="16.5" customHeight="1">
      <c r="A569" s="40"/>
      <c r="B569" s="41"/>
      <c r="C569" s="215" t="s">
        <v>1217</v>
      </c>
      <c r="D569" s="215" t="s">
        <v>165</v>
      </c>
      <c r="E569" s="216" t="s">
        <v>1218</v>
      </c>
      <c r="F569" s="217" t="s">
        <v>1219</v>
      </c>
      <c r="G569" s="218" t="s">
        <v>405</v>
      </c>
      <c r="H569" s="219">
        <v>1</v>
      </c>
      <c r="I569" s="220"/>
      <c r="J569" s="221">
        <f>ROUND(I569*H569,2)</f>
        <v>0</v>
      </c>
      <c r="K569" s="217" t="s">
        <v>691</v>
      </c>
      <c r="L569" s="46"/>
      <c r="M569" s="222" t="s">
        <v>19</v>
      </c>
      <c r="N569" s="223" t="s">
        <v>44</v>
      </c>
      <c r="O569" s="86"/>
      <c r="P569" s="224">
        <f>O569*H569</f>
        <v>0</v>
      </c>
      <c r="Q569" s="224">
        <v>0.05</v>
      </c>
      <c r="R569" s="224">
        <f>Q569*H569</f>
        <v>0.05</v>
      </c>
      <c r="S569" s="224">
        <v>0</v>
      </c>
      <c r="T569" s="225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6" t="s">
        <v>170</v>
      </c>
      <c r="AT569" s="226" t="s">
        <v>165</v>
      </c>
      <c r="AU569" s="226" t="s">
        <v>82</v>
      </c>
      <c r="AY569" s="19" t="s">
        <v>163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19" t="s">
        <v>80</v>
      </c>
      <c r="BK569" s="227">
        <f>ROUND(I569*H569,2)</f>
        <v>0</v>
      </c>
      <c r="BL569" s="19" t="s">
        <v>170</v>
      </c>
      <c r="BM569" s="226" t="s">
        <v>1220</v>
      </c>
    </row>
    <row r="570" spans="1:47" s="2" customFormat="1" ht="12">
      <c r="A570" s="40"/>
      <c r="B570" s="41"/>
      <c r="C570" s="42"/>
      <c r="D570" s="228" t="s">
        <v>172</v>
      </c>
      <c r="E570" s="42"/>
      <c r="F570" s="229" t="s">
        <v>1221</v>
      </c>
      <c r="G570" s="42"/>
      <c r="H570" s="42"/>
      <c r="I570" s="230"/>
      <c r="J570" s="42"/>
      <c r="K570" s="42"/>
      <c r="L570" s="46"/>
      <c r="M570" s="231"/>
      <c r="N570" s="232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172</v>
      </c>
      <c r="AU570" s="19" t="s">
        <v>82</v>
      </c>
    </row>
    <row r="571" spans="1:51" s="15" customFormat="1" ht="12">
      <c r="A571" s="15"/>
      <c r="B571" s="257"/>
      <c r="C571" s="258"/>
      <c r="D571" s="233" t="s">
        <v>176</v>
      </c>
      <c r="E571" s="259" t="s">
        <v>19</v>
      </c>
      <c r="F571" s="260" t="s">
        <v>1020</v>
      </c>
      <c r="G571" s="258"/>
      <c r="H571" s="259" t="s">
        <v>19</v>
      </c>
      <c r="I571" s="261"/>
      <c r="J571" s="258"/>
      <c r="K571" s="258"/>
      <c r="L571" s="262"/>
      <c r="M571" s="263"/>
      <c r="N571" s="264"/>
      <c r="O571" s="264"/>
      <c r="P571" s="264"/>
      <c r="Q571" s="264"/>
      <c r="R571" s="264"/>
      <c r="S571" s="264"/>
      <c r="T571" s="26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6" t="s">
        <v>176</v>
      </c>
      <c r="AU571" s="266" t="s">
        <v>82</v>
      </c>
      <c r="AV571" s="15" t="s">
        <v>80</v>
      </c>
      <c r="AW571" s="15" t="s">
        <v>35</v>
      </c>
      <c r="AX571" s="15" t="s">
        <v>73</v>
      </c>
      <c r="AY571" s="266" t="s">
        <v>163</v>
      </c>
    </row>
    <row r="572" spans="1:51" s="13" customFormat="1" ht="12">
      <c r="A572" s="13"/>
      <c r="B572" s="235"/>
      <c r="C572" s="236"/>
      <c r="D572" s="233" t="s">
        <v>176</v>
      </c>
      <c r="E572" s="237" t="s">
        <v>19</v>
      </c>
      <c r="F572" s="238" t="s">
        <v>1026</v>
      </c>
      <c r="G572" s="236"/>
      <c r="H572" s="239">
        <v>1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176</v>
      </c>
      <c r="AU572" s="245" t="s">
        <v>82</v>
      </c>
      <c r="AV572" s="13" t="s">
        <v>82</v>
      </c>
      <c r="AW572" s="13" t="s">
        <v>35</v>
      </c>
      <c r="AX572" s="13" t="s">
        <v>73</v>
      </c>
      <c r="AY572" s="245" t="s">
        <v>163</v>
      </c>
    </row>
    <row r="573" spans="1:51" s="14" customFormat="1" ht="12">
      <c r="A573" s="14"/>
      <c r="B573" s="246"/>
      <c r="C573" s="247"/>
      <c r="D573" s="233" t="s">
        <v>176</v>
      </c>
      <c r="E573" s="248" t="s">
        <v>19</v>
      </c>
      <c r="F573" s="249" t="s">
        <v>178</v>
      </c>
      <c r="G573" s="247"/>
      <c r="H573" s="250">
        <v>1</v>
      </c>
      <c r="I573" s="251"/>
      <c r="J573" s="247"/>
      <c r="K573" s="247"/>
      <c r="L573" s="252"/>
      <c r="M573" s="253"/>
      <c r="N573" s="254"/>
      <c r="O573" s="254"/>
      <c r="P573" s="254"/>
      <c r="Q573" s="254"/>
      <c r="R573" s="254"/>
      <c r="S573" s="254"/>
      <c r="T573" s="25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6" t="s">
        <v>176</v>
      </c>
      <c r="AU573" s="256" t="s">
        <v>82</v>
      </c>
      <c r="AV573" s="14" t="s">
        <v>170</v>
      </c>
      <c r="AW573" s="14" t="s">
        <v>35</v>
      </c>
      <c r="AX573" s="14" t="s">
        <v>80</v>
      </c>
      <c r="AY573" s="256" t="s">
        <v>163</v>
      </c>
    </row>
    <row r="574" spans="1:65" s="2" customFormat="1" ht="16.5" customHeight="1">
      <c r="A574" s="40"/>
      <c r="B574" s="41"/>
      <c r="C574" s="267" t="s">
        <v>1222</v>
      </c>
      <c r="D574" s="267" t="s">
        <v>243</v>
      </c>
      <c r="E574" s="268" t="s">
        <v>1223</v>
      </c>
      <c r="F574" s="269" t="s">
        <v>1224</v>
      </c>
      <c r="G574" s="270" t="s">
        <v>405</v>
      </c>
      <c r="H574" s="271">
        <v>1</v>
      </c>
      <c r="I574" s="272"/>
      <c r="J574" s="273">
        <f>ROUND(I574*H574,2)</f>
        <v>0</v>
      </c>
      <c r="K574" s="269" t="s">
        <v>19</v>
      </c>
      <c r="L574" s="274"/>
      <c r="M574" s="275" t="s">
        <v>19</v>
      </c>
      <c r="N574" s="276" t="s">
        <v>44</v>
      </c>
      <c r="O574" s="86"/>
      <c r="P574" s="224">
        <f>O574*H574</f>
        <v>0</v>
      </c>
      <c r="Q574" s="224">
        <v>0.021</v>
      </c>
      <c r="R574" s="224">
        <f>Q574*H574</f>
        <v>0.021</v>
      </c>
      <c r="S574" s="224">
        <v>0</v>
      </c>
      <c r="T574" s="225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6" t="s">
        <v>230</v>
      </c>
      <c r="AT574" s="226" t="s">
        <v>243</v>
      </c>
      <c r="AU574" s="226" t="s">
        <v>82</v>
      </c>
      <c r="AY574" s="19" t="s">
        <v>163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19" t="s">
        <v>80</v>
      </c>
      <c r="BK574" s="227">
        <f>ROUND(I574*H574,2)</f>
        <v>0</v>
      </c>
      <c r="BL574" s="19" t="s">
        <v>170</v>
      </c>
      <c r="BM574" s="226" t="s">
        <v>1225</v>
      </c>
    </row>
    <row r="575" spans="1:51" s="15" customFormat="1" ht="12">
      <c r="A575" s="15"/>
      <c r="B575" s="257"/>
      <c r="C575" s="258"/>
      <c r="D575" s="233" t="s">
        <v>176</v>
      </c>
      <c r="E575" s="259" t="s">
        <v>19</v>
      </c>
      <c r="F575" s="260" t="s">
        <v>1020</v>
      </c>
      <c r="G575" s="258"/>
      <c r="H575" s="259" t="s">
        <v>19</v>
      </c>
      <c r="I575" s="261"/>
      <c r="J575" s="258"/>
      <c r="K575" s="258"/>
      <c r="L575" s="262"/>
      <c r="M575" s="263"/>
      <c r="N575" s="264"/>
      <c r="O575" s="264"/>
      <c r="P575" s="264"/>
      <c r="Q575" s="264"/>
      <c r="R575" s="264"/>
      <c r="S575" s="264"/>
      <c r="T575" s="26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6" t="s">
        <v>176</v>
      </c>
      <c r="AU575" s="266" t="s">
        <v>82</v>
      </c>
      <c r="AV575" s="15" t="s">
        <v>80</v>
      </c>
      <c r="AW575" s="15" t="s">
        <v>35</v>
      </c>
      <c r="AX575" s="15" t="s">
        <v>73</v>
      </c>
      <c r="AY575" s="266" t="s">
        <v>163</v>
      </c>
    </row>
    <row r="576" spans="1:51" s="13" customFormat="1" ht="12">
      <c r="A576" s="13"/>
      <c r="B576" s="235"/>
      <c r="C576" s="236"/>
      <c r="D576" s="233" t="s">
        <v>176</v>
      </c>
      <c r="E576" s="237" t="s">
        <v>19</v>
      </c>
      <c r="F576" s="238" t="s">
        <v>1026</v>
      </c>
      <c r="G576" s="236"/>
      <c r="H576" s="239">
        <v>1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176</v>
      </c>
      <c r="AU576" s="245" t="s">
        <v>82</v>
      </c>
      <c r="AV576" s="13" t="s">
        <v>82</v>
      </c>
      <c r="AW576" s="13" t="s">
        <v>35</v>
      </c>
      <c r="AX576" s="13" t="s">
        <v>73</v>
      </c>
      <c r="AY576" s="245" t="s">
        <v>163</v>
      </c>
    </row>
    <row r="577" spans="1:51" s="14" customFormat="1" ht="12">
      <c r="A577" s="14"/>
      <c r="B577" s="246"/>
      <c r="C577" s="247"/>
      <c r="D577" s="233" t="s">
        <v>176</v>
      </c>
      <c r="E577" s="248" t="s">
        <v>19</v>
      </c>
      <c r="F577" s="249" t="s">
        <v>178</v>
      </c>
      <c r="G577" s="247"/>
      <c r="H577" s="250">
        <v>1</v>
      </c>
      <c r="I577" s="251"/>
      <c r="J577" s="247"/>
      <c r="K577" s="247"/>
      <c r="L577" s="252"/>
      <c r="M577" s="253"/>
      <c r="N577" s="254"/>
      <c r="O577" s="254"/>
      <c r="P577" s="254"/>
      <c r="Q577" s="254"/>
      <c r="R577" s="254"/>
      <c r="S577" s="254"/>
      <c r="T577" s="25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6" t="s">
        <v>176</v>
      </c>
      <c r="AU577" s="256" t="s">
        <v>82</v>
      </c>
      <c r="AV577" s="14" t="s">
        <v>170</v>
      </c>
      <c r="AW577" s="14" t="s">
        <v>35</v>
      </c>
      <c r="AX577" s="14" t="s">
        <v>80</v>
      </c>
      <c r="AY577" s="256" t="s">
        <v>163</v>
      </c>
    </row>
    <row r="578" spans="1:65" s="2" customFormat="1" ht="16.5" customHeight="1">
      <c r="A578" s="40"/>
      <c r="B578" s="41"/>
      <c r="C578" s="267" t="s">
        <v>1226</v>
      </c>
      <c r="D578" s="267" t="s">
        <v>243</v>
      </c>
      <c r="E578" s="268" t="s">
        <v>1227</v>
      </c>
      <c r="F578" s="269" t="s">
        <v>1228</v>
      </c>
      <c r="G578" s="270" t="s">
        <v>405</v>
      </c>
      <c r="H578" s="271">
        <v>1</v>
      </c>
      <c r="I578" s="272"/>
      <c r="J578" s="273">
        <f>ROUND(I578*H578,2)</f>
        <v>0</v>
      </c>
      <c r="K578" s="269" t="s">
        <v>19</v>
      </c>
      <c r="L578" s="274"/>
      <c r="M578" s="275" t="s">
        <v>19</v>
      </c>
      <c r="N578" s="276" t="s">
        <v>44</v>
      </c>
      <c r="O578" s="86"/>
      <c r="P578" s="224">
        <f>O578*H578</f>
        <v>0</v>
      </c>
      <c r="Q578" s="224">
        <v>0.001</v>
      </c>
      <c r="R578" s="224">
        <f>Q578*H578</f>
        <v>0.001</v>
      </c>
      <c r="S578" s="224">
        <v>0</v>
      </c>
      <c r="T578" s="225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6" t="s">
        <v>230</v>
      </c>
      <c r="AT578" s="226" t="s">
        <v>243</v>
      </c>
      <c r="AU578" s="226" t="s">
        <v>82</v>
      </c>
      <c r="AY578" s="19" t="s">
        <v>163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19" t="s">
        <v>80</v>
      </c>
      <c r="BK578" s="227">
        <f>ROUND(I578*H578,2)</f>
        <v>0</v>
      </c>
      <c r="BL578" s="19" t="s">
        <v>170</v>
      </c>
      <c r="BM578" s="226" t="s">
        <v>1229</v>
      </c>
    </row>
    <row r="579" spans="1:51" s="15" customFormat="1" ht="12">
      <c r="A579" s="15"/>
      <c r="B579" s="257"/>
      <c r="C579" s="258"/>
      <c r="D579" s="233" t="s">
        <v>176</v>
      </c>
      <c r="E579" s="259" t="s">
        <v>19</v>
      </c>
      <c r="F579" s="260" t="s">
        <v>1020</v>
      </c>
      <c r="G579" s="258"/>
      <c r="H579" s="259" t="s">
        <v>19</v>
      </c>
      <c r="I579" s="261"/>
      <c r="J579" s="258"/>
      <c r="K579" s="258"/>
      <c r="L579" s="262"/>
      <c r="M579" s="263"/>
      <c r="N579" s="264"/>
      <c r="O579" s="264"/>
      <c r="P579" s="264"/>
      <c r="Q579" s="264"/>
      <c r="R579" s="264"/>
      <c r="S579" s="264"/>
      <c r="T579" s="26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66" t="s">
        <v>176</v>
      </c>
      <c r="AU579" s="266" t="s">
        <v>82</v>
      </c>
      <c r="AV579" s="15" t="s">
        <v>80</v>
      </c>
      <c r="AW579" s="15" t="s">
        <v>35</v>
      </c>
      <c r="AX579" s="15" t="s">
        <v>73</v>
      </c>
      <c r="AY579" s="266" t="s">
        <v>163</v>
      </c>
    </row>
    <row r="580" spans="1:51" s="13" customFormat="1" ht="12">
      <c r="A580" s="13"/>
      <c r="B580" s="235"/>
      <c r="C580" s="236"/>
      <c r="D580" s="233" t="s">
        <v>176</v>
      </c>
      <c r="E580" s="237" t="s">
        <v>19</v>
      </c>
      <c r="F580" s="238" t="s">
        <v>1026</v>
      </c>
      <c r="G580" s="236"/>
      <c r="H580" s="239">
        <v>1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176</v>
      </c>
      <c r="AU580" s="245" t="s">
        <v>82</v>
      </c>
      <c r="AV580" s="13" t="s">
        <v>82</v>
      </c>
      <c r="AW580" s="13" t="s">
        <v>35</v>
      </c>
      <c r="AX580" s="13" t="s">
        <v>73</v>
      </c>
      <c r="AY580" s="245" t="s">
        <v>163</v>
      </c>
    </row>
    <row r="581" spans="1:51" s="14" customFormat="1" ht="12">
      <c r="A581" s="14"/>
      <c r="B581" s="246"/>
      <c r="C581" s="247"/>
      <c r="D581" s="233" t="s">
        <v>176</v>
      </c>
      <c r="E581" s="248" t="s">
        <v>19</v>
      </c>
      <c r="F581" s="249" t="s">
        <v>178</v>
      </c>
      <c r="G581" s="247"/>
      <c r="H581" s="250">
        <v>1</v>
      </c>
      <c r="I581" s="251"/>
      <c r="J581" s="247"/>
      <c r="K581" s="247"/>
      <c r="L581" s="252"/>
      <c r="M581" s="253"/>
      <c r="N581" s="254"/>
      <c r="O581" s="254"/>
      <c r="P581" s="254"/>
      <c r="Q581" s="254"/>
      <c r="R581" s="254"/>
      <c r="S581" s="254"/>
      <c r="T581" s="25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6" t="s">
        <v>176</v>
      </c>
      <c r="AU581" s="256" t="s">
        <v>82</v>
      </c>
      <c r="AV581" s="14" t="s">
        <v>170</v>
      </c>
      <c r="AW581" s="14" t="s">
        <v>35</v>
      </c>
      <c r="AX581" s="14" t="s">
        <v>80</v>
      </c>
      <c r="AY581" s="256" t="s">
        <v>163</v>
      </c>
    </row>
    <row r="582" spans="1:65" s="2" customFormat="1" ht="16.5" customHeight="1">
      <c r="A582" s="40"/>
      <c r="B582" s="41"/>
      <c r="C582" s="215" t="s">
        <v>1230</v>
      </c>
      <c r="D582" s="215" t="s">
        <v>165</v>
      </c>
      <c r="E582" s="216" t="s">
        <v>1231</v>
      </c>
      <c r="F582" s="217" t="s">
        <v>1232</v>
      </c>
      <c r="G582" s="218" t="s">
        <v>405</v>
      </c>
      <c r="H582" s="219">
        <v>10</v>
      </c>
      <c r="I582" s="220"/>
      <c r="J582" s="221">
        <f>ROUND(I582*H582,2)</f>
        <v>0</v>
      </c>
      <c r="K582" s="217" t="s">
        <v>691</v>
      </c>
      <c r="L582" s="46"/>
      <c r="M582" s="222" t="s">
        <v>19</v>
      </c>
      <c r="N582" s="223" t="s">
        <v>44</v>
      </c>
      <c r="O582" s="86"/>
      <c r="P582" s="224">
        <f>O582*H582</f>
        <v>0</v>
      </c>
      <c r="Q582" s="224">
        <v>0.00031</v>
      </c>
      <c r="R582" s="224">
        <f>Q582*H582</f>
        <v>0.0031</v>
      </c>
      <c r="S582" s="224">
        <v>0</v>
      </c>
      <c r="T582" s="225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6" t="s">
        <v>170</v>
      </c>
      <c r="AT582" s="226" t="s">
        <v>165</v>
      </c>
      <c r="AU582" s="226" t="s">
        <v>82</v>
      </c>
      <c r="AY582" s="19" t="s">
        <v>163</v>
      </c>
      <c r="BE582" s="227">
        <f>IF(N582="základní",J582,0)</f>
        <v>0</v>
      </c>
      <c r="BF582" s="227">
        <f>IF(N582="snížená",J582,0)</f>
        <v>0</v>
      </c>
      <c r="BG582" s="227">
        <f>IF(N582="zákl. přenesená",J582,0)</f>
        <v>0</v>
      </c>
      <c r="BH582" s="227">
        <f>IF(N582="sníž. přenesená",J582,0)</f>
        <v>0</v>
      </c>
      <c r="BI582" s="227">
        <f>IF(N582="nulová",J582,0)</f>
        <v>0</v>
      </c>
      <c r="BJ582" s="19" t="s">
        <v>80</v>
      </c>
      <c r="BK582" s="227">
        <f>ROUND(I582*H582,2)</f>
        <v>0</v>
      </c>
      <c r="BL582" s="19" t="s">
        <v>170</v>
      </c>
      <c r="BM582" s="226" t="s">
        <v>1233</v>
      </c>
    </row>
    <row r="583" spans="1:47" s="2" customFormat="1" ht="12">
      <c r="A583" s="40"/>
      <c r="B583" s="41"/>
      <c r="C583" s="42"/>
      <c r="D583" s="228" t="s">
        <v>172</v>
      </c>
      <c r="E583" s="42"/>
      <c r="F583" s="229" t="s">
        <v>1234</v>
      </c>
      <c r="G583" s="42"/>
      <c r="H583" s="42"/>
      <c r="I583" s="230"/>
      <c r="J583" s="42"/>
      <c r="K583" s="42"/>
      <c r="L583" s="46"/>
      <c r="M583" s="231"/>
      <c r="N583" s="232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172</v>
      </c>
      <c r="AU583" s="19" t="s">
        <v>82</v>
      </c>
    </row>
    <row r="584" spans="1:51" s="15" customFormat="1" ht="12">
      <c r="A584" s="15"/>
      <c r="B584" s="257"/>
      <c r="C584" s="258"/>
      <c r="D584" s="233" t="s">
        <v>176</v>
      </c>
      <c r="E584" s="259" t="s">
        <v>19</v>
      </c>
      <c r="F584" s="260" t="s">
        <v>1020</v>
      </c>
      <c r="G584" s="258"/>
      <c r="H584" s="259" t="s">
        <v>19</v>
      </c>
      <c r="I584" s="261"/>
      <c r="J584" s="258"/>
      <c r="K584" s="258"/>
      <c r="L584" s="262"/>
      <c r="M584" s="263"/>
      <c r="N584" s="264"/>
      <c r="O584" s="264"/>
      <c r="P584" s="264"/>
      <c r="Q584" s="264"/>
      <c r="R584" s="264"/>
      <c r="S584" s="264"/>
      <c r="T584" s="26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6" t="s">
        <v>176</v>
      </c>
      <c r="AU584" s="266" t="s">
        <v>82</v>
      </c>
      <c r="AV584" s="15" t="s">
        <v>80</v>
      </c>
      <c r="AW584" s="15" t="s">
        <v>35</v>
      </c>
      <c r="AX584" s="15" t="s">
        <v>73</v>
      </c>
      <c r="AY584" s="266" t="s">
        <v>163</v>
      </c>
    </row>
    <row r="585" spans="1:51" s="13" customFormat="1" ht="12">
      <c r="A585" s="13"/>
      <c r="B585" s="235"/>
      <c r="C585" s="236"/>
      <c r="D585" s="233" t="s">
        <v>176</v>
      </c>
      <c r="E585" s="237" t="s">
        <v>19</v>
      </c>
      <c r="F585" s="238" t="s">
        <v>1235</v>
      </c>
      <c r="G585" s="236"/>
      <c r="H585" s="239">
        <v>10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5" t="s">
        <v>176</v>
      </c>
      <c r="AU585" s="245" t="s">
        <v>82</v>
      </c>
      <c r="AV585" s="13" t="s">
        <v>82</v>
      </c>
      <c r="AW585" s="13" t="s">
        <v>35</v>
      </c>
      <c r="AX585" s="13" t="s">
        <v>73</v>
      </c>
      <c r="AY585" s="245" t="s">
        <v>163</v>
      </c>
    </row>
    <row r="586" spans="1:51" s="14" customFormat="1" ht="12">
      <c r="A586" s="14"/>
      <c r="B586" s="246"/>
      <c r="C586" s="247"/>
      <c r="D586" s="233" t="s">
        <v>176</v>
      </c>
      <c r="E586" s="248" t="s">
        <v>19</v>
      </c>
      <c r="F586" s="249" t="s">
        <v>178</v>
      </c>
      <c r="G586" s="247"/>
      <c r="H586" s="250">
        <v>10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6" t="s">
        <v>176</v>
      </c>
      <c r="AU586" s="256" t="s">
        <v>82</v>
      </c>
      <c r="AV586" s="14" t="s">
        <v>170</v>
      </c>
      <c r="AW586" s="14" t="s">
        <v>35</v>
      </c>
      <c r="AX586" s="14" t="s">
        <v>80</v>
      </c>
      <c r="AY586" s="256" t="s">
        <v>163</v>
      </c>
    </row>
    <row r="587" spans="1:65" s="2" customFormat="1" ht="16.5" customHeight="1">
      <c r="A587" s="40"/>
      <c r="B587" s="41"/>
      <c r="C587" s="215" t="s">
        <v>1236</v>
      </c>
      <c r="D587" s="215" t="s">
        <v>165</v>
      </c>
      <c r="E587" s="216" t="s">
        <v>1237</v>
      </c>
      <c r="F587" s="217" t="s">
        <v>1238</v>
      </c>
      <c r="G587" s="218" t="s">
        <v>405</v>
      </c>
      <c r="H587" s="219">
        <v>1</v>
      </c>
      <c r="I587" s="220"/>
      <c r="J587" s="221">
        <f>ROUND(I587*H587,2)</f>
        <v>0</v>
      </c>
      <c r="K587" s="217" t="s">
        <v>691</v>
      </c>
      <c r="L587" s="46"/>
      <c r="M587" s="222" t="s">
        <v>19</v>
      </c>
      <c r="N587" s="223" t="s">
        <v>44</v>
      </c>
      <c r="O587" s="86"/>
      <c r="P587" s="224">
        <f>O587*H587</f>
        <v>0</v>
      </c>
      <c r="Q587" s="224">
        <v>0.00016</v>
      </c>
      <c r="R587" s="224">
        <f>Q587*H587</f>
        <v>0.00016</v>
      </c>
      <c r="S587" s="224">
        <v>0</v>
      </c>
      <c r="T587" s="225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6" t="s">
        <v>170</v>
      </c>
      <c r="AT587" s="226" t="s">
        <v>165</v>
      </c>
      <c r="AU587" s="226" t="s">
        <v>82</v>
      </c>
      <c r="AY587" s="19" t="s">
        <v>163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19" t="s">
        <v>80</v>
      </c>
      <c r="BK587" s="227">
        <f>ROUND(I587*H587,2)</f>
        <v>0</v>
      </c>
      <c r="BL587" s="19" t="s">
        <v>170</v>
      </c>
      <c r="BM587" s="226" t="s">
        <v>1239</v>
      </c>
    </row>
    <row r="588" spans="1:47" s="2" customFormat="1" ht="12">
      <c r="A588" s="40"/>
      <c r="B588" s="41"/>
      <c r="C588" s="42"/>
      <c r="D588" s="228" t="s">
        <v>172</v>
      </c>
      <c r="E588" s="42"/>
      <c r="F588" s="229" t="s">
        <v>1240</v>
      </c>
      <c r="G588" s="42"/>
      <c r="H588" s="42"/>
      <c r="I588" s="230"/>
      <c r="J588" s="42"/>
      <c r="K588" s="42"/>
      <c r="L588" s="46"/>
      <c r="M588" s="231"/>
      <c r="N588" s="232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172</v>
      </c>
      <c r="AU588" s="19" t="s">
        <v>82</v>
      </c>
    </row>
    <row r="589" spans="1:47" s="2" customFormat="1" ht="12">
      <c r="A589" s="40"/>
      <c r="B589" s="41"/>
      <c r="C589" s="42"/>
      <c r="D589" s="233" t="s">
        <v>174</v>
      </c>
      <c r="E589" s="42"/>
      <c r="F589" s="234" t="s">
        <v>1241</v>
      </c>
      <c r="G589" s="42"/>
      <c r="H589" s="42"/>
      <c r="I589" s="230"/>
      <c r="J589" s="42"/>
      <c r="K589" s="42"/>
      <c r="L589" s="46"/>
      <c r="M589" s="231"/>
      <c r="N589" s="232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174</v>
      </c>
      <c r="AU589" s="19" t="s">
        <v>82</v>
      </c>
    </row>
    <row r="590" spans="1:51" s="15" customFormat="1" ht="12">
      <c r="A590" s="15"/>
      <c r="B590" s="257"/>
      <c r="C590" s="258"/>
      <c r="D590" s="233" t="s">
        <v>176</v>
      </c>
      <c r="E590" s="259" t="s">
        <v>19</v>
      </c>
      <c r="F590" s="260" t="s">
        <v>682</v>
      </c>
      <c r="G590" s="258"/>
      <c r="H590" s="259" t="s">
        <v>19</v>
      </c>
      <c r="I590" s="261"/>
      <c r="J590" s="258"/>
      <c r="K590" s="258"/>
      <c r="L590" s="262"/>
      <c r="M590" s="263"/>
      <c r="N590" s="264"/>
      <c r="O590" s="264"/>
      <c r="P590" s="264"/>
      <c r="Q590" s="264"/>
      <c r="R590" s="264"/>
      <c r="S590" s="264"/>
      <c r="T590" s="26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6" t="s">
        <v>176</v>
      </c>
      <c r="AU590" s="266" t="s">
        <v>82</v>
      </c>
      <c r="AV590" s="15" t="s">
        <v>80</v>
      </c>
      <c r="AW590" s="15" t="s">
        <v>35</v>
      </c>
      <c r="AX590" s="15" t="s">
        <v>73</v>
      </c>
      <c r="AY590" s="266" t="s">
        <v>163</v>
      </c>
    </row>
    <row r="591" spans="1:51" s="13" customFormat="1" ht="12">
      <c r="A591" s="13"/>
      <c r="B591" s="235"/>
      <c r="C591" s="236"/>
      <c r="D591" s="233" t="s">
        <v>176</v>
      </c>
      <c r="E591" s="237" t="s">
        <v>19</v>
      </c>
      <c r="F591" s="238" t="s">
        <v>1026</v>
      </c>
      <c r="G591" s="236"/>
      <c r="H591" s="239">
        <v>1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176</v>
      </c>
      <c r="AU591" s="245" t="s">
        <v>82</v>
      </c>
      <c r="AV591" s="13" t="s">
        <v>82</v>
      </c>
      <c r="AW591" s="13" t="s">
        <v>35</v>
      </c>
      <c r="AX591" s="13" t="s">
        <v>73</v>
      </c>
      <c r="AY591" s="245" t="s">
        <v>163</v>
      </c>
    </row>
    <row r="592" spans="1:51" s="14" customFormat="1" ht="12">
      <c r="A592" s="14"/>
      <c r="B592" s="246"/>
      <c r="C592" s="247"/>
      <c r="D592" s="233" t="s">
        <v>176</v>
      </c>
      <c r="E592" s="248" t="s">
        <v>19</v>
      </c>
      <c r="F592" s="249" t="s">
        <v>178</v>
      </c>
      <c r="G592" s="247"/>
      <c r="H592" s="250">
        <v>1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6" t="s">
        <v>176</v>
      </c>
      <c r="AU592" s="256" t="s">
        <v>82</v>
      </c>
      <c r="AV592" s="14" t="s">
        <v>170</v>
      </c>
      <c r="AW592" s="14" t="s">
        <v>35</v>
      </c>
      <c r="AX592" s="14" t="s">
        <v>80</v>
      </c>
      <c r="AY592" s="256" t="s">
        <v>163</v>
      </c>
    </row>
    <row r="593" spans="1:65" s="2" customFormat="1" ht="16.5" customHeight="1">
      <c r="A593" s="40"/>
      <c r="B593" s="41"/>
      <c r="C593" s="215" t="s">
        <v>1242</v>
      </c>
      <c r="D593" s="215" t="s">
        <v>165</v>
      </c>
      <c r="E593" s="216" t="s">
        <v>1243</v>
      </c>
      <c r="F593" s="217" t="s">
        <v>1244</v>
      </c>
      <c r="G593" s="218" t="s">
        <v>200</v>
      </c>
      <c r="H593" s="219">
        <v>112</v>
      </c>
      <c r="I593" s="220"/>
      <c r="J593" s="221">
        <f>ROUND(I593*H593,2)</f>
        <v>0</v>
      </c>
      <c r="K593" s="217" t="s">
        <v>691</v>
      </c>
      <c r="L593" s="46"/>
      <c r="M593" s="222" t="s">
        <v>19</v>
      </c>
      <c r="N593" s="223" t="s">
        <v>44</v>
      </c>
      <c r="O593" s="86"/>
      <c r="P593" s="224">
        <f>O593*H593</f>
        <v>0</v>
      </c>
      <c r="Q593" s="224">
        <v>0.00019</v>
      </c>
      <c r="R593" s="224">
        <f>Q593*H593</f>
        <v>0.02128</v>
      </c>
      <c r="S593" s="224">
        <v>0</v>
      </c>
      <c r="T593" s="225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6" t="s">
        <v>170</v>
      </c>
      <c r="AT593" s="226" t="s">
        <v>165</v>
      </c>
      <c r="AU593" s="226" t="s">
        <v>82</v>
      </c>
      <c r="AY593" s="19" t="s">
        <v>163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9" t="s">
        <v>80</v>
      </c>
      <c r="BK593" s="227">
        <f>ROUND(I593*H593,2)</f>
        <v>0</v>
      </c>
      <c r="BL593" s="19" t="s">
        <v>170</v>
      </c>
      <c r="BM593" s="226" t="s">
        <v>1245</v>
      </c>
    </row>
    <row r="594" spans="1:47" s="2" customFormat="1" ht="12">
      <c r="A594" s="40"/>
      <c r="B594" s="41"/>
      <c r="C594" s="42"/>
      <c r="D594" s="228" t="s">
        <v>172</v>
      </c>
      <c r="E594" s="42"/>
      <c r="F594" s="229" t="s">
        <v>1246</v>
      </c>
      <c r="G594" s="42"/>
      <c r="H594" s="42"/>
      <c r="I594" s="230"/>
      <c r="J594" s="42"/>
      <c r="K594" s="42"/>
      <c r="L594" s="46"/>
      <c r="M594" s="231"/>
      <c r="N594" s="232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172</v>
      </c>
      <c r="AU594" s="19" t="s">
        <v>82</v>
      </c>
    </row>
    <row r="595" spans="1:51" s="15" customFormat="1" ht="12">
      <c r="A595" s="15"/>
      <c r="B595" s="257"/>
      <c r="C595" s="258"/>
      <c r="D595" s="233" t="s">
        <v>176</v>
      </c>
      <c r="E595" s="259" t="s">
        <v>19</v>
      </c>
      <c r="F595" s="260" t="s">
        <v>682</v>
      </c>
      <c r="G595" s="258"/>
      <c r="H595" s="259" t="s">
        <v>19</v>
      </c>
      <c r="I595" s="261"/>
      <c r="J595" s="258"/>
      <c r="K595" s="258"/>
      <c r="L595" s="262"/>
      <c r="M595" s="263"/>
      <c r="N595" s="264"/>
      <c r="O595" s="264"/>
      <c r="P595" s="264"/>
      <c r="Q595" s="264"/>
      <c r="R595" s="264"/>
      <c r="S595" s="264"/>
      <c r="T595" s="26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66" t="s">
        <v>176</v>
      </c>
      <c r="AU595" s="266" t="s">
        <v>82</v>
      </c>
      <c r="AV595" s="15" t="s">
        <v>80</v>
      </c>
      <c r="AW595" s="15" t="s">
        <v>35</v>
      </c>
      <c r="AX595" s="15" t="s">
        <v>73</v>
      </c>
      <c r="AY595" s="266" t="s">
        <v>163</v>
      </c>
    </row>
    <row r="596" spans="1:51" s="13" customFormat="1" ht="12">
      <c r="A596" s="13"/>
      <c r="B596" s="235"/>
      <c r="C596" s="236"/>
      <c r="D596" s="233" t="s">
        <v>176</v>
      </c>
      <c r="E596" s="237" t="s">
        <v>19</v>
      </c>
      <c r="F596" s="238" t="s">
        <v>1247</v>
      </c>
      <c r="G596" s="236"/>
      <c r="H596" s="239">
        <v>112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176</v>
      </c>
      <c r="AU596" s="245" t="s">
        <v>82</v>
      </c>
      <c r="AV596" s="13" t="s">
        <v>82</v>
      </c>
      <c r="AW596" s="13" t="s">
        <v>35</v>
      </c>
      <c r="AX596" s="13" t="s">
        <v>73</v>
      </c>
      <c r="AY596" s="245" t="s">
        <v>163</v>
      </c>
    </row>
    <row r="597" spans="1:51" s="14" customFormat="1" ht="12">
      <c r="A597" s="14"/>
      <c r="B597" s="246"/>
      <c r="C597" s="247"/>
      <c r="D597" s="233" t="s">
        <v>176</v>
      </c>
      <c r="E597" s="248" t="s">
        <v>19</v>
      </c>
      <c r="F597" s="249" t="s">
        <v>178</v>
      </c>
      <c r="G597" s="247"/>
      <c r="H597" s="250">
        <v>112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6" t="s">
        <v>176</v>
      </c>
      <c r="AU597" s="256" t="s">
        <v>82</v>
      </c>
      <c r="AV597" s="14" t="s">
        <v>170</v>
      </c>
      <c r="AW597" s="14" t="s">
        <v>35</v>
      </c>
      <c r="AX597" s="14" t="s">
        <v>80</v>
      </c>
      <c r="AY597" s="256" t="s">
        <v>163</v>
      </c>
    </row>
    <row r="598" spans="1:65" s="2" customFormat="1" ht="16.5" customHeight="1">
      <c r="A598" s="40"/>
      <c r="B598" s="41"/>
      <c r="C598" s="215" t="s">
        <v>1248</v>
      </c>
      <c r="D598" s="215" t="s">
        <v>165</v>
      </c>
      <c r="E598" s="216" t="s">
        <v>1249</v>
      </c>
      <c r="F598" s="217" t="s">
        <v>1250</v>
      </c>
      <c r="G598" s="218" t="s">
        <v>200</v>
      </c>
      <c r="H598" s="219">
        <v>116.5</v>
      </c>
      <c r="I598" s="220"/>
      <c r="J598" s="221">
        <f>ROUND(I598*H598,2)</f>
        <v>0</v>
      </c>
      <c r="K598" s="217" t="s">
        <v>691</v>
      </c>
      <c r="L598" s="46"/>
      <c r="M598" s="222" t="s">
        <v>19</v>
      </c>
      <c r="N598" s="223" t="s">
        <v>44</v>
      </c>
      <c r="O598" s="86"/>
      <c r="P598" s="224">
        <f>O598*H598</f>
        <v>0</v>
      </c>
      <c r="Q598" s="224">
        <v>9E-05</v>
      </c>
      <c r="R598" s="224">
        <f>Q598*H598</f>
        <v>0.010485000000000001</v>
      </c>
      <c r="S598" s="224">
        <v>0</v>
      </c>
      <c r="T598" s="225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6" t="s">
        <v>170</v>
      </c>
      <c r="AT598" s="226" t="s">
        <v>165</v>
      </c>
      <c r="AU598" s="226" t="s">
        <v>82</v>
      </c>
      <c r="AY598" s="19" t="s">
        <v>163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9" t="s">
        <v>80</v>
      </c>
      <c r="BK598" s="227">
        <f>ROUND(I598*H598,2)</f>
        <v>0</v>
      </c>
      <c r="BL598" s="19" t="s">
        <v>170</v>
      </c>
      <c r="BM598" s="226" t="s">
        <v>1251</v>
      </c>
    </row>
    <row r="599" spans="1:47" s="2" customFormat="1" ht="12">
      <c r="A599" s="40"/>
      <c r="B599" s="41"/>
      <c r="C599" s="42"/>
      <c r="D599" s="228" t="s">
        <v>172</v>
      </c>
      <c r="E599" s="42"/>
      <c r="F599" s="229" t="s">
        <v>1252</v>
      </c>
      <c r="G599" s="42"/>
      <c r="H599" s="42"/>
      <c r="I599" s="230"/>
      <c r="J599" s="42"/>
      <c r="K599" s="42"/>
      <c r="L599" s="46"/>
      <c r="M599" s="231"/>
      <c r="N599" s="232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172</v>
      </c>
      <c r="AU599" s="19" t="s">
        <v>82</v>
      </c>
    </row>
    <row r="600" spans="1:51" s="15" customFormat="1" ht="12">
      <c r="A600" s="15"/>
      <c r="B600" s="257"/>
      <c r="C600" s="258"/>
      <c r="D600" s="233" t="s">
        <v>176</v>
      </c>
      <c r="E600" s="259" t="s">
        <v>19</v>
      </c>
      <c r="F600" s="260" t="s">
        <v>1253</v>
      </c>
      <c r="G600" s="258"/>
      <c r="H600" s="259" t="s">
        <v>19</v>
      </c>
      <c r="I600" s="261"/>
      <c r="J600" s="258"/>
      <c r="K600" s="258"/>
      <c r="L600" s="262"/>
      <c r="M600" s="263"/>
      <c r="N600" s="264"/>
      <c r="O600" s="264"/>
      <c r="P600" s="264"/>
      <c r="Q600" s="264"/>
      <c r="R600" s="264"/>
      <c r="S600" s="264"/>
      <c r="T600" s="26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6" t="s">
        <v>176</v>
      </c>
      <c r="AU600" s="266" t="s">
        <v>82</v>
      </c>
      <c r="AV600" s="15" t="s">
        <v>80</v>
      </c>
      <c r="AW600" s="15" t="s">
        <v>35</v>
      </c>
      <c r="AX600" s="15" t="s">
        <v>73</v>
      </c>
      <c r="AY600" s="266" t="s">
        <v>163</v>
      </c>
    </row>
    <row r="601" spans="1:51" s="13" customFormat="1" ht="12">
      <c r="A601" s="13"/>
      <c r="B601" s="235"/>
      <c r="C601" s="236"/>
      <c r="D601" s="233" t="s">
        <v>176</v>
      </c>
      <c r="E601" s="237" t="s">
        <v>19</v>
      </c>
      <c r="F601" s="238" t="s">
        <v>1254</v>
      </c>
      <c r="G601" s="236"/>
      <c r="H601" s="239">
        <v>116.5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176</v>
      </c>
      <c r="AU601" s="245" t="s">
        <v>82</v>
      </c>
      <c r="AV601" s="13" t="s">
        <v>82</v>
      </c>
      <c r="AW601" s="13" t="s">
        <v>35</v>
      </c>
      <c r="AX601" s="13" t="s">
        <v>73</v>
      </c>
      <c r="AY601" s="245" t="s">
        <v>163</v>
      </c>
    </row>
    <row r="602" spans="1:51" s="14" customFormat="1" ht="12">
      <c r="A602" s="14"/>
      <c r="B602" s="246"/>
      <c r="C602" s="247"/>
      <c r="D602" s="233" t="s">
        <v>176</v>
      </c>
      <c r="E602" s="248" t="s">
        <v>19</v>
      </c>
      <c r="F602" s="249" t="s">
        <v>178</v>
      </c>
      <c r="G602" s="247"/>
      <c r="H602" s="250">
        <v>116.5</v>
      </c>
      <c r="I602" s="251"/>
      <c r="J602" s="247"/>
      <c r="K602" s="247"/>
      <c r="L602" s="252"/>
      <c r="M602" s="253"/>
      <c r="N602" s="254"/>
      <c r="O602" s="254"/>
      <c r="P602" s="254"/>
      <c r="Q602" s="254"/>
      <c r="R602" s="254"/>
      <c r="S602" s="254"/>
      <c r="T602" s="25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6" t="s">
        <v>176</v>
      </c>
      <c r="AU602" s="256" t="s">
        <v>82</v>
      </c>
      <c r="AV602" s="14" t="s">
        <v>170</v>
      </c>
      <c r="AW602" s="14" t="s">
        <v>35</v>
      </c>
      <c r="AX602" s="14" t="s">
        <v>80</v>
      </c>
      <c r="AY602" s="256" t="s">
        <v>163</v>
      </c>
    </row>
    <row r="603" spans="1:63" s="12" customFormat="1" ht="22.8" customHeight="1">
      <c r="A603" s="12"/>
      <c r="B603" s="199"/>
      <c r="C603" s="200"/>
      <c r="D603" s="201" t="s">
        <v>72</v>
      </c>
      <c r="E603" s="213" t="s">
        <v>604</v>
      </c>
      <c r="F603" s="213" t="s">
        <v>605</v>
      </c>
      <c r="G603" s="200"/>
      <c r="H603" s="200"/>
      <c r="I603" s="203"/>
      <c r="J603" s="214">
        <f>BK603</f>
        <v>0</v>
      </c>
      <c r="K603" s="200"/>
      <c r="L603" s="205"/>
      <c r="M603" s="206"/>
      <c r="N603" s="207"/>
      <c r="O603" s="207"/>
      <c r="P603" s="208">
        <f>SUM(P604:P635)</f>
        <v>0</v>
      </c>
      <c r="Q603" s="207"/>
      <c r="R603" s="208">
        <f>SUM(R604:R635)</f>
        <v>0</v>
      </c>
      <c r="S603" s="207"/>
      <c r="T603" s="209">
        <f>SUM(T604:T635)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10" t="s">
        <v>80</v>
      </c>
      <c r="AT603" s="211" t="s">
        <v>72</v>
      </c>
      <c r="AU603" s="211" t="s">
        <v>80</v>
      </c>
      <c r="AY603" s="210" t="s">
        <v>163</v>
      </c>
      <c r="BK603" s="212">
        <f>SUM(BK604:BK635)</f>
        <v>0</v>
      </c>
    </row>
    <row r="604" spans="1:65" s="2" customFormat="1" ht="24.15" customHeight="1">
      <c r="A604" s="40"/>
      <c r="B604" s="41"/>
      <c r="C604" s="215" t="s">
        <v>1255</v>
      </c>
      <c r="D604" s="215" t="s">
        <v>165</v>
      </c>
      <c r="E604" s="216" t="s">
        <v>1256</v>
      </c>
      <c r="F604" s="217" t="s">
        <v>1257</v>
      </c>
      <c r="G604" s="218" t="s">
        <v>246</v>
      </c>
      <c r="H604" s="219">
        <v>4.541</v>
      </c>
      <c r="I604" s="220"/>
      <c r="J604" s="221">
        <f>ROUND(I604*H604,2)</f>
        <v>0</v>
      </c>
      <c r="K604" s="217" t="s">
        <v>691</v>
      </c>
      <c r="L604" s="46"/>
      <c r="M604" s="222" t="s">
        <v>19</v>
      </c>
      <c r="N604" s="223" t="s">
        <v>44</v>
      </c>
      <c r="O604" s="86"/>
      <c r="P604" s="224">
        <f>O604*H604</f>
        <v>0</v>
      </c>
      <c r="Q604" s="224">
        <v>0</v>
      </c>
      <c r="R604" s="224">
        <f>Q604*H604</f>
        <v>0</v>
      </c>
      <c r="S604" s="224">
        <v>0</v>
      </c>
      <c r="T604" s="225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6" t="s">
        <v>170</v>
      </c>
      <c r="AT604" s="226" t="s">
        <v>165</v>
      </c>
      <c r="AU604" s="226" t="s">
        <v>82</v>
      </c>
      <c r="AY604" s="19" t="s">
        <v>163</v>
      </c>
      <c r="BE604" s="227">
        <f>IF(N604="základní",J604,0)</f>
        <v>0</v>
      </c>
      <c r="BF604" s="227">
        <f>IF(N604="snížená",J604,0)</f>
        <v>0</v>
      </c>
      <c r="BG604" s="227">
        <f>IF(N604="zákl. přenesená",J604,0)</f>
        <v>0</v>
      </c>
      <c r="BH604" s="227">
        <f>IF(N604="sníž. přenesená",J604,0)</f>
        <v>0</v>
      </c>
      <c r="BI604" s="227">
        <f>IF(N604="nulová",J604,0)</f>
        <v>0</v>
      </c>
      <c r="BJ604" s="19" t="s">
        <v>80</v>
      </c>
      <c r="BK604" s="227">
        <f>ROUND(I604*H604,2)</f>
        <v>0</v>
      </c>
      <c r="BL604" s="19" t="s">
        <v>170</v>
      </c>
      <c r="BM604" s="226" t="s">
        <v>1258</v>
      </c>
    </row>
    <row r="605" spans="1:47" s="2" customFormat="1" ht="12">
      <c r="A605" s="40"/>
      <c r="B605" s="41"/>
      <c r="C605" s="42"/>
      <c r="D605" s="228" t="s">
        <v>172</v>
      </c>
      <c r="E605" s="42"/>
      <c r="F605" s="229" t="s">
        <v>1259</v>
      </c>
      <c r="G605" s="42"/>
      <c r="H605" s="42"/>
      <c r="I605" s="230"/>
      <c r="J605" s="42"/>
      <c r="K605" s="42"/>
      <c r="L605" s="46"/>
      <c r="M605" s="231"/>
      <c r="N605" s="232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172</v>
      </c>
      <c r="AU605" s="19" t="s">
        <v>82</v>
      </c>
    </row>
    <row r="606" spans="1:51" s="13" customFormat="1" ht="12">
      <c r="A606" s="13"/>
      <c r="B606" s="235"/>
      <c r="C606" s="236"/>
      <c r="D606" s="233" t="s">
        <v>176</v>
      </c>
      <c r="E606" s="237" t="s">
        <v>19</v>
      </c>
      <c r="F606" s="238" t="s">
        <v>1260</v>
      </c>
      <c r="G606" s="236"/>
      <c r="H606" s="239">
        <v>4.541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176</v>
      </c>
      <c r="AU606" s="245" t="s">
        <v>82</v>
      </c>
      <c r="AV606" s="13" t="s">
        <v>82</v>
      </c>
      <c r="AW606" s="13" t="s">
        <v>35</v>
      </c>
      <c r="AX606" s="13" t="s">
        <v>73</v>
      </c>
      <c r="AY606" s="245" t="s">
        <v>163</v>
      </c>
    </row>
    <row r="607" spans="1:51" s="14" customFormat="1" ht="12">
      <c r="A607" s="14"/>
      <c r="B607" s="246"/>
      <c r="C607" s="247"/>
      <c r="D607" s="233" t="s">
        <v>176</v>
      </c>
      <c r="E607" s="248" t="s">
        <v>771</v>
      </c>
      <c r="F607" s="249" t="s">
        <v>178</v>
      </c>
      <c r="G607" s="247"/>
      <c r="H607" s="250">
        <v>4.541</v>
      </c>
      <c r="I607" s="251"/>
      <c r="J607" s="247"/>
      <c r="K607" s="247"/>
      <c r="L607" s="252"/>
      <c r="M607" s="253"/>
      <c r="N607" s="254"/>
      <c r="O607" s="254"/>
      <c r="P607" s="254"/>
      <c r="Q607" s="254"/>
      <c r="R607" s="254"/>
      <c r="S607" s="254"/>
      <c r="T607" s="25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6" t="s">
        <v>176</v>
      </c>
      <c r="AU607" s="256" t="s">
        <v>82</v>
      </c>
      <c r="AV607" s="14" t="s">
        <v>170</v>
      </c>
      <c r="AW607" s="14" t="s">
        <v>35</v>
      </c>
      <c r="AX607" s="14" t="s">
        <v>80</v>
      </c>
      <c r="AY607" s="256" t="s">
        <v>163</v>
      </c>
    </row>
    <row r="608" spans="1:65" s="2" customFormat="1" ht="24.15" customHeight="1">
      <c r="A608" s="40"/>
      <c r="B608" s="41"/>
      <c r="C608" s="215" t="s">
        <v>1261</v>
      </c>
      <c r="D608" s="215" t="s">
        <v>165</v>
      </c>
      <c r="E608" s="216" t="s">
        <v>1262</v>
      </c>
      <c r="F608" s="217" t="s">
        <v>1263</v>
      </c>
      <c r="G608" s="218" t="s">
        <v>246</v>
      </c>
      <c r="H608" s="219">
        <v>72.645</v>
      </c>
      <c r="I608" s="220"/>
      <c r="J608" s="221">
        <f>ROUND(I608*H608,2)</f>
        <v>0</v>
      </c>
      <c r="K608" s="217" t="s">
        <v>691</v>
      </c>
      <c r="L608" s="46"/>
      <c r="M608" s="222" t="s">
        <v>19</v>
      </c>
      <c r="N608" s="223" t="s">
        <v>44</v>
      </c>
      <c r="O608" s="86"/>
      <c r="P608" s="224">
        <f>O608*H608</f>
        <v>0</v>
      </c>
      <c r="Q608" s="224">
        <v>0</v>
      </c>
      <c r="R608" s="224">
        <f>Q608*H608</f>
        <v>0</v>
      </c>
      <c r="S608" s="224">
        <v>0</v>
      </c>
      <c r="T608" s="225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26" t="s">
        <v>170</v>
      </c>
      <c r="AT608" s="226" t="s">
        <v>165</v>
      </c>
      <c r="AU608" s="226" t="s">
        <v>82</v>
      </c>
      <c r="AY608" s="19" t="s">
        <v>163</v>
      </c>
      <c r="BE608" s="227">
        <f>IF(N608="základní",J608,0)</f>
        <v>0</v>
      </c>
      <c r="BF608" s="227">
        <f>IF(N608="snížená",J608,0)</f>
        <v>0</v>
      </c>
      <c r="BG608" s="227">
        <f>IF(N608="zákl. přenesená",J608,0)</f>
        <v>0</v>
      </c>
      <c r="BH608" s="227">
        <f>IF(N608="sníž. přenesená",J608,0)</f>
        <v>0</v>
      </c>
      <c r="BI608" s="227">
        <f>IF(N608="nulová",J608,0)</f>
        <v>0</v>
      </c>
      <c r="BJ608" s="19" t="s">
        <v>80</v>
      </c>
      <c r="BK608" s="227">
        <f>ROUND(I608*H608,2)</f>
        <v>0</v>
      </c>
      <c r="BL608" s="19" t="s">
        <v>170</v>
      </c>
      <c r="BM608" s="226" t="s">
        <v>1264</v>
      </c>
    </row>
    <row r="609" spans="1:47" s="2" customFormat="1" ht="12">
      <c r="A609" s="40"/>
      <c r="B609" s="41"/>
      <c r="C609" s="42"/>
      <c r="D609" s="228" t="s">
        <v>172</v>
      </c>
      <c r="E609" s="42"/>
      <c r="F609" s="229" t="s">
        <v>1265</v>
      </c>
      <c r="G609" s="42"/>
      <c r="H609" s="42"/>
      <c r="I609" s="230"/>
      <c r="J609" s="42"/>
      <c r="K609" s="42"/>
      <c r="L609" s="46"/>
      <c r="M609" s="231"/>
      <c r="N609" s="232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172</v>
      </c>
      <c r="AU609" s="19" t="s">
        <v>82</v>
      </c>
    </row>
    <row r="610" spans="1:51" s="13" customFormat="1" ht="12">
      <c r="A610" s="13"/>
      <c r="B610" s="235"/>
      <c r="C610" s="236"/>
      <c r="D610" s="233" t="s">
        <v>176</v>
      </c>
      <c r="E610" s="237" t="s">
        <v>19</v>
      </c>
      <c r="F610" s="238" t="s">
        <v>1266</v>
      </c>
      <c r="G610" s="236"/>
      <c r="H610" s="239">
        <v>72.645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176</v>
      </c>
      <c r="AU610" s="245" t="s">
        <v>82</v>
      </c>
      <c r="AV610" s="13" t="s">
        <v>82</v>
      </c>
      <c r="AW610" s="13" t="s">
        <v>35</v>
      </c>
      <c r="AX610" s="13" t="s">
        <v>73</v>
      </c>
      <c r="AY610" s="245" t="s">
        <v>163</v>
      </c>
    </row>
    <row r="611" spans="1:51" s="14" customFormat="1" ht="12">
      <c r="A611" s="14"/>
      <c r="B611" s="246"/>
      <c r="C611" s="247"/>
      <c r="D611" s="233" t="s">
        <v>176</v>
      </c>
      <c r="E611" s="248" t="s">
        <v>773</v>
      </c>
      <c r="F611" s="249" t="s">
        <v>178</v>
      </c>
      <c r="G611" s="247"/>
      <c r="H611" s="250">
        <v>72.645</v>
      </c>
      <c r="I611" s="251"/>
      <c r="J611" s="247"/>
      <c r="K611" s="247"/>
      <c r="L611" s="252"/>
      <c r="M611" s="253"/>
      <c r="N611" s="254"/>
      <c r="O611" s="254"/>
      <c r="P611" s="254"/>
      <c r="Q611" s="254"/>
      <c r="R611" s="254"/>
      <c r="S611" s="254"/>
      <c r="T611" s="25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6" t="s">
        <v>176</v>
      </c>
      <c r="AU611" s="256" t="s">
        <v>82</v>
      </c>
      <c r="AV611" s="14" t="s">
        <v>170</v>
      </c>
      <c r="AW611" s="14" t="s">
        <v>35</v>
      </c>
      <c r="AX611" s="14" t="s">
        <v>80</v>
      </c>
      <c r="AY611" s="256" t="s">
        <v>163</v>
      </c>
    </row>
    <row r="612" spans="1:65" s="2" customFormat="1" ht="24.15" customHeight="1">
      <c r="A612" s="40"/>
      <c r="B612" s="41"/>
      <c r="C612" s="215" t="s">
        <v>1267</v>
      </c>
      <c r="D612" s="215" t="s">
        <v>165</v>
      </c>
      <c r="E612" s="216" t="s">
        <v>1268</v>
      </c>
      <c r="F612" s="217" t="s">
        <v>1269</v>
      </c>
      <c r="G612" s="218" t="s">
        <v>246</v>
      </c>
      <c r="H612" s="219">
        <v>290.58</v>
      </c>
      <c r="I612" s="220"/>
      <c r="J612" s="221">
        <f>ROUND(I612*H612,2)</f>
        <v>0</v>
      </c>
      <c r="K612" s="217" t="s">
        <v>691</v>
      </c>
      <c r="L612" s="46"/>
      <c r="M612" s="222" t="s">
        <v>19</v>
      </c>
      <c r="N612" s="223" t="s">
        <v>44</v>
      </c>
      <c r="O612" s="86"/>
      <c r="P612" s="224">
        <f>O612*H612</f>
        <v>0</v>
      </c>
      <c r="Q612" s="224">
        <v>0</v>
      </c>
      <c r="R612" s="224">
        <f>Q612*H612</f>
        <v>0</v>
      </c>
      <c r="S612" s="224">
        <v>0</v>
      </c>
      <c r="T612" s="225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6" t="s">
        <v>170</v>
      </c>
      <c r="AT612" s="226" t="s">
        <v>165</v>
      </c>
      <c r="AU612" s="226" t="s">
        <v>82</v>
      </c>
      <c r="AY612" s="19" t="s">
        <v>163</v>
      </c>
      <c r="BE612" s="227">
        <f>IF(N612="základní",J612,0)</f>
        <v>0</v>
      </c>
      <c r="BF612" s="227">
        <f>IF(N612="snížená",J612,0)</f>
        <v>0</v>
      </c>
      <c r="BG612" s="227">
        <f>IF(N612="zákl. přenesená",J612,0)</f>
        <v>0</v>
      </c>
      <c r="BH612" s="227">
        <f>IF(N612="sníž. přenesená",J612,0)</f>
        <v>0</v>
      </c>
      <c r="BI612" s="227">
        <f>IF(N612="nulová",J612,0)</f>
        <v>0</v>
      </c>
      <c r="BJ612" s="19" t="s">
        <v>80</v>
      </c>
      <c r="BK612" s="227">
        <f>ROUND(I612*H612,2)</f>
        <v>0</v>
      </c>
      <c r="BL612" s="19" t="s">
        <v>170</v>
      </c>
      <c r="BM612" s="226" t="s">
        <v>1270</v>
      </c>
    </row>
    <row r="613" spans="1:47" s="2" customFormat="1" ht="12">
      <c r="A613" s="40"/>
      <c r="B613" s="41"/>
      <c r="C613" s="42"/>
      <c r="D613" s="228" t="s">
        <v>172</v>
      </c>
      <c r="E613" s="42"/>
      <c r="F613" s="229" t="s">
        <v>1271</v>
      </c>
      <c r="G613" s="42"/>
      <c r="H613" s="42"/>
      <c r="I613" s="230"/>
      <c r="J613" s="42"/>
      <c r="K613" s="42"/>
      <c r="L613" s="46"/>
      <c r="M613" s="231"/>
      <c r="N613" s="232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172</v>
      </c>
      <c r="AU613" s="19" t="s">
        <v>82</v>
      </c>
    </row>
    <row r="614" spans="1:51" s="13" customFormat="1" ht="12">
      <c r="A614" s="13"/>
      <c r="B614" s="235"/>
      <c r="C614" s="236"/>
      <c r="D614" s="233" t="s">
        <v>176</v>
      </c>
      <c r="E614" s="237" t="s">
        <v>19</v>
      </c>
      <c r="F614" s="238" t="s">
        <v>1272</v>
      </c>
      <c r="G614" s="236"/>
      <c r="H614" s="239">
        <v>290.58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176</v>
      </c>
      <c r="AU614" s="245" t="s">
        <v>82</v>
      </c>
      <c r="AV614" s="13" t="s">
        <v>82</v>
      </c>
      <c r="AW614" s="13" t="s">
        <v>35</v>
      </c>
      <c r="AX614" s="13" t="s">
        <v>73</v>
      </c>
      <c r="AY614" s="245" t="s">
        <v>163</v>
      </c>
    </row>
    <row r="615" spans="1:51" s="14" customFormat="1" ht="12">
      <c r="A615" s="14"/>
      <c r="B615" s="246"/>
      <c r="C615" s="247"/>
      <c r="D615" s="233" t="s">
        <v>176</v>
      </c>
      <c r="E615" s="248" t="s">
        <v>19</v>
      </c>
      <c r="F615" s="249" t="s">
        <v>178</v>
      </c>
      <c r="G615" s="247"/>
      <c r="H615" s="250">
        <v>290.58</v>
      </c>
      <c r="I615" s="251"/>
      <c r="J615" s="247"/>
      <c r="K615" s="247"/>
      <c r="L615" s="252"/>
      <c r="M615" s="253"/>
      <c r="N615" s="254"/>
      <c r="O615" s="254"/>
      <c r="P615" s="254"/>
      <c r="Q615" s="254"/>
      <c r="R615" s="254"/>
      <c r="S615" s="254"/>
      <c r="T615" s="25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6" t="s">
        <v>176</v>
      </c>
      <c r="AU615" s="256" t="s">
        <v>82</v>
      </c>
      <c r="AV615" s="14" t="s">
        <v>170</v>
      </c>
      <c r="AW615" s="14" t="s">
        <v>35</v>
      </c>
      <c r="AX615" s="14" t="s">
        <v>80</v>
      </c>
      <c r="AY615" s="256" t="s">
        <v>163</v>
      </c>
    </row>
    <row r="616" spans="1:65" s="2" customFormat="1" ht="24.15" customHeight="1">
      <c r="A616" s="40"/>
      <c r="B616" s="41"/>
      <c r="C616" s="215" t="s">
        <v>1273</v>
      </c>
      <c r="D616" s="215" t="s">
        <v>165</v>
      </c>
      <c r="E616" s="216" t="s">
        <v>1274</v>
      </c>
      <c r="F616" s="217" t="s">
        <v>1275</v>
      </c>
      <c r="G616" s="218" t="s">
        <v>246</v>
      </c>
      <c r="H616" s="219">
        <v>4.541</v>
      </c>
      <c r="I616" s="220"/>
      <c r="J616" s="221">
        <f>ROUND(I616*H616,2)</f>
        <v>0</v>
      </c>
      <c r="K616" s="217" t="s">
        <v>691</v>
      </c>
      <c r="L616" s="46"/>
      <c r="M616" s="222" t="s">
        <v>19</v>
      </c>
      <c r="N616" s="223" t="s">
        <v>44</v>
      </c>
      <c r="O616" s="86"/>
      <c r="P616" s="224">
        <f>O616*H616</f>
        <v>0</v>
      </c>
      <c r="Q616" s="224">
        <v>0</v>
      </c>
      <c r="R616" s="224">
        <f>Q616*H616</f>
        <v>0</v>
      </c>
      <c r="S616" s="224">
        <v>0</v>
      </c>
      <c r="T616" s="225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6" t="s">
        <v>170</v>
      </c>
      <c r="AT616" s="226" t="s">
        <v>165</v>
      </c>
      <c r="AU616" s="226" t="s">
        <v>82</v>
      </c>
      <c r="AY616" s="19" t="s">
        <v>163</v>
      </c>
      <c r="BE616" s="227">
        <f>IF(N616="základní",J616,0)</f>
        <v>0</v>
      </c>
      <c r="BF616" s="227">
        <f>IF(N616="snížená",J616,0)</f>
        <v>0</v>
      </c>
      <c r="BG616" s="227">
        <f>IF(N616="zákl. přenesená",J616,0)</f>
        <v>0</v>
      </c>
      <c r="BH616" s="227">
        <f>IF(N616="sníž. přenesená",J616,0)</f>
        <v>0</v>
      </c>
      <c r="BI616" s="227">
        <f>IF(N616="nulová",J616,0)</f>
        <v>0</v>
      </c>
      <c r="BJ616" s="19" t="s">
        <v>80</v>
      </c>
      <c r="BK616" s="227">
        <f>ROUND(I616*H616,2)</f>
        <v>0</v>
      </c>
      <c r="BL616" s="19" t="s">
        <v>170</v>
      </c>
      <c r="BM616" s="226" t="s">
        <v>1276</v>
      </c>
    </row>
    <row r="617" spans="1:47" s="2" customFormat="1" ht="12">
      <c r="A617" s="40"/>
      <c r="B617" s="41"/>
      <c r="C617" s="42"/>
      <c r="D617" s="228" t="s">
        <v>172</v>
      </c>
      <c r="E617" s="42"/>
      <c r="F617" s="229" t="s">
        <v>1277</v>
      </c>
      <c r="G617" s="42"/>
      <c r="H617" s="42"/>
      <c r="I617" s="230"/>
      <c r="J617" s="42"/>
      <c r="K617" s="42"/>
      <c r="L617" s="46"/>
      <c r="M617" s="231"/>
      <c r="N617" s="232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172</v>
      </c>
      <c r="AU617" s="19" t="s">
        <v>82</v>
      </c>
    </row>
    <row r="618" spans="1:51" s="13" customFormat="1" ht="12">
      <c r="A618" s="13"/>
      <c r="B618" s="235"/>
      <c r="C618" s="236"/>
      <c r="D618" s="233" t="s">
        <v>176</v>
      </c>
      <c r="E618" s="237" t="s">
        <v>19</v>
      </c>
      <c r="F618" s="238" t="s">
        <v>771</v>
      </c>
      <c r="G618" s="236"/>
      <c r="H618" s="239">
        <v>4.541</v>
      </c>
      <c r="I618" s="240"/>
      <c r="J618" s="236"/>
      <c r="K618" s="236"/>
      <c r="L618" s="241"/>
      <c r="M618" s="242"/>
      <c r="N618" s="243"/>
      <c r="O618" s="243"/>
      <c r="P618" s="243"/>
      <c r="Q618" s="243"/>
      <c r="R618" s="243"/>
      <c r="S618" s="243"/>
      <c r="T618" s="24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5" t="s">
        <v>176</v>
      </c>
      <c r="AU618" s="245" t="s">
        <v>82</v>
      </c>
      <c r="AV618" s="13" t="s">
        <v>82</v>
      </c>
      <c r="AW618" s="13" t="s">
        <v>35</v>
      </c>
      <c r="AX618" s="13" t="s">
        <v>73</v>
      </c>
      <c r="AY618" s="245" t="s">
        <v>163</v>
      </c>
    </row>
    <row r="619" spans="1:51" s="14" customFormat="1" ht="12">
      <c r="A619" s="14"/>
      <c r="B619" s="246"/>
      <c r="C619" s="247"/>
      <c r="D619" s="233" t="s">
        <v>176</v>
      </c>
      <c r="E619" s="248" t="s">
        <v>19</v>
      </c>
      <c r="F619" s="249" t="s">
        <v>178</v>
      </c>
      <c r="G619" s="247"/>
      <c r="H619" s="250">
        <v>4.541</v>
      </c>
      <c r="I619" s="251"/>
      <c r="J619" s="247"/>
      <c r="K619" s="247"/>
      <c r="L619" s="252"/>
      <c r="M619" s="253"/>
      <c r="N619" s="254"/>
      <c r="O619" s="254"/>
      <c r="P619" s="254"/>
      <c r="Q619" s="254"/>
      <c r="R619" s="254"/>
      <c r="S619" s="254"/>
      <c r="T619" s="25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6" t="s">
        <v>176</v>
      </c>
      <c r="AU619" s="256" t="s">
        <v>82</v>
      </c>
      <c r="AV619" s="14" t="s">
        <v>170</v>
      </c>
      <c r="AW619" s="14" t="s">
        <v>35</v>
      </c>
      <c r="AX619" s="14" t="s">
        <v>80</v>
      </c>
      <c r="AY619" s="256" t="s">
        <v>163</v>
      </c>
    </row>
    <row r="620" spans="1:65" s="2" customFormat="1" ht="24.15" customHeight="1">
      <c r="A620" s="40"/>
      <c r="B620" s="41"/>
      <c r="C620" s="215" t="s">
        <v>1278</v>
      </c>
      <c r="D620" s="215" t="s">
        <v>165</v>
      </c>
      <c r="E620" s="216" t="s">
        <v>1279</v>
      </c>
      <c r="F620" s="217" t="s">
        <v>1269</v>
      </c>
      <c r="G620" s="218" t="s">
        <v>246</v>
      </c>
      <c r="H620" s="219">
        <v>18.164</v>
      </c>
      <c r="I620" s="220"/>
      <c r="J620" s="221">
        <f>ROUND(I620*H620,2)</f>
        <v>0</v>
      </c>
      <c r="K620" s="217" t="s">
        <v>691</v>
      </c>
      <c r="L620" s="46"/>
      <c r="M620" s="222" t="s">
        <v>19</v>
      </c>
      <c r="N620" s="223" t="s">
        <v>44</v>
      </c>
      <c r="O620" s="86"/>
      <c r="P620" s="224">
        <f>O620*H620</f>
        <v>0</v>
      </c>
      <c r="Q620" s="224">
        <v>0</v>
      </c>
      <c r="R620" s="224">
        <f>Q620*H620</f>
        <v>0</v>
      </c>
      <c r="S620" s="224">
        <v>0</v>
      </c>
      <c r="T620" s="225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6" t="s">
        <v>170</v>
      </c>
      <c r="AT620" s="226" t="s">
        <v>165</v>
      </c>
      <c r="AU620" s="226" t="s">
        <v>82</v>
      </c>
      <c r="AY620" s="19" t="s">
        <v>163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19" t="s">
        <v>80</v>
      </c>
      <c r="BK620" s="227">
        <f>ROUND(I620*H620,2)</f>
        <v>0</v>
      </c>
      <c r="BL620" s="19" t="s">
        <v>170</v>
      </c>
      <c r="BM620" s="226" t="s">
        <v>1280</v>
      </c>
    </row>
    <row r="621" spans="1:47" s="2" customFormat="1" ht="12">
      <c r="A621" s="40"/>
      <c r="B621" s="41"/>
      <c r="C621" s="42"/>
      <c r="D621" s="228" t="s">
        <v>172</v>
      </c>
      <c r="E621" s="42"/>
      <c r="F621" s="229" t="s">
        <v>1281</v>
      </c>
      <c r="G621" s="42"/>
      <c r="H621" s="42"/>
      <c r="I621" s="230"/>
      <c r="J621" s="42"/>
      <c r="K621" s="42"/>
      <c r="L621" s="46"/>
      <c r="M621" s="231"/>
      <c r="N621" s="232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172</v>
      </c>
      <c r="AU621" s="19" t="s">
        <v>82</v>
      </c>
    </row>
    <row r="622" spans="1:51" s="13" customFormat="1" ht="12">
      <c r="A622" s="13"/>
      <c r="B622" s="235"/>
      <c r="C622" s="236"/>
      <c r="D622" s="233" t="s">
        <v>176</v>
      </c>
      <c r="E622" s="237" t="s">
        <v>19</v>
      </c>
      <c r="F622" s="238" t="s">
        <v>1282</v>
      </c>
      <c r="G622" s="236"/>
      <c r="H622" s="239">
        <v>18.164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5" t="s">
        <v>176</v>
      </c>
      <c r="AU622" s="245" t="s">
        <v>82</v>
      </c>
      <c r="AV622" s="13" t="s">
        <v>82</v>
      </c>
      <c r="AW622" s="13" t="s">
        <v>35</v>
      </c>
      <c r="AX622" s="13" t="s">
        <v>73</v>
      </c>
      <c r="AY622" s="245" t="s">
        <v>163</v>
      </c>
    </row>
    <row r="623" spans="1:51" s="14" customFormat="1" ht="12">
      <c r="A623" s="14"/>
      <c r="B623" s="246"/>
      <c r="C623" s="247"/>
      <c r="D623" s="233" t="s">
        <v>176</v>
      </c>
      <c r="E623" s="248" t="s">
        <v>19</v>
      </c>
      <c r="F623" s="249" t="s">
        <v>178</v>
      </c>
      <c r="G623" s="247"/>
      <c r="H623" s="250">
        <v>18.164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6" t="s">
        <v>176</v>
      </c>
      <c r="AU623" s="256" t="s">
        <v>82</v>
      </c>
      <c r="AV623" s="14" t="s">
        <v>170</v>
      </c>
      <c r="AW623" s="14" t="s">
        <v>35</v>
      </c>
      <c r="AX623" s="14" t="s">
        <v>80</v>
      </c>
      <c r="AY623" s="256" t="s">
        <v>163</v>
      </c>
    </row>
    <row r="624" spans="1:65" s="2" customFormat="1" ht="16.5" customHeight="1">
      <c r="A624" s="40"/>
      <c r="B624" s="41"/>
      <c r="C624" s="215" t="s">
        <v>1283</v>
      </c>
      <c r="D624" s="215" t="s">
        <v>165</v>
      </c>
      <c r="E624" s="216" t="s">
        <v>1284</v>
      </c>
      <c r="F624" s="217" t="s">
        <v>1285</v>
      </c>
      <c r="G624" s="218" t="s">
        <v>246</v>
      </c>
      <c r="H624" s="219">
        <v>72.645</v>
      </c>
      <c r="I624" s="220"/>
      <c r="J624" s="221">
        <f>ROUND(I624*H624,2)</f>
        <v>0</v>
      </c>
      <c r="K624" s="217" t="s">
        <v>691</v>
      </c>
      <c r="L624" s="46"/>
      <c r="M624" s="222" t="s">
        <v>19</v>
      </c>
      <c r="N624" s="223" t="s">
        <v>44</v>
      </c>
      <c r="O624" s="86"/>
      <c r="P624" s="224">
        <f>O624*H624</f>
        <v>0</v>
      </c>
      <c r="Q624" s="224">
        <v>0</v>
      </c>
      <c r="R624" s="224">
        <f>Q624*H624</f>
        <v>0</v>
      </c>
      <c r="S624" s="224">
        <v>0</v>
      </c>
      <c r="T624" s="225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6" t="s">
        <v>170</v>
      </c>
      <c r="AT624" s="226" t="s">
        <v>165</v>
      </c>
      <c r="AU624" s="226" t="s">
        <v>82</v>
      </c>
      <c r="AY624" s="19" t="s">
        <v>163</v>
      </c>
      <c r="BE624" s="227">
        <f>IF(N624="základní",J624,0)</f>
        <v>0</v>
      </c>
      <c r="BF624" s="227">
        <f>IF(N624="snížená",J624,0)</f>
        <v>0</v>
      </c>
      <c r="BG624" s="227">
        <f>IF(N624="zákl. přenesená",J624,0)</f>
        <v>0</v>
      </c>
      <c r="BH624" s="227">
        <f>IF(N624="sníž. přenesená",J624,0)</f>
        <v>0</v>
      </c>
      <c r="BI624" s="227">
        <f>IF(N624="nulová",J624,0)</f>
        <v>0</v>
      </c>
      <c r="BJ624" s="19" t="s">
        <v>80</v>
      </c>
      <c r="BK624" s="227">
        <f>ROUND(I624*H624,2)</f>
        <v>0</v>
      </c>
      <c r="BL624" s="19" t="s">
        <v>170</v>
      </c>
      <c r="BM624" s="226" t="s">
        <v>1286</v>
      </c>
    </row>
    <row r="625" spans="1:47" s="2" customFormat="1" ht="12">
      <c r="A625" s="40"/>
      <c r="B625" s="41"/>
      <c r="C625" s="42"/>
      <c r="D625" s="228" t="s">
        <v>172</v>
      </c>
      <c r="E625" s="42"/>
      <c r="F625" s="229" t="s">
        <v>1287</v>
      </c>
      <c r="G625" s="42"/>
      <c r="H625" s="42"/>
      <c r="I625" s="230"/>
      <c r="J625" s="42"/>
      <c r="K625" s="42"/>
      <c r="L625" s="46"/>
      <c r="M625" s="231"/>
      <c r="N625" s="232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172</v>
      </c>
      <c r="AU625" s="19" t="s">
        <v>82</v>
      </c>
    </row>
    <row r="626" spans="1:51" s="13" customFormat="1" ht="12">
      <c r="A626" s="13"/>
      <c r="B626" s="235"/>
      <c r="C626" s="236"/>
      <c r="D626" s="233" t="s">
        <v>176</v>
      </c>
      <c r="E626" s="237" t="s">
        <v>19</v>
      </c>
      <c r="F626" s="238" t="s">
        <v>773</v>
      </c>
      <c r="G626" s="236"/>
      <c r="H626" s="239">
        <v>72.645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176</v>
      </c>
      <c r="AU626" s="245" t="s">
        <v>82</v>
      </c>
      <c r="AV626" s="13" t="s">
        <v>82</v>
      </c>
      <c r="AW626" s="13" t="s">
        <v>35</v>
      </c>
      <c r="AX626" s="13" t="s">
        <v>73</v>
      </c>
      <c r="AY626" s="245" t="s">
        <v>163</v>
      </c>
    </row>
    <row r="627" spans="1:51" s="14" customFormat="1" ht="12">
      <c r="A627" s="14"/>
      <c r="B627" s="246"/>
      <c r="C627" s="247"/>
      <c r="D627" s="233" t="s">
        <v>176</v>
      </c>
      <c r="E627" s="248" t="s">
        <v>19</v>
      </c>
      <c r="F627" s="249" t="s">
        <v>178</v>
      </c>
      <c r="G627" s="247"/>
      <c r="H627" s="250">
        <v>72.645</v>
      </c>
      <c r="I627" s="251"/>
      <c r="J627" s="247"/>
      <c r="K627" s="247"/>
      <c r="L627" s="252"/>
      <c r="M627" s="253"/>
      <c r="N627" s="254"/>
      <c r="O627" s="254"/>
      <c r="P627" s="254"/>
      <c r="Q627" s="254"/>
      <c r="R627" s="254"/>
      <c r="S627" s="254"/>
      <c r="T627" s="25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6" t="s">
        <v>176</v>
      </c>
      <c r="AU627" s="256" t="s">
        <v>82</v>
      </c>
      <c r="AV627" s="14" t="s">
        <v>170</v>
      </c>
      <c r="AW627" s="14" t="s">
        <v>35</v>
      </c>
      <c r="AX627" s="14" t="s">
        <v>80</v>
      </c>
      <c r="AY627" s="256" t="s">
        <v>163</v>
      </c>
    </row>
    <row r="628" spans="1:65" s="2" customFormat="1" ht="16.5" customHeight="1">
      <c r="A628" s="40"/>
      <c r="B628" s="41"/>
      <c r="C628" s="215" t="s">
        <v>1288</v>
      </c>
      <c r="D628" s="215" t="s">
        <v>165</v>
      </c>
      <c r="E628" s="216" t="s">
        <v>1289</v>
      </c>
      <c r="F628" s="217" t="s">
        <v>1290</v>
      </c>
      <c r="G628" s="218" t="s">
        <v>246</v>
      </c>
      <c r="H628" s="219">
        <v>4.541</v>
      </c>
      <c r="I628" s="220"/>
      <c r="J628" s="221">
        <f>ROUND(I628*H628,2)</f>
        <v>0</v>
      </c>
      <c r="K628" s="217" t="s">
        <v>691</v>
      </c>
      <c r="L628" s="46"/>
      <c r="M628" s="222" t="s">
        <v>19</v>
      </c>
      <c r="N628" s="223" t="s">
        <v>44</v>
      </c>
      <c r="O628" s="86"/>
      <c r="P628" s="224">
        <f>O628*H628</f>
        <v>0</v>
      </c>
      <c r="Q628" s="224">
        <v>0</v>
      </c>
      <c r="R628" s="224">
        <f>Q628*H628</f>
        <v>0</v>
      </c>
      <c r="S628" s="224">
        <v>0</v>
      </c>
      <c r="T628" s="225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6" t="s">
        <v>170</v>
      </c>
      <c r="AT628" s="226" t="s">
        <v>165</v>
      </c>
      <c r="AU628" s="226" t="s">
        <v>82</v>
      </c>
      <c r="AY628" s="19" t="s">
        <v>163</v>
      </c>
      <c r="BE628" s="227">
        <f>IF(N628="základní",J628,0)</f>
        <v>0</v>
      </c>
      <c r="BF628" s="227">
        <f>IF(N628="snížená",J628,0)</f>
        <v>0</v>
      </c>
      <c r="BG628" s="227">
        <f>IF(N628="zákl. přenesená",J628,0)</f>
        <v>0</v>
      </c>
      <c r="BH628" s="227">
        <f>IF(N628="sníž. přenesená",J628,0)</f>
        <v>0</v>
      </c>
      <c r="BI628" s="227">
        <f>IF(N628="nulová",J628,0)</f>
        <v>0</v>
      </c>
      <c r="BJ628" s="19" t="s">
        <v>80</v>
      </c>
      <c r="BK628" s="227">
        <f>ROUND(I628*H628,2)</f>
        <v>0</v>
      </c>
      <c r="BL628" s="19" t="s">
        <v>170</v>
      </c>
      <c r="BM628" s="226" t="s">
        <v>1291</v>
      </c>
    </row>
    <row r="629" spans="1:47" s="2" customFormat="1" ht="12">
      <c r="A629" s="40"/>
      <c r="B629" s="41"/>
      <c r="C629" s="42"/>
      <c r="D629" s="228" t="s">
        <v>172</v>
      </c>
      <c r="E629" s="42"/>
      <c r="F629" s="229" t="s">
        <v>1292</v>
      </c>
      <c r="G629" s="42"/>
      <c r="H629" s="42"/>
      <c r="I629" s="230"/>
      <c r="J629" s="42"/>
      <c r="K629" s="42"/>
      <c r="L629" s="46"/>
      <c r="M629" s="231"/>
      <c r="N629" s="232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172</v>
      </c>
      <c r="AU629" s="19" t="s">
        <v>82</v>
      </c>
    </row>
    <row r="630" spans="1:51" s="13" customFormat="1" ht="12">
      <c r="A630" s="13"/>
      <c r="B630" s="235"/>
      <c r="C630" s="236"/>
      <c r="D630" s="233" t="s">
        <v>176</v>
      </c>
      <c r="E630" s="237" t="s">
        <v>19</v>
      </c>
      <c r="F630" s="238" t="s">
        <v>771</v>
      </c>
      <c r="G630" s="236"/>
      <c r="H630" s="239">
        <v>4.541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5" t="s">
        <v>176</v>
      </c>
      <c r="AU630" s="245" t="s">
        <v>82</v>
      </c>
      <c r="AV630" s="13" t="s">
        <v>82</v>
      </c>
      <c r="AW630" s="13" t="s">
        <v>35</v>
      </c>
      <c r="AX630" s="13" t="s">
        <v>73</v>
      </c>
      <c r="AY630" s="245" t="s">
        <v>163</v>
      </c>
    </row>
    <row r="631" spans="1:51" s="14" customFormat="1" ht="12">
      <c r="A631" s="14"/>
      <c r="B631" s="246"/>
      <c r="C631" s="247"/>
      <c r="D631" s="233" t="s">
        <v>176</v>
      </c>
      <c r="E631" s="248" t="s">
        <v>19</v>
      </c>
      <c r="F631" s="249" t="s">
        <v>178</v>
      </c>
      <c r="G631" s="247"/>
      <c r="H631" s="250">
        <v>4.541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6" t="s">
        <v>176</v>
      </c>
      <c r="AU631" s="256" t="s">
        <v>82</v>
      </c>
      <c r="AV631" s="14" t="s">
        <v>170</v>
      </c>
      <c r="AW631" s="14" t="s">
        <v>35</v>
      </c>
      <c r="AX631" s="14" t="s">
        <v>80</v>
      </c>
      <c r="AY631" s="256" t="s">
        <v>163</v>
      </c>
    </row>
    <row r="632" spans="1:65" s="2" customFormat="1" ht="24.15" customHeight="1">
      <c r="A632" s="40"/>
      <c r="B632" s="41"/>
      <c r="C632" s="215" t="s">
        <v>1293</v>
      </c>
      <c r="D632" s="215" t="s">
        <v>165</v>
      </c>
      <c r="E632" s="216" t="s">
        <v>1294</v>
      </c>
      <c r="F632" s="217" t="s">
        <v>900</v>
      </c>
      <c r="G632" s="218" t="s">
        <v>246</v>
      </c>
      <c r="H632" s="219">
        <v>72.645</v>
      </c>
      <c r="I632" s="220"/>
      <c r="J632" s="221">
        <f>ROUND(I632*H632,2)</f>
        <v>0</v>
      </c>
      <c r="K632" s="217" t="s">
        <v>691</v>
      </c>
      <c r="L632" s="46"/>
      <c r="M632" s="222" t="s">
        <v>19</v>
      </c>
      <c r="N632" s="223" t="s">
        <v>44</v>
      </c>
      <c r="O632" s="86"/>
      <c r="P632" s="224">
        <f>O632*H632</f>
        <v>0</v>
      </c>
      <c r="Q632" s="224">
        <v>0</v>
      </c>
      <c r="R632" s="224">
        <f>Q632*H632</f>
        <v>0</v>
      </c>
      <c r="S632" s="224">
        <v>0</v>
      </c>
      <c r="T632" s="225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6" t="s">
        <v>170</v>
      </c>
      <c r="AT632" s="226" t="s">
        <v>165</v>
      </c>
      <c r="AU632" s="226" t="s">
        <v>82</v>
      </c>
      <c r="AY632" s="19" t="s">
        <v>163</v>
      </c>
      <c r="BE632" s="227">
        <f>IF(N632="základní",J632,0)</f>
        <v>0</v>
      </c>
      <c r="BF632" s="227">
        <f>IF(N632="snížená",J632,0)</f>
        <v>0</v>
      </c>
      <c r="BG632" s="227">
        <f>IF(N632="zákl. přenesená",J632,0)</f>
        <v>0</v>
      </c>
      <c r="BH632" s="227">
        <f>IF(N632="sníž. přenesená",J632,0)</f>
        <v>0</v>
      </c>
      <c r="BI632" s="227">
        <f>IF(N632="nulová",J632,0)</f>
        <v>0</v>
      </c>
      <c r="BJ632" s="19" t="s">
        <v>80</v>
      </c>
      <c r="BK632" s="227">
        <f>ROUND(I632*H632,2)</f>
        <v>0</v>
      </c>
      <c r="BL632" s="19" t="s">
        <v>170</v>
      </c>
      <c r="BM632" s="226" t="s">
        <v>1295</v>
      </c>
    </row>
    <row r="633" spans="1:47" s="2" customFormat="1" ht="12">
      <c r="A633" s="40"/>
      <c r="B633" s="41"/>
      <c r="C633" s="42"/>
      <c r="D633" s="228" t="s">
        <v>172</v>
      </c>
      <c r="E633" s="42"/>
      <c r="F633" s="229" t="s">
        <v>1296</v>
      </c>
      <c r="G633" s="42"/>
      <c r="H633" s="42"/>
      <c r="I633" s="230"/>
      <c r="J633" s="42"/>
      <c r="K633" s="42"/>
      <c r="L633" s="46"/>
      <c r="M633" s="231"/>
      <c r="N633" s="232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172</v>
      </c>
      <c r="AU633" s="19" t="s">
        <v>82</v>
      </c>
    </row>
    <row r="634" spans="1:51" s="13" customFormat="1" ht="12">
      <c r="A634" s="13"/>
      <c r="B634" s="235"/>
      <c r="C634" s="236"/>
      <c r="D634" s="233" t="s">
        <v>176</v>
      </c>
      <c r="E634" s="237" t="s">
        <v>19</v>
      </c>
      <c r="F634" s="238" t="s">
        <v>773</v>
      </c>
      <c r="G634" s="236"/>
      <c r="H634" s="239">
        <v>72.645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176</v>
      </c>
      <c r="AU634" s="245" t="s">
        <v>82</v>
      </c>
      <c r="AV634" s="13" t="s">
        <v>82</v>
      </c>
      <c r="AW634" s="13" t="s">
        <v>35</v>
      </c>
      <c r="AX634" s="13" t="s">
        <v>73</v>
      </c>
      <c r="AY634" s="245" t="s">
        <v>163</v>
      </c>
    </row>
    <row r="635" spans="1:51" s="14" customFormat="1" ht="12">
      <c r="A635" s="14"/>
      <c r="B635" s="246"/>
      <c r="C635" s="247"/>
      <c r="D635" s="233" t="s">
        <v>176</v>
      </c>
      <c r="E635" s="248" t="s">
        <v>19</v>
      </c>
      <c r="F635" s="249" t="s">
        <v>178</v>
      </c>
      <c r="G635" s="247"/>
      <c r="H635" s="250">
        <v>72.645</v>
      </c>
      <c r="I635" s="251"/>
      <c r="J635" s="247"/>
      <c r="K635" s="247"/>
      <c r="L635" s="252"/>
      <c r="M635" s="253"/>
      <c r="N635" s="254"/>
      <c r="O635" s="254"/>
      <c r="P635" s="254"/>
      <c r="Q635" s="254"/>
      <c r="R635" s="254"/>
      <c r="S635" s="254"/>
      <c r="T635" s="25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6" t="s">
        <v>176</v>
      </c>
      <c r="AU635" s="256" t="s">
        <v>82</v>
      </c>
      <c r="AV635" s="14" t="s">
        <v>170</v>
      </c>
      <c r="AW635" s="14" t="s">
        <v>35</v>
      </c>
      <c r="AX635" s="14" t="s">
        <v>80</v>
      </c>
      <c r="AY635" s="256" t="s">
        <v>163</v>
      </c>
    </row>
    <row r="636" spans="1:63" s="12" customFormat="1" ht="22.8" customHeight="1">
      <c r="A636" s="12"/>
      <c r="B636" s="199"/>
      <c r="C636" s="200"/>
      <c r="D636" s="201" t="s">
        <v>72</v>
      </c>
      <c r="E636" s="213" t="s">
        <v>618</v>
      </c>
      <c r="F636" s="213" t="s">
        <v>619</v>
      </c>
      <c r="G636" s="200"/>
      <c r="H636" s="200"/>
      <c r="I636" s="203"/>
      <c r="J636" s="214">
        <f>BK636</f>
        <v>0</v>
      </c>
      <c r="K636" s="200"/>
      <c r="L636" s="205"/>
      <c r="M636" s="206"/>
      <c r="N636" s="207"/>
      <c r="O636" s="207"/>
      <c r="P636" s="208">
        <f>SUM(P637:P638)</f>
        <v>0</v>
      </c>
      <c r="Q636" s="207"/>
      <c r="R636" s="208">
        <f>SUM(R637:R638)</f>
        <v>0</v>
      </c>
      <c r="S636" s="207"/>
      <c r="T636" s="209">
        <f>SUM(T637:T638)</f>
        <v>0</v>
      </c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R636" s="210" t="s">
        <v>80</v>
      </c>
      <c r="AT636" s="211" t="s">
        <v>72</v>
      </c>
      <c r="AU636" s="211" t="s">
        <v>80</v>
      </c>
      <c r="AY636" s="210" t="s">
        <v>163</v>
      </c>
      <c r="BK636" s="212">
        <f>SUM(BK637:BK638)</f>
        <v>0</v>
      </c>
    </row>
    <row r="637" spans="1:65" s="2" customFormat="1" ht="24.15" customHeight="1">
      <c r="A637" s="40"/>
      <c r="B637" s="41"/>
      <c r="C637" s="215" t="s">
        <v>1297</v>
      </c>
      <c r="D637" s="215" t="s">
        <v>165</v>
      </c>
      <c r="E637" s="216" t="s">
        <v>1298</v>
      </c>
      <c r="F637" s="217" t="s">
        <v>1299</v>
      </c>
      <c r="G637" s="218" t="s">
        <v>246</v>
      </c>
      <c r="H637" s="219">
        <v>6.191</v>
      </c>
      <c r="I637" s="220"/>
      <c r="J637" s="221">
        <f>ROUND(I637*H637,2)</f>
        <v>0</v>
      </c>
      <c r="K637" s="217" t="s">
        <v>691</v>
      </c>
      <c r="L637" s="46"/>
      <c r="M637" s="222" t="s">
        <v>19</v>
      </c>
      <c r="N637" s="223" t="s">
        <v>44</v>
      </c>
      <c r="O637" s="86"/>
      <c r="P637" s="224">
        <f>O637*H637</f>
        <v>0</v>
      </c>
      <c r="Q637" s="224">
        <v>0</v>
      </c>
      <c r="R637" s="224">
        <f>Q637*H637</f>
        <v>0</v>
      </c>
      <c r="S637" s="224">
        <v>0</v>
      </c>
      <c r="T637" s="225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6" t="s">
        <v>170</v>
      </c>
      <c r="AT637" s="226" t="s">
        <v>165</v>
      </c>
      <c r="AU637" s="226" t="s">
        <v>82</v>
      </c>
      <c r="AY637" s="19" t="s">
        <v>163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19" t="s">
        <v>80</v>
      </c>
      <c r="BK637" s="227">
        <f>ROUND(I637*H637,2)</f>
        <v>0</v>
      </c>
      <c r="BL637" s="19" t="s">
        <v>170</v>
      </c>
      <c r="BM637" s="226" t="s">
        <v>1300</v>
      </c>
    </row>
    <row r="638" spans="1:47" s="2" customFormat="1" ht="12">
      <c r="A638" s="40"/>
      <c r="B638" s="41"/>
      <c r="C638" s="42"/>
      <c r="D638" s="228" t="s">
        <v>172</v>
      </c>
      <c r="E638" s="42"/>
      <c r="F638" s="229" t="s">
        <v>1301</v>
      </c>
      <c r="G638" s="42"/>
      <c r="H638" s="42"/>
      <c r="I638" s="230"/>
      <c r="J638" s="42"/>
      <c r="K638" s="42"/>
      <c r="L638" s="46"/>
      <c r="M638" s="296"/>
      <c r="N638" s="297"/>
      <c r="O638" s="279"/>
      <c r="P638" s="279"/>
      <c r="Q638" s="279"/>
      <c r="R638" s="279"/>
      <c r="S638" s="279"/>
      <c r="T638" s="298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172</v>
      </c>
      <c r="AU638" s="19" t="s">
        <v>82</v>
      </c>
    </row>
    <row r="639" spans="1:31" s="2" customFormat="1" ht="6.95" customHeight="1">
      <c r="A639" s="40"/>
      <c r="B639" s="61"/>
      <c r="C639" s="62"/>
      <c r="D639" s="62"/>
      <c r="E639" s="62"/>
      <c r="F639" s="62"/>
      <c r="G639" s="62"/>
      <c r="H639" s="62"/>
      <c r="I639" s="62"/>
      <c r="J639" s="62"/>
      <c r="K639" s="62"/>
      <c r="L639" s="46"/>
      <c r="M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</row>
  </sheetData>
  <sheetProtection password="CC35" sheet="1" objects="1" scenarios="1" formatColumns="0" formatRows="0" autoFilter="0"/>
  <autoFilter ref="C91:K63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4_01/113107164"/>
    <hyperlink ref="F100" r:id="rId2" display="https://podminky.urs.cz/item/CS_URS_2024_01/113107322"/>
    <hyperlink ref="F104" r:id="rId3" display="https://podminky.urs.cz/item/CS_URS_2024_01/115101201"/>
    <hyperlink ref="F108" r:id="rId4" display="https://podminky.urs.cz/item/CS_URS_2024_01/115101301"/>
    <hyperlink ref="F112" r:id="rId5" display="https://podminky.urs.cz/item/CS_URS_2024_01/119001405"/>
    <hyperlink ref="F122" r:id="rId6" display="https://podminky.urs.cz/item/CS_URS_2024_01/119001421"/>
    <hyperlink ref="F128" r:id="rId7" display="https://podminky.urs.cz/item/CS_URS_2024_01/119002121"/>
    <hyperlink ref="F132" r:id="rId8" display="https://podminky.urs.cz/item/CS_URS_2024_01/119002122"/>
    <hyperlink ref="F136" r:id="rId9" display="https://podminky.urs.cz/item/CS_URS_2024_01/119003227"/>
    <hyperlink ref="F140" r:id="rId10" display="https://podminky.urs.cz/item/CS_URS_2024_01/119003228"/>
    <hyperlink ref="F144" r:id="rId11" display="https://podminky.urs.cz/item/CS_URS_2024_01/119004111"/>
    <hyperlink ref="F148" r:id="rId12" display="https://podminky.urs.cz/item/CS_URS_2024_01/119004112"/>
    <hyperlink ref="F152" r:id="rId13" display="https://podminky.urs.cz/item/CS_URS_2024_01/132254204"/>
    <hyperlink ref="F177" r:id="rId14" display="https://podminky.urs.cz/item/CS_URS_2024_01/139001101"/>
    <hyperlink ref="F190" r:id="rId15" display="https://podminky.urs.cz/item/CS_URS_2024_01/151811131"/>
    <hyperlink ref="F215" r:id="rId16" display="https://podminky.urs.cz/item/CS_URS_2024_01/151811231"/>
    <hyperlink ref="F219" r:id="rId17" display="https://podminky.urs.cz/item/CS_URS_2024_01/162351103"/>
    <hyperlink ref="F223" r:id="rId18" display="https://podminky.urs.cz/item/CS_URS_2024_01/162651112"/>
    <hyperlink ref="F227" r:id="rId19" display="https://podminky.urs.cz/item/CS_URS_2024_01/167151101"/>
    <hyperlink ref="F231" r:id="rId20" display="https://podminky.urs.cz/item/CS_URS_2024_01/171201231"/>
    <hyperlink ref="F235" r:id="rId21" display="https://podminky.urs.cz/item/CS_URS_2024_01/171251201"/>
    <hyperlink ref="F239" r:id="rId22" display="https://podminky.urs.cz/item/CS_URS_2024_01/174151101"/>
    <hyperlink ref="F250" r:id="rId23" display="https://podminky.urs.cz/item/CS_URS_2024_01/174151101"/>
    <hyperlink ref="F257" r:id="rId24" display="https://podminky.urs.cz/item/CS_URS_2024_01/175151101"/>
    <hyperlink ref="F265" r:id="rId25" display="https://podminky.urs.cz/item/CS_URS_2024_01/181951112"/>
    <hyperlink ref="F271" r:id="rId26" display="https://podminky.urs.cz/item/CS_URS_2024_01/451573111"/>
    <hyperlink ref="F276" r:id="rId27" display="https://podminky.urs.cz/item/CS_URS_2024_01/452313151"/>
    <hyperlink ref="F281" r:id="rId28" display="https://podminky.urs.cz/item/CS_URS_2024_01/452353111"/>
    <hyperlink ref="F285" r:id="rId29" display="https://podminky.urs.cz/item/CS_URS_2024_01/452353112"/>
    <hyperlink ref="F290" r:id="rId30" display="https://podminky.urs.cz/item/CS_URS_2024_01/564841011"/>
    <hyperlink ref="F300" r:id="rId31" display="https://podminky.urs.cz/item/CS_URS_2024_01/564861011"/>
    <hyperlink ref="F308" r:id="rId32" display="https://podminky.urs.cz/item/CS_URS_2024_01/564952111"/>
    <hyperlink ref="F317" r:id="rId33" display="https://podminky.urs.cz/item/CS_URS_2024_01/850245121"/>
    <hyperlink ref="F321" r:id="rId34" display="https://podminky.urs.cz/item/CS_URS_2024_01/850265121"/>
    <hyperlink ref="F325" r:id="rId35" display="https://podminky.urs.cz/item/CS_URS_2024_01/850311811"/>
    <hyperlink ref="F331" r:id="rId36" display="https://podminky.urs.cz/item/CS_URS_2024_01/851241131"/>
    <hyperlink ref="F342" r:id="rId37" display="https://podminky.urs.cz/item/CS_URS_2024_01/851261131"/>
    <hyperlink ref="F353" r:id="rId38" display="https://podminky.urs.cz/item/CS_URS_2024_01/857241131"/>
    <hyperlink ref="F367" r:id="rId39" display="https://podminky.urs.cz/item/CS_URS_2024_01/857242122"/>
    <hyperlink ref="F386" r:id="rId40" display="https://podminky.urs.cz/item/CS_URS_2024_01/857244122"/>
    <hyperlink ref="F395" r:id="rId41" display="https://podminky.urs.cz/item/CS_URS_2024_01/857261131"/>
    <hyperlink ref="F404" r:id="rId42" display="https://podminky.urs.cz/item/CS_URS_2024_01/857262122"/>
    <hyperlink ref="F423" r:id="rId43" display="https://podminky.urs.cz/item/CS_URS_2024_01/871161141"/>
    <hyperlink ref="F437" r:id="rId44" display="https://podminky.urs.cz/item/CS_URS_2024_01/871211141"/>
    <hyperlink ref="F444" r:id="rId45" display="https://podminky.urs.cz/item/CS_URS_2024_01/871211811"/>
    <hyperlink ref="F457" r:id="rId46" display="https://podminky.urs.cz/item/CS_URS_2024_01/877161101"/>
    <hyperlink ref="F471" r:id="rId47" display="https://podminky.urs.cz/item/CS_URS_2024_01/879161111"/>
    <hyperlink ref="F475" r:id="rId48" display="https://podminky.urs.cz/item/CS_URS_2024_01/891171324"/>
    <hyperlink ref="F488" r:id="rId49" display="https://podminky.urs.cz/item/CS_URS_2024_01/891241112"/>
    <hyperlink ref="F502" r:id="rId50" display="https://podminky.urs.cz/item/CS_URS_2024_01/891241811"/>
    <hyperlink ref="F506" r:id="rId51" display="https://podminky.urs.cz/item/CS_URS_2024_01/891247112"/>
    <hyperlink ref="F515" r:id="rId52" display="https://podminky.urs.cz/item/CS_URS_2024_01/891249111"/>
    <hyperlink ref="F524" r:id="rId53" display="https://podminky.urs.cz/item/CS_URS_2024_01/892233122"/>
    <hyperlink ref="F528" r:id="rId54" display="https://podminky.urs.cz/item/CS_URS_2024_01/892241111"/>
    <hyperlink ref="F532" r:id="rId55" display="https://podminky.urs.cz/item/CS_URS_2024_01/892271111"/>
    <hyperlink ref="F537" r:id="rId56" display="https://podminky.urs.cz/item/CS_URS_2024_01/892273122"/>
    <hyperlink ref="F542" r:id="rId57" display="https://podminky.urs.cz/item/CS_URS_2024_01/892372111"/>
    <hyperlink ref="F546" r:id="rId58" display="https://podminky.urs.cz/item/CS_URS_2024_01/899401112"/>
    <hyperlink ref="F570" r:id="rId59" display="https://podminky.urs.cz/item/CS_URS_2024_01/899401113"/>
    <hyperlink ref="F583" r:id="rId60" display="https://podminky.urs.cz/item/CS_URS_2024_01/899712111"/>
    <hyperlink ref="F588" r:id="rId61" display="https://podminky.urs.cz/item/CS_URS_2024_01/899713111"/>
    <hyperlink ref="F594" r:id="rId62" display="https://podminky.urs.cz/item/CS_URS_2024_01/899721111"/>
    <hyperlink ref="F599" r:id="rId63" display="https://podminky.urs.cz/item/CS_URS_2024_01/899722113"/>
    <hyperlink ref="F605" r:id="rId64" display="https://podminky.urs.cz/item/CS_URS_2024_01/997013631"/>
    <hyperlink ref="F609" r:id="rId65" display="https://podminky.urs.cz/item/CS_URS_2024_01/997221551"/>
    <hyperlink ref="F613" r:id="rId66" display="https://podminky.urs.cz/item/CS_URS_2024_01/997221559"/>
    <hyperlink ref="F617" r:id="rId67" display="https://podminky.urs.cz/item/CS_URS_2024_01/997221561"/>
    <hyperlink ref="F621" r:id="rId68" display="https://podminky.urs.cz/item/CS_URS_2024_01/997221569"/>
    <hyperlink ref="F625" r:id="rId69" display="https://podminky.urs.cz/item/CS_URS_2024_01/997221611"/>
    <hyperlink ref="F629" r:id="rId70" display="https://podminky.urs.cz/item/CS_URS_2024_01/997221612"/>
    <hyperlink ref="F633" r:id="rId71" display="https://podminky.urs.cz/item/CS_URS_2024_01/997221873"/>
    <hyperlink ref="F638" r:id="rId72" display="https://podminky.urs.cz/item/CS_URS_2024_01/99827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128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1302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ROUND(J90,2)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ROUND((SUM(BE90:BE145)),2)</f>
        <v>0</v>
      </c>
      <c r="G35" s="40"/>
      <c r="H35" s="40"/>
      <c r="I35" s="160">
        <v>0.21</v>
      </c>
      <c r="J35" s="159">
        <f>ROUND(((SUM(BE90:BE145))*I35),2)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ROUND((SUM(BF90:BF145)),2)</f>
        <v>0</v>
      </c>
      <c r="G36" s="40"/>
      <c r="H36" s="40"/>
      <c r="I36" s="160">
        <v>0.15</v>
      </c>
      <c r="J36" s="159">
        <f>ROUND(((SUM(BF90:BF145))*I36),2)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ROUND((SUM(BG90:BG145)),2)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ROUND((SUM(BH90:BH145)),2)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ROUND((SUM(BI90:BI145)),2)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311-01 - VRN - V+K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145</v>
      </c>
      <c r="E64" s="180"/>
      <c r="F64" s="180"/>
      <c r="G64" s="180"/>
      <c r="H64" s="180"/>
      <c r="I64" s="180"/>
      <c r="J64" s="181">
        <f>J91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146</v>
      </c>
      <c r="E65" s="185"/>
      <c r="F65" s="185"/>
      <c r="G65" s="185"/>
      <c r="H65" s="185"/>
      <c r="I65" s="185"/>
      <c r="J65" s="186">
        <f>J92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1303</v>
      </c>
      <c r="E66" s="185"/>
      <c r="F66" s="185"/>
      <c r="G66" s="185"/>
      <c r="H66" s="185"/>
      <c r="I66" s="185"/>
      <c r="J66" s="186">
        <f>J109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147</v>
      </c>
      <c r="E67" s="185"/>
      <c r="F67" s="185"/>
      <c r="G67" s="185"/>
      <c r="H67" s="185"/>
      <c r="I67" s="185"/>
      <c r="J67" s="186">
        <f>J117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1304</v>
      </c>
      <c r="E68" s="185"/>
      <c r="F68" s="185"/>
      <c r="G68" s="185"/>
      <c r="H68" s="185"/>
      <c r="I68" s="185"/>
      <c r="J68" s="186">
        <f>J131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2" t="str">
        <f>E7</f>
        <v>Oprava povrchu komunikací v Klatovech 2024, 2. část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127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2" t="s">
        <v>128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129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SO 311-01 - VRN - V+K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 xml:space="preserve">Klatovy </v>
      </c>
      <c r="G84" s="42"/>
      <c r="H84" s="42"/>
      <c r="I84" s="34" t="s">
        <v>23</v>
      </c>
      <c r="J84" s="74" t="str">
        <f>IF(J14="","",J14)</f>
        <v>5. 2. 2024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 xml:space="preserve">město Klatovy </v>
      </c>
      <c r="G86" s="42"/>
      <c r="H86" s="42"/>
      <c r="I86" s="34" t="s">
        <v>33</v>
      </c>
      <c r="J86" s="38" t="str">
        <f>E23</f>
        <v xml:space="preserve"> 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31</v>
      </c>
      <c r="D87" s="42"/>
      <c r="E87" s="42"/>
      <c r="F87" s="29" t="str">
        <f>IF(E20="","",E20)</f>
        <v>Vyplň údaj</v>
      </c>
      <c r="G87" s="42"/>
      <c r="H87" s="42"/>
      <c r="I87" s="34" t="s">
        <v>36</v>
      </c>
      <c r="J87" s="38" t="str">
        <f>E26</f>
        <v xml:space="preserve"> 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8"/>
      <c r="B89" s="189"/>
      <c r="C89" s="190" t="s">
        <v>149</v>
      </c>
      <c r="D89" s="191" t="s">
        <v>58</v>
      </c>
      <c r="E89" s="191" t="s">
        <v>54</v>
      </c>
      <c r="F89" s="191" t="s">
        <v>55</v>
      </c>
      <c r="G89" s="191" t="s">
        <v>150</v>
      </c>
      <c r="H89" s="191" t="s">
        <v>151</v>
      </c>
      <c r="I89" s="191" t="s">
        <v>152</v>
      </c>
      <c r="J89" s="191" t="s">
        <v>133</v>
      </c>
      <c r="K89" s="192" t="s">
        <v>153</v>
      </c>
      <c r="L89" s="193"/>
      <c r="M89" s="94" t="s">
        <v>19</v>
      </c>
      <c r="N89" s="95" t="s">
        <v>43</v>
      </c>
      <c r="O89" s="95" t="s">
        <v>154</v>
      </c>
      <c r="P89" s="95" t="s">
        <v>155</v>
      </c>
      <c r="Q89" s="95" t="s">
        <v>156</v>
      </c>
      <c r="R89" s="95" t="s">
        <v>157</v>
      </c>
      <c r="S89" s="95" t="s">
        <v>158</v>
      </c>
      <c r="T89" s="96" t="s">
        <v>159</v>
      </c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</row>
    <row r="90" spans="1:63" s="2" customFormat="1" ht="22.8" customHeight="1">
      <c r="A90" s="40"/>
      <c r="B90" s="41"/>
      <c r="C90" s="101" t="s">
        <v>160</v>
      </c>
      <c r="D90" s="42"/>
      <c r="E90" s="42"/>
      <c r="F90" s="42"/>
      <c r="G90" s="42"/>
      <c r="H90" s="42"/>
      <c r="I90" s="42"/>
      <c r="J90" s="194">
        <f>BK90</f>
        <v>0</v>
      </c>
      <c r="K90" s="42"/>
      <c r="L90" s="46"/>
      <c r="M90" s="97"/>
      <c r="N90" s="195"/>
      <c r="O90" s="98"/>
      <c r="P90" s="196">
        <f>P91</f>
        <v>0</v>
      </c>
      <c r="Q90" s="98"/>
      <c r="R90" s="196">
        <f>R91</f>
        <v>0</v>
      </c>
      <c r="S90" s="98"/>
      <c r="T90" s="197">
        <f>T91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134</v>
      </c>
      <c r="BK90" s="198">
        <f>BK91</f>
        <v>0</v>
      </c>
    </row>
    <row r="91" spans="1:63" s="12" customFormat="1" ht="25.9" customHeight="1">
      <c r="A91" s="12"/>
      <c r="B91" s="199"/>
      <c r="C91" s="200"/>
      <c r="D91" s="201" t="s">
        <v>72</v>
      </c>
      <c r="E91" s="202" t="s">
        <v>637</v>
      </c>
      <c r="F91" s="202" t="s">
        <v>638</v>
      </c>
      <c r="G91" s="200"/>
      <c r="H91" s="200"/>
      <c r="I91" s="203"/>
      <c r="J91" s="204">
        <f>BK91</f>
        <v>0</v>
      </c>
      <c r="K91" s="200"/>
      <c r="L91" s="205"/>
      <c r="M91" s="206"/>
      <c r="N91" s="207"/>
      <c r="O91" s="207"/>
      <c r="P91" s="208">
        <f>P92+P109+P117+P131</f>
        <v>0</v>
      </c>
      <c r="Q91" s="207"/>
      <c r="R91" s="208">
        <f>R92+R109+R117+R131</f>
        <v>0</v>
      </c>
      <c r="S91" s="207"/>
      <c r="T91" s="209">
        <f>T92+T109+T117+T131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197</v>
      </c>
      <c r="AT91" s="211" t="s">
        <v>72</v>
      </c>
      <c r="AU91" s="211" t="s">
        <v>73</v>
      </c>
      <c r="AY91" s="210" t="s">
        <v>163</v>
      </c>
      <c r="BK91" s="212">
        <f>BK92+BK109+BK117+BK131</f>
        <v>0</v>
      </c>
    </row>
    <row r="92" spans="1:63" s="12" customFormat="1" ht="22.8" customHeight="1">
      <c r="A92" s="12"/>
      <c r="B92" s="199"/>
      <c r="C92" s="200"/>
      <c r="D92" s="201" t="s">
        <v>72</v>
      </c>
      <c r="E92" s="213" t="s">
        <v>639</v>
      </c>
      <c r="F92" s="213" t="s">
        <v>640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SUM(P93:P108)</f>
        <v>0</v>
      </c>
      <c r="Q92" s="207"/>
      <c r="R92" s="208">
        <f>SUM(R93:R108)</f>
        <v>0</v>
      </c>
      <c r="S92" s="207"/>
      <c r="T92" s="209">
        <f>SUM(T93:T108)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197</v>
      </c>
      <c r="AT92" s="211" t="s">
        <v>72</v>
      </c>
      <c r="AU92" s="211" t="s">
        <v>80</v>
      </c>
      <c r="AY92" s="210" t="s">
        <v>163</v>
      </c>
      <c r="BK92" s="212">
        <f>SUM(BK93:BK108)</f>
        <v>0</v>
      </c>
    </row>
    <row r="93" spans="1:65" s="2" customFormat="1" ht="16.5" customHeight="1">
      <c r="A93" s="40"/>
      <c r="B93" s="41"/>
      <c r="C93" s="215" t="s">
        <v>80</v>
      </c>
      <c r="D93" s="215" t="s">
        <v>165</v>
      </c>
      <c r="E93" s="216" t="s">
        <v>1305</v>
      </c>
      <c r="F93" s="217" t="s">
        <v>1306</v>
      </c>
      <c r="G93" s="218" t="s">
        <v>394</v>
      </c>
      <c r="H93" s="219">
        <v>1</v>
      </c>
      <c r="I93" s="220"/>
      <c r="J93" s="221">
        <f>ROUND(I93*H93,2)</f>
        <v>0</v>
      </c>
      <c r="K93" s="217" t="s">
        <v>691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644</v>
      </c>
      <c r="AT93" s="226" t="s">
        <v>165</v>
      </c>
      <c r="AU93" s="226" t="s">
        <v>82</v>
      </c>
      <c r="AY93" s="19" t="s">
        <v>163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80</v>
      </c>
      <c r="BK93" s="227">
        <f>ROUND(I93*H93,2)</f>
        <v>0</v>
      </c>
      <c r="BL93" s="19" t="s">
        <v>644</v>
      </c>
      <c r="BM93" s="226" t="s">
        <v>1307</v>
      </c>
    </row>
    <row r="94" spans="1:47" s="2" customFormat="1" ht="12">
      <c r="A94" s="40"/>
      <c r="B94" s="41"/>
      <c r="C94" s="42"/>
      <c r="D94" s="228" t="s">
        <v>172</v>
      </c>
      <c r="E94" s="42"/>
      <c r="F94" s="229" t="s">
        <v>1308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82</v>
      </c>
    </row>
    <row r="95" spans="1:51" s="13" customFormat="1" ht="12">
      <c r="A95" s="13"/>
      <c r="B95" s="235"/>
      <c r="C95" s="236"/>
      <c r="D95" s="233" t="s">
        <v>176</v>
      </c>
      <c r="E95" s="237" t="s">
        <v>19</v>
      </c>
      <c r="F95" s="238" t="s">
        <v>1026</v>
      </c>
      <c r="G95" s="236"/>
      <c r="H95" s="239">
        <v>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176</v>
      </c>
      <c r="AU95" s="245" t="s">
        <v>82</v>
      </c>
      <c r="AV95" s="13" t="s">
        <v>82</v>
      </c>
      <c r="AW95" s="13" t="s">
        <v>35</v>
      </c>
      <c r="AX95" s="13" t="s">
        <v>73</v>
      </c>
      <c r="AY95" s="245" t="s">
        <v>163</v>
      </c>
    </row>
    <row r="96" spans="1:51" s="14" customFormat="1" ht="12">
      <c r="A96" s="14"/>
      <c r="B96" s="246"/>
      <c r="C96" s="247"/>
      <c r="D96" s="233" t="s">
        <v>176</v>
      </c>
      <c r="E96" s="248" t="s">
        <v>19</v>
      </c>
      <c r="F96" s="249" t="s">
        <v>178</v>
      </c>
      <c r="G96" s="247"/>
      <c r="H96" s="250">
        <v>1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176</v>
      </c>
      <c r="AU96" s="256" t="s">
        <v>82</v>
      </c>
      <c r="AV96" s="14" t="s">
        <v>170</v>
      </c>
      <c r="AW96" s="14" t="s">
        <v>35</v>
      </c>
      <c r="AX96" s="14" t="s">
        <v>80</v>
      </c>
      <c r="AY96" s="256" t="s">
        <v>163</v>
      </c>
    </row>
    <row r="97" spans="1:65" s="2" customFormat="1" ht="16.5" customHeight="1">
      <c r="A97" s="40"/>
      <c r="B97" s="41"/>
      <c r="C97" s="215" t="s">
        <v>82</v>
      </c>
      <c r="D97" s="215" t="s">
        <v>165</v>
      </c>
      <c r="E97" s="216" t="s">
        <v>1309</v>
      </c>
      <c r="F97" s="217" t="s">
        <v>1310</v>
      </c>
      <c r="G97" s="218" t="s">
        <v>394</v>
      </c>
      <c r="H97" s="219">
        <v>1</v>
      </c>
      <c r="I97" s="220"/>
      <c r="J97" s="221">
        <f>ROUND(I97*H97,2)</f>
        <v>0</v>
      </c>
      <c r="K97" s="217" t="s">
        <v>691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644</v>
      </c>
      <c r="AT97" s="226" t="s">
        <v>165</v>
      </c>
      <c r="AU97" s="226" t="s">
        <v>82</v>
      </c>
      <c r="AY97" s="19" t="s">
        <v>163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80</v>
      </c>
      <c r="BK97" s="227">
        <f>ROUND(I97*H97,2)</f>
        <v>0</v>
      </c>
      <c r="BL97" s="19" t="s">
        <v>644</v>
      </c>
      <c r="BM97" s="226" t="s">
        <v>1311</v>
      </c>
    </row>
    <row r="98" spans="1:47" s="2" customFormat="1" ht="12">
      <c r="A98" s="40"/>
      <c r="B98" s="41"/>
      <c r="C98" s="42"/>
      <c r="D98" s="228" t="s">
        <v>172</v>
      </c>
      <c r="E98" s="42"/>
      <c r="F98" s="229" t="s">
        <v>1312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172</v>
      </c>
      <c r="AU98" s="19" t="s">
        <v>82</v>
      </c>
    </row>
    <row r="99" spans="1:51" s="15" customFormat="1" ht="12">
      <c r="A99" s="15"/>
      <c r="B99" s="257"/>
      <c r="C99" s="258"/>
      <c r="D99" s="233" t="s">
        <v>176</v>
      </c>
      <c r="E99" s="259" t="s">
        <v>19</v>
      </c>
      <c r="F99" s="260" t="s">
        <v>1313</v>
      </c>
      <c r="G99" s="258"/>
      <c r="H99" s="259" t="s">
        <v>19</v>
      </c>
      <c r="I99" s="261"/>
      <c r="J99" s="258"/>
      <c r="K99" s="258"/>
      <c r="L99" s="262"/>
      <c r="M99" s="263"/>
      <c r="N99" s="264"/>
      <c r="O99" s="264"/>
      <c r="P99" s="264"/>
      <c r="Q99" s="264"/>
      <c r="R99" s="264"/>
      <c r="S99" s="264"/>
      <c r="T99" s="26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6" t="s">
        <v>176</v>
      </c>
      <c r="AU99" s="266" t="s">
        <v>82</v>
      </c>
      <c r="AV99" s="15" t="s">
        <v>80</v>
      </c>
      <c r="AW99" s="15" t="s">
        <v>35</v>
      </c>
      <c r="AX99" s="15" t="s">
        <v>73</v>
      </c>
      <c r="AY99" s="266" t="s">
        <v>163</v>
      </c>
    </row>
    <row r="100" spans="1:51" s="15" customFormat="1" ht="12">
      <c r="A100" s="15"/>
      <c r="B100" s="257"/>
      <c r="C100" s="258"/>
      <c r="D100" s="233" t="s">
        <v>176</v>
      </c>
      <c r="E100" s="259" t="s">
        <v>19</v>
      </c>
      <c r="F100" s="260" t="s">
        <v>1314</v>
      </c>
      <c r="G100" s="258"/>
      <c r="H100" s="259" t="s">
        <v>19</v>
      </c>
      <c r="I100" s="261"/>
      <c r="J100" s="258"/>
      <c r="K100" s="258"/>
      <c r="L100" s="262"/>
      <c r="M100" s="263"/>
      <c r="N100" s="264"/>
      <c r="O100" s="264"/>
      <c r="P100" s="264"/>
      <c r="Q100" s="264"/>
      <c r="R100" s="264"/>
      <c r="S100" s="264"/>
      <c r="T100" s="26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6" t="s">
        <v>176</v>
      </c>
      <c r="AU100" s="266" t="s">
        <v>82</v>
      </c>
      <c r="AV100" s="15" t="s">
        <v>80</v>
      </c>
      <c r="AW100" s="15" t="s">
        <v>35</v>
      </c>
      <c r="AX100" s="15" t="s">
        <v>73</v>
      </c>
      <c r="AY100" s="266" t="s">
        <v>163</v>
      </c>
    </row>
    <row r="101" spans="1:51" s="13" customFormat="1" ht="12">
      <c r="A101" s="13"/>
      <c r="B101" s="235"/>
      <c r="C101" s="236"/>
      <c r="D101" s="233" t="s">
        <v>176</v>
      </c>
      <c r="E101" s="237" t="s">
        <v>19</v>
      </c>
      <c r="F101" s="238" t="s">
        <v>1026</v>
      </c>
      <c r="G101" s="236"/>
      <c r="H101" s="239">
        <v>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176</v>
      </c>
      <c r="AU101" s="245" t="s">
        <v>82</v>
      </c>
      <c r="AV101" s="13" t="s">
        <v>82</v>
      </c>
      <c r="AW101" s="13" t="s">
        <v>35</v>
      </c>
      <c r="AX101" s="13" t="s">
        <v>73</v>
      </c>
      <c r="AY101" s="245" t="s">
        <v>163</v>
      </c>
    </row>
    <row r="102" spans="1:51" s="14" customFormat="1" ht="12">
      <c r="A102" s="14"/>
      <c r="B102" s="246"/>
      <c r="C102" s="247"/>
      <c r="D102" s="233" t="s">
        <v>176</v>
      </c>
      <c r="E102" s="248" t="s">
        <v>19</v>
      </c>
      <c r="F102" s="249" t="s">
        <v>178</v>
      </c>
      <c r="G102" s="247"/>
      <c r="H102" s="250">
        <v>1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176</v>
      </c>
      <c r="AU102" s="256" t="s">
        <v>82</v>
      </c>
      <c r="AV102" s="14" t="s">
        <v>170</v>
      </c>
      <c r="AW102" s="14" t="s">
        <v>35</v>
      </c>
      <c r="AX102" s="14" t="s">
        <v>80</v>
      </c>
      <c r="AY102" s="256" t="s">
        <v>163</v>
      </c>
    </row>
    <row r="103" spans="1:65" s="2" customFormat="1" ht="16.5" customHeight="1">
      <c r="A103" s="40"/>
      <c r="B103" s="41"/>
      <c r="C103" s="215" t="s">
        <v>185</v>
      </c>
      <c r="D103" s="215" t="s">
        <v>165</v>
      </c>
      <c r="E103" s="216" t="s">
        <v>657</v>
      </c>
      <c r="F103" s="217" t="s">
        <v>658</v>
      </c>
      <c r="G103" s="218" t="s">
        <v>394</v>
      </c>
      <c r="H103" s="219">
        <v>1</v>
      </c>
      <c r="I103" s="220"/>
      <c r="J103" s="221">
        <f>ROUND(I103*H103,2)</f>
        <v>0</v>
      </c>
      <c r="K103" s="217" t="s">
        <v>691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644</v>
      </c>
      <c r="AT103" s="226" t="s">
        <v>165</v>
      </c>
      <c r="AU103" s="226" t="s">
        <v>82</v>
      </c>
      <c r="AY103" s="19" t="s">
        <v>163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644</v>
      </c>
      <c r="BM103" s="226" t="s">
        <v>1315</v>
      </c>
    </row>
    <row r="104" spans="1:47" s="2" customFormat="1" ht="12">
      <c r="A104" s="40"/>
      <c r="B104" s="41"/>
      <c r="C104" s="42"/>
      <c r="D104" s="228" t="s">
        <v>172</v>
      </c>
      <c r="E104" s="42"/>
      <c r="F104" s="229" t="s">
        <v>1316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172</v>
      </c>
      <c r="AU104" s="19" t="s">
        <v>82</v>
      </c>
    </row>
    <row r="105" spans="1:51" s="15" customFormat="1" ht="12">
      <c r="A105" s="15"/>
      <c r="B105" s="257"/>
      <c r="C105" s="258"/>
      <c r="D105" s="233" t="s">
        <v>176</v>
      </c>
      <c r="E105" s="259" t="s">
        <v>19</v>
      </c>
      <c r="F105" s="260" t="s">
        <v>1317</v>
      </c>
      <c r="G105" s="258"/>
      <c r="H105" s="259" t="s">
        <v>19</v>
      </c>
      <c r="I105" s="261"/>
      <c r="J105" s="258"/>
      <c r="K105" s="258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176</v>
      </c>
      <c r="AU105" s="266" t="s">
        <v>82</v>
      </c>
      <c r="AV105" s="15" t="s">
        <v>80</v>
      </c>
      <c r="AW105" s="15" t="s">
        <v>35</v>
      </c>
      <c r="AX105" s="15" t="s">
        <v>73</v>
      </c>
      <c r="AY105" s="266" t="s">
        <v>163</v>
      </c>
    </row>
    <row r="106" spans="1:51" s="15" customFormat="1" ht="12">
      <c r="A106" s="15"/>
      <c r="B106" s="257"/>
      <c r="C106" s="258"/>
      <c r="D106" s="233" t="s">
        <v>176</v>
      </c>
      <c r="E106" s="259" t="s">
        <v>19</v>
      </c>
      <c r="F106" s="260" t="s">
        <v>1318</v>
      </c>
      <c r="G106" s="258"/>
      <c r="H106" s="259" t="s">
        <v>19</v>
      </c>
      <c r="I106" s="261"/>
      <c r="J106" s="258"/>
      <c r="K106" s="258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176</v>
      </c>
      <c r="AU106" s="266" t="s">
        <v>82</v>
      </c>
      <c r="AV106" s="15" t="s">
        <v>80</v>
      </c>
      <c r="AW106" s="15" t="s">
        <v>35</v>
      </c>
      <c r="AX106" s="15" t="s">
        <v>73</v>
      </c>
      <c r="AY106" s="266" t="s">
        <v>163</v>
      </c>
    </row>
    <row r="107" spans="1:51" s="13" customFormat="1" ht="12">
      <c r="A107" s="13"/>
      <c r="B107" s="235"/>
      <c r="C107" s="236"/>
      <c r="D107" s="233" t="s">
        <v>176</v>
      </c>
      <c r="E107" s="237" t="s">
        <v>19</v>
      </c>
      <c r="F107" s="238" t="s">
        <v>1026</v>
      </c>
      <c r="G107" s="236"/>
      <c r="H107" s="239">
        <v>1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176</v>
      </c>
      <c r="AU107" s="245" t="s">
        <v>82</v>
      </c>
      <c r="AV107" s="13" t="s">
        <v>82</v>
      </c>
      <c r="AW107" s="13" t="s">
        <v>35</v>
      </c>
      <c r="AX107" s="13" t="s">
        <v>73</v>
      </c>
      <c r="AY107" s="245" t="s">
        <v>163</v>
      </c>
    </row>
    <row r="108" spans="1:51" s="14" customFormat="1" ht="12">
      <c r="A108" s="14"/>
      <c r="B108" s="246"/>
      <c r="C108" s="247"/>
      <c r="D108" s="233" t="s">
        <v>176</v>
      </c>
      <c r="E108" s="248" t="s">
        <v>19</v>
      </c>
      <c r="F108" s="249" t="s">
        <v>178</v>
      </c>
      <c r="G108" s="247"/>
      <c r="H108" s="250">
        <v>1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176</v>
      </c>
      <c r="AU108" s="256" t="s">
        <v>82</v>
      </c>
      <c r="AV108" s="14" t="s">
        <v>170</v>
      </c>
      <c r="AW108" s="14" t="s">
        <v>35</v>
      </c>
      <c r="AX108" s="14" t="s">
        <v>80</v>
      </c>
      <c r="AY108" s="256" t="s">
        <v>163</v>
      </c>
    </row>
    <row r="109" spans="1:63" s="12" customFormat="1" ht="22.8" customHeight="1">
      <c r="A109" s="12"/>
      <c r="B109" s="199"/>
      <c r="C109" s="200"/>
      <c r="D109" s="201" t="s">
        <v>72</v>
      </c>
      <c r="E109" s="213" t="s">
        <v>1319</v>
      </c>
      <c r="F109" s="213" t="s">
        <v>1320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SUM(P110:P116)</f>
        <v>0</v>
      </c>
      <c r="Q109" s="207"/>
      <c r="R109" s="208">
        <f>SUM(R110:R116)</f>
        <v>0</v>
      </c>
      <c r="S109" s="207"/>
      <c r="T109" s="209">
        <f>SUM(T110:T116)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197</v>
      </c>
      <c r="AT109" s="211" t="s">
        <v>72</v>
      </c>
      <c r="AU109" s="211" t="s">
        <v>80</v>
      </c>
      <c r="AY109" s="210" t="s">
        <v>163</v>
      </c>
      <c r="BK109" s="212">
        <f>SUM(BK110:BK116)</f>
        <v>0</v>
      </c>
    </row>
    <row r="110" spans="1:65" s="2" customFormat="1" ht="16.5" customHeight="1">
      <c r="A110" s="40"/>
      <c r="B110" s="41"/>
      <c r="C110" s="215" t="s">
        <v>170</v>
      </c>
      <c r="D110" s="215" t="s">
        <v>165</v>
      </c>
      <c r="E110" s="216" t="s">
        <v>1321</v>
      </c>
      <c r="F110" s="217" t="s">
        <v>1320</v>
      </c>
      <c r="G110" s="218" t="s">
        <v>394</v>
      </c>
      <c r="H110" s="219">
        <v>1</v>
      </c>
      <c r="I110" s="220"/>
      <c r="J110" s="221">
        <f>ROUND(I110*H110,2)</f>
        <v>0</v>
      </c>
      <c r="K110" s="217" t="s">
        <v>691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644</v>
      </c>
      <c r="AT110" s="226" t="s">
        <v>165</v>
      </c>
      <c r="AU110" s="226" t="s">
        <v>82</v>
      </c>
      <c r="AY110" s="19" t="s">
        <v>163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644</v>
      </c>
      <c r="BM110" s="226" t="s">
        <v>1322</v>
      </c>
    </row>
    <row r="111" spans="1:47" s="2" customFormat="1" ht="12">
      <c r="A111" s="40"/>
      <c r="B111" s="41"/>
      <c r="C111" s="42"/>
      <c r="D111" s="228" t="s">
        <v>172</v>
      </c>
      <c r="E111" s="42"/>
      <c r="F111" s="229" t="s">
        <v>1323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82</v>
      </c>
    </row>
    <row r="112" spans="1:51" s="15" customFormat="1" ht="12">
      <c r="A112" s="15"/>
      <c r="B112" s="257"/>
      <c r="C112" s="258"/>
      <c r="D112" s="233" t="s">
        <v>176</v>
      </c>
      <c r="E112" s="259" t="s">
        <v>19</v>
      </c>
      <c r="F112" s="260" t="s">
        <v>1324</v>
      </c>
      <c r="G112" s="258"/>
      <c r="H112" s="259" t="s">
        <v>19</v>
      </c>
      <c r="I112" s="261"/>
      <c r="J112" s="258"/>
      <c r="K112" s="258"/>
      <c r="L112" s="262"/>
      <c r="M112" s="263"/>
      <c r="N112" s="264"/>
      <c r="O112" s="264"/>
      <c r="P112" s="264"/>
      <c r="Q112" s="264"/>
      <c r="R112" s="264"/>
      <c r="S112" s="264"/>
      <c r="T112" s="26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6" t="s">
        <v>176</v>
      </c>
      <c r="AU112" s="266" t="s">
        <v>82</v>
      </c>
      <c r="AV112" s="15" t="s">
        <v>80</v>
      </c>
      <c r="AW112" s="15" t="s">
        <v>35</v>
      </c>
      <c r="AX112" s="15" t="s">
        <v>73</v>
      </c>
      <c r="AY112" s="266" t="s">
        <v>163</v>
      </c>
    </row>
    <row r="113" spans="1:51" s="15" customFormat="1" ht="12">
      <c r="A113" s="15"/>
      <c r="B113" s="257"/>
      <c r="C113" s="258"/>
      <c r="D113" s="233" t="s">
        <v>176</v>
      </c>
      <c r="E113" s="259" t="s">
        <v>19</v>
      </c>
      <c r="F113" s="260" t="s">
        <v>1325</v>
      </c>
      <c r="G113" s="258"/>
      <c r="H113" s="259" t="s">
        <v>19</v>
      </c>
      <c r="I113" s="261"/>
      <c r="J113" s="258"/>
      <c r="K113" s="258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176</v>
      </c>
      <c r="AU113" s="266" t="s">
        <v>82</v>
      </c>
      <c r="AV113" s="15" t="s">
        <v>80</v>
      </c>
      <c r="AW113" s="15" t="s">
        <v>35</v>
      </c>
      <c r="AX113" s="15" t="s">
        <v>73</v>
      </c>
      <c r="AY113" s="266" t="s">
        <v>163</v>
      </c>
    </row>
    <row r="114" spans="1:51" s="15" customFormat="1" ht="12">
      <c r="A114" s="15"/>
      <c r="B114" s="257"/>
      <c r="C114" s="258"/>
      <c r="D114" s="233" t="s">
        <v>176</v>
      </c>
      <c r="E114" s="259" t="s">
        <v>19</v>
      </c>
      <c r="F114" s="260" t="s">
        <v>1326</v>
      </c>
      <c r="G114" s="258"/>
      <c r="H114" s="259" t="s">
        <v>19</v>
      </c>
      <c r="I114" s="261"/>
      <c r="J114" s="258"/>
      <c r="K114" s="258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176</v>
      </c>
      <c r="AU114" s="266" t="s">
        <v>82</v>
      </c>
      <c r="AV114" s="15" t="s">
        <v>80</v>
      </c>
      <c r="AW114" s="15" t="s">
        <v>35</v>
      </c>
      <c r="AX114" s="15" t="s">
        <v>73</v>
      </c>
      <c r="AY114" s="266" t="s">
        <v>163</v>
      </c>
    </row>
    <row r="115" spans="1:51" s="13" customFormat="1" ht="12">
      <c r="A115" s="13"/>
      <c r="B115" s="235"/>
      <c r="C115" s="236"/>
      <c r="D115" s="233" t="s">
        <v>176</v>
      </c>
      <c r="E115" s="237" t="s">
        <v>19</v>
      </c>
      <c r="F115" s="238" t="s">
        <v>1026</v>
      </c>
      <c r="G115" s="236"/>
      <c r="H115" s="239">
        <v>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176</v>
      </c>
      <c r="AU115" s="245" t="s">
        <v>82</v>
      </c>
      <c r="AV115" s="13" t="s">
        <v>82</v>
      </c>
      <c r="AW115" s="13" t="s">
        <v>35</v>
      </c>
      <c r="AX115" s="13" t="s">
        <v>73</v>
      </c>
      <c r="AY115" s="245" t="s">
        <v>163</v>
      </c>
    </row>
    <row r="116" spans="1:51" s="14" customFormat="1" ht="12">
      <c r="A116" s="14"/>
      <c r="B116" s="246"/>
      <c r="C116" s="247"/>
      <c r="D116" s="233" t="s">
        <v>176</v>
      </c>
      <c r="E116" s="248" t="s">
        <v>19</v>
      </c>
      <c r="F116" s="249" t="s">
        <v>178</v>
      </c>
      <c r="G116" s="247"/>
      <c r="H116" s="250">
        <v>1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176</v>
      </c>
      <c r="AU116" s="256" t="s">
        <v>82</v>
      </c>
      <c r="AV116" s="14" t="s">
        <v>170</v>
      </c>
      <c r="AW116" s="14" t="s">
        <v>35</v>
      </c>
      <c r="AX116" s="14" t="s">
        <v>80</v>
      </c>
      <c r="AY116" s="256" t="s">
        <v>163</v>
      </c>
    </row>
    <row r="117" spans="1:63" s="12" customFormat="1" ht="22.8" customHeight="1">
      <c r="A117" s="12"/>
      <c r="B117" s="199"/>
      <c r="C117" s="200"/>
      <c r="D117" s="201" t="s">
        <v>72</v>
      </c>
      <c r="E117" s="213" t="s">
        <v>660</v>
      </c>
      <c r="F117" s="213" t="s">
        <v>661</v>
      </c>
      <c r="G117" s="200"/>
      <c r="H117" s="200"/>
      <c r="I117" s="203"/>
      <c r="J117" s="214">
        <f>BK117</f>
        <v>0</v>
      </c>
      <c r="K117" s="200"/>
      <c r="L117" s="205"/>
      <c r="M117" s="206"/>
      <c r="N117" s="207"/>
      <c r="O117" s="207"/>
      <c r="P117" s="208">
        <f>SUM(P118:P130)</f>
        <v>0</v>
      </c>
      <c r="Q117" s="207"/>
      <c r="R117" s="208">
        <f>SUM(R118:R130)</f>
        <v>0</v>
      </c>
      <c r="S117" s="207"/>
      <c r="T117" s="209">
        <f>SUM(T118:T130)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0" t="s">
        <v>197</v>
      </c>
      <c r="AT117" s="211" t="s">
        <v>72</v>
      </c>
      <c r="AU117" s="211" t="s">
        <v>80</v>
      </c>
      <c r="AY117" s="210" t="s">
        <v>163</v>
      </c>
      <c r="BK117" s="212">
        <f>SUM(BK118:BK130)</f>
        <v>0</v>
      </c>
    </row>
    <row r="118" spans="1:65" s="2" customFormat="1" ht="16.5" customHeight="1">
      <c r="A118" s="40"/>
      <c r="B118" s="41"/>
      <c r="C118" s="215" t="s">
        <v>197</v>
      </c>
      <c r="D118" s="215" t="s">
        <v>165</v>
      </c>
      <c r="E118" s="216" t="s">
        <v>663</v>
      </c>
      <c r="F118" s="217" t="s">
        <v>661</v>
      </c>
      <c r="G118" s="218" t="s">
        <v>394</v>
      </c>
      <c r="H118" s="219">
        <v>1</v>
      </c>
      <c r="I118" s="220"/>
      <c r="J118" s="221">
        <f>ROUND(I118*H118,2)</f>
        <v>0</v>
      </c>
      <c r="K118" s="217" t="s">
        <v>691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644</v>
      </c>
      <c r="AT118" s="226" t="s">
        <v>165</v>
      </c>
      <c r="AU118" s="226" t="s">
        <v>82</v>
      </c>
      <c r="AY118" s="19" t="s">
        <v>163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644</v>
      </c>
      <c r="BM118" s="226" t="s">
        <v>1327</v>
      </c>
    </row>
    <row r="119" spans="1:47" s="2" customFormat="1" ht="12">
      <c r="A119" s="40"/>
      <c r="B119" s="41"/>
      <c r="C119" s="42"/>
      <c r="D119" s="228" t="s">
        <v>172</v>
      </c>
      <c r="E119" s="42"/>
      <c r="F119" s="229" t="s">
        <v>1328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82</v>
      </c>
    </row>
    <row r="120" spans="1:51" s="15" customFormat="1" ht="12">
      <c r="A120" s="15"/>
      <c r="B120" s="257"/>
      <c r="C120" s="258"/>
      <c r="D120" s="233" t="s">
        <v>176</v>
      </c>
      <c r="E120" s="259" t="s">
        <v>19</v>
      </c>
      <c r="F120" s="260" t="s">
        <v>1329</v>
      </c>
      <c r="G120" s="258"/>
      <c r="H120" s="259" t="s">
        <v>19</v>
      </c>
      <c r="I120" s="261"/>
      <c r="J120" s="258"/>
      <c r="K120" s="258"/>
      <c r="L120" s="262"/>
      <c r="M120" s="263"/>
      <c r="N120" s="264"/>
      <c r="O120" s="264"/>
      <c r="P120" s="264"/>
      <c r="Q120" s="264"/>
      <c r="R120" s="264"/>
      <c r="S120" s="264"/>
      <c r="T120" s="26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6" t="s">
        <v>176</v>
      </c>
      <c r="AU120" s="266" t="s">
        <v>82</v>
      </c>
      <c r="AV120" s="15" t="s">
        <v>80</v>
      </c>
      <c r="AW120" s="15" t="s">
        <v>35</v>
      </c>
      <c r="AX120" s="15" t="s">
        <v>73</v>
      </c>
      <c r="AY120" s="266" t="s">
        <v>163</v>
      </c>
    </row>
    <row r="121" spans="1:51" s="13" customFormat="1" ht="12">
      <c r="A121" s="13"/>
      <c r="B121" s="235"/>
      <c r="C121" s="236"/>
      <c r="D121" s="233" t="s">
        <v>176</v>
      </c>
      <c r="E121" s="237" t="s">
        <v>19</v>
      </c>
      <c r="F121" s="238" t="s">
        <v>1026</v>
      </c>
      <c r="G121" s="236"/>
      <c r="H121" s="239">
        <v>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176</v>
      </c>
      <c r="AU121" s="245" t="s">
        <v>82</v>
      </c>
      <c r="AV121" s="13" t="s">
        <v>82</v>
      </c>
      <c r="AW121" s="13" t="s">
        <v>35</v>
      </c>
      <c r="AX121" s="13" t="s">
        <v>73</v>
      </c>
      <c r="AY121" s="245" t="s">
        <v>163</v>
      </c>
    </row>
    <row r="122" spans="1:51" s="14" customFormat="1" ht="12">
      <c r="A122" s="14"/>
      <c r="B122" s="246"/>
      <c r="C122" s="247"/>
      <c r="D122" s="233" t="s">
        <v>176</v>
      </c>
      <c r="E122" s="248" t="s">
        <v>19</v>
      </c>
      <c r="F122" s="249" t="s">
        <v>178</v>
      </c>
      <c r="G122" s="247"/>
      <c r="H122" s="250">
        <v>1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176</v>
      </c>
      <c r="AU122" s="256" t="s">
        <v>82</v>
      </c>
      <c r="AV122" s="14" t="s">
        <v>170</v>
      </c>
      <c r="AW122" s="14" t="s">
        <v>35</v>
      </c>
      <c r="AX122" s="14" t="s">
        <v>80</v>
      </c>
      <c r="AY122" s="256" t="s">
        <v>163</v>
      </c>
    </row>
    <row r="123" spans="1:65" s="2" customFormat="1" ht="16.5" customHeight="1">
      <c r="A123" s="40"/>
      <c r="B123" s="41"/>
      <c r="C123" s="215" t="s">
        <v>204</v>
      </c>
      <c r="D123" s="215" t="s">
        <v>165</v>
      </c>
      <c r="E123" s="216" t="s">
        <v>666</v>
      </c>
      <c r="F123" s="217" t="s">
        <v>1330</v>
      </c>
      <c r="G123" s="218" t="s">
        <v>394</v>
      </c>
      <c r="H123" s="219">
        <v>1</v>
      </c>
      <c r="I123" s="220"/>
      <c r="J123" s="221">
        <f>ROUND(I123*H123,2)</f>
        <v>0</v>
      </c>
      <c r="K123" s="217" t="s">
        <v>691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644</v>
      </c>
      <c r="AT123" s="226" t="s">
        <v>165</v>
      </c>
      <c r="AU123" s="226" t="s">
        <v>82</v>
      </c>
      <c r="AY123" s="19" t="s">
        <v>163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80</v>
      </c>
      <c r="BK123" s="227">
        <f>ROUND(I123*H123,2)</f>
        <v>0</v>
      </c>
      <c r="BL123" s="19" t="s">
        <v>644</v>
      </c>
      <c r="BM123" s="226" t="s">
        <v>1331</v>
      </c>
    </row>
    <row r="124" spans="1:47" s="2" customFormat="1" ht="12">
      <c r="A124" s="40"/>
      <c r="B124" s="41"/>
      <c r="C124" s="42"/>
      <c r="D124" s="228" t="s">
        <v>172</v>
      </c>
      <c r="E124" s="42"/>
      <c r="F124" s="229" t="s">
        <v>1332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82</v>
      </c>
    </row>
    <row r="125" spans="1:51" s="15" customFormat="1" ht="12">
      <c r="A125" s="15"/>
      <c r="B125" s="257"/>
      <c r="C125" s="258"/>
      <c r="D125" s="233" t="s">
        <v>176</v>
      </c>
      <c r="E125" s="259" t="s">
        <v>19</v>
      </c>
      <c r="F125" s="260" t="s">
        <v>1333</v>
      </c>
      <c r="G125" s="258"/>
      <c r="H125" s="259" t="s">
        <v>19</v>
      </c>
      <c r="I125" s="261"/>
      <c r="J125" s="258"/>
      <c r="K125" s="258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176</v>
      </c>
      <c r="AU125" s="266" t="s">
        <v>82</v>
      </c>
      <c r="AV125" s="15" t="s">
        <v>80</v>
      </c>
      <c r="AW125" s="15" t="s">
        <v>35</v>
      </c>
      <c r="AX125" s="15" t="s">
        <v>73</v>
      </c>
      <c r="AY125" s="266" t="s">
        <v>163</v>
      </c>
    </row>
    <row r="126" spans="1:51" s="15" customFormat="1" ht="12">
      <c r="A126" s="15"/>
      <c r="B126" s="257"/>
      <c r="C126" s="258"/>
      <c r="D126" s="233" t="s">
        <v>176</v>
      </c>
      <c r="E126" s="259" t="s">
        <v>19</v>
      </c>
      <c r="F126" s="260" t="s">
        <v>1334</v>
      </c>
      <c r="G126" s="258"/>
      <c r="H126" s="259" t="s">
        <v>19</v>
      </c>
      <c r="I126" s="261"/>
      <c r="J126" s="258"/>
      <c r="K126" s="258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176</v>
      </c>
      <c r="AU126" s="266" t="s">
        <v>82</v>
      </c>
      <c r="AV126" s="15" t="s">
        <v>80</v>
      </c>
      <c r="AW126" s="15" t="s">
        <v>35</v>
      </c>
      <c r="AX126" s="15" t="s">
        <v>73</v>
      </c>
      <c r="AY126" s="266" t="s">
        <v>163</v>
      </c>
    </row>
    <row r="127" spans="1:51" s="15" customFormat="1" ht="12">
      <c r="A127" s="15"/>
      <c r="B127" s="257"/>
      <c r="C127" s="258"/>
      <c r="D127" s="233" t="s">
        <v>176</v>
      </c>
      <c r="E127" s="259" t="s">
        <v>19</v>
      </c>
      <c r="F127" s="260" t="s">
        <v>1335</v>
      </c>
      <c r="G127" s="258"/>
      <c r="H127" s="259" t="s">
        <v>19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6" t="s">
        <v>176</v>
      </c>
      <c r="AU127" s="266" t="s">
        <v>82</v>
      </c>
      <c r="AV127" s="15" t="s">
        <v>80</v>
      </c>
      <c r="AW127" s="15" t="s">
        <v>35</v>
      </c>
      <c r="AX127" s="15" t="s">
        <v>73</v>
      </c>
      <c r="AY127" s="266" t="s">
        <v>163</v>
      </c>
    </row>
    <row r="128" spans="1:51" s="15" customFormat="1" ht="12">
      <c r="A128" s="15"/>
      <c r="B128" s="257"/>
      <c r="C128" s="258"/>
      <c r="D128" s="233" t="s">
        <v>176</v>
      </c>
      <c r="E128" s="259" t="s">
        <v>19</v>
      </c>
      <c r="F128" s="260" t="s">
        <v>1336</v>
      </c>
      <c r="G128" s="258"/>
      <c r="H128" s="259" t="s">
        <v>19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176</v>
      </c>
      <c r="AU128" s="266" t="s">
        <v>82</v>
      </c>
      <c r="AV128" s="15" t="s">
        <v>80</v>
      </c>
      <c r="AW128" s="15" t="s">
        <v>35</v>
      </c>
      <c r="AX128" s="15" t="s">
        <v>73</v>
      </c>
      <c r="AY128" s="266" t="s">
        <v>163</v>
      </c>
    </row>
    <row r="129" spans="1:51" s="13" customFormat="1" ht="12">
      <c r="A129" s="13"/>
      <c r="B129" s="235"/>
      <c r="C129" s="236"/>
      <c r="D129" s="233" t="s">
        <v>176</v>
      </c>
      <c r="E129" s="237" t="s">
        <v>19</v>
      </c>
      <c r="F129" s="238" t="s">
        <v>1026</v>
      </c>
      <c r="G129" s="236"/>
      <c r="H129" s="239">
        <v>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176</v>
      </c>
      <c r="AU129" s="245" t="s">
        <v>82</v>
      </c>
      <c r="AV129" s="13" t="s">
        <v>82</v>
      </c>
      <c r="AW129" s="13" t="s">
        <v>35</v>
      </c>
      <c r="AX129" s="13" t="s">
        <v>73</v>
      </c>
      <c r="AY129" s="245" t="s">
        <v>163</v>
      </c>
    </row>
    <row r="130" spans="1:51" s="14" customFormat="1" ht="12">
      <c r="A130" s="14"/>
      <c r="B130" s="246"/>
      <c r="C130" s="247"/>
      <c r="D130" s="233" t="s">
        <v>176</v>
      </c>
      <c r="E130" s="248" t="s">
        <v>19</v>
      </c>
      <c r="F130" s="249" t="s">
        <v>178</v>
      </c>
      <c r="G130" s="247"/>
      <c r="H130" s="250">
        <v>1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176</v>
      </c>
      <c r="AU130" s="256" t="s">
        <v>82</v>
      </c>
      <c r="AV130" s="14" t="s">
        <v>170</v>
      </c>
      <c r="AW130" s="14" t="s">
        <v>35</v>
      </c>
      <c r="AX130" s="14" t="s">
        <v>80</v>
      </c>
      <c r="AY130" s="256" t="s">
        <v>163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1337</v>
      </c>
      <c r="F131" s="213" t="s">
        <v>1338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SUM(P132:P145)</f>
        <v>0</v>
      </c>
      <c r="Q131" s="207"/>
      <c r="R131" s="208">
        <f>SUM(R132:R145)</f>
        <v>0</v>
      </c>
      <c r="S131" s="207"/>
      <c r="T131" s="209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197</v>
      </c>
      <c r="AT131" s="211" t="s">
        <v>72</v>
      </c>
      <c r="AU131" s="211" t="s">
        <v>80</v>
      </c>
      <c r="AY131" s="210" t="s">
        <v>163</v>
      </c>
      <c r="BK131" s="212">
        <f>SUM(BK132:BK145)</f>
        <v>0</v>
      </c>
    </row>
    <row r="132" spans="1:65" s="2" customFormat="1" ht="16.5" customHeight="1">
      <c r="A132" s="40"/>
      <c r="B132" s="41"/>
      <c r="C132" s="215" t="s">
        <v>219</v>
      </c>
      <c r="D132" s="215" t="s">
        <v>165</v>
      </c>
      <c r="E132" s="216" t="s">
        <v>1339</v>
      </c>
      <c r="F132" s="217" t="s">
        <v>1338</v>
      </c>
      <c r="G132" s="218" t="s">
        <v>394</v>
      </c>
      <c r="H132" s="219">
        <v>1</v>
      </c>
      <c r="I132" s="220"/>
      <c r="J132" s="221">
        <f>ROUND(I132*H132,2)</f>
        <v>0</v>
      </c>
      <c r="K132" s="217" t="s">
        <v>691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644</v>
      </c>
      <c r="AT132" s="226" t="s">
        <v>165</v>
      </c>
      <c r="AU132" s="226" t="s">
        <v>82</v>
      </c>
      <c r="AY132" s="19" t="s">
        <v>163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644</v>
      </c>
      <c r="BM132" s="226" t="s">
        <v>1340</v>
      </c>
    </row>
    <row r="133" spans="1:47" s="2" customFormat="1" ht="12">
      <c r="A133" s="40"/>
      <c r="B133" s="41"/>
      <c r="C133" s="42"/>
      <c r="D133" s="228" t="s">
        <v>172</v>
      </c>
      <c r="E133" s="42"/>
      <c r="F133" s="229" t="s">
        <v>1341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172</v>
      </c>
      <c r="AU133" s="19" t="s">
        <v>82</v>
      </c>
    </row>
    <row r="134" spans="1:51" s="13" customFormat="1" ht="12">
      <c r="A134" s="13"/>
      <c r="B134" s="235"/>
      <c r="C134" s="236"/>
      <c r="D134" s="233" t="s">
        <v>176</v>
      </c>
      <c r="E134" s="237" t="s">
        <v>19</v>
      </c>
      <c r="F134" s="238" t="s">
        <v>1026</v>
      </c>
      <c r="G134" s="236"/>
      <c r="H134" s="239">
        <v>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176</v>
      </c>
      <c r="AU134" s="245" t="s">
        <v>82</v>
      </c>
      <c r="AV134" s="13" t="s">
        <v>82</v>
      </c>
      <c r="AW134" s="13" t="s">
        <v>35</v>
      </c>
      <c r="AX134" s="13" t="s">
        <v>73</v>
      </c>
      <c r="AY134" s="245" t="s">
        <v>163</v>
      </c>
    </row>
    <row r="135" spans="1:51" s="14" customFormat="1" ht="12">
      <c r="A135" s="14"/>
      <c r="B135" s="246"/>
      <c r="C135" s="247"/>
      <c r="D135" s="233" t="s">
        <v>176</v>
      </c>
      <c r="E135" s="248" t="s">
        <v>19</v>
      </c>
      <c r="F135" s="249" t="s">
        <v>178</v>
      </c>
      <c r="G135" s="247"/>
      <c r="H135" s="250">
        <v>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176</v>
      </c>
      <c r="AU135" s="256" t="s">
        <v>82</v>
      </c>
      <c r="AV135" s="14" t="s">
        <v>170</v>
      </c>
      <c r="AW135" s="14" t="s">
        <v>35</v>
      </c>
      <c r="AX135" s="14" t="s">
        <v>80</v>
      </c>
      <c r="AY135" s="256" t="s">
        <v>163</v>
      </c>
    </row>
    <row r="136" spans="1:65" s="2" customFormat="1" ht="16.5" customHeight="1">
      <c r="A136" s="40"/>
      <c r="B136" s="41"/>
      <c r="C136" s="215" t="s">
        <v>230</v>
      </c>
      <c r="D136" s="215" t="s">
        <v>165</v>
      </c>
      <c r="E136" s="216" t="s">
        <v>1342</v>
      </c>
      <c r="F136" s="217" t="s">
        <v>1343</v>
      </c>
      <c r="G136" s="218" t="s">
        <v>394</v>
      </c>
      <c r="H136" s="219">
        <v>1</v>
      </c>
      <c r="I136" s="220"/>
      <c r="J136" s="221">
        <f>ROUND(I136*H136,2)</f>
        <v>0</v>
      </c>
      <c r="K136" s="217" t="s">
        <v>691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644</v>
      </c>
      <c r="AT136" s="226" t="s">
        <v>165</v>
      </c>
      <c r="AU136" s="226" t="s">
        <v>82</v>
      </c>
      <c r="AY136" s="19" t="s">
        <v>163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80</v>
      </c>
      <c r="BK136" s="227">
        <f>ROUND(I136*H136,2)</f>
        <v>0</v>
      </c>
      <c r="BL136" s="19" t="s">
        <v>644</v>
      </c>
      <c r="BM136" s="226" t="s">
        <v>1344</v>
      </c>
    </row>
    <row r="137" spans="1:47" s="2" customFormat="1" ht="12">
      <c r="A137" s="40"/>
      <c r="B137" s="41"/>
      <c r="C137" s="42"/>
      <c r="D137" s="228" t="s">
        <v>172</v>
      </c>
      <c r="E137" s="42"/>
      <c r="F137" s="229" t="s">
        <v>1345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82</v>
      </c>
    </row>
    <row r="138" spans="1:51" s="15" customFormat="1" ht="12">
      <c r="A138" s="15"/>
      <c r="B138" s="257"/>
      <c r="C138" s="258"/>
      <c r="D138" s="233" t="s">
        <v>176</v>
      </c>
      <c r="E138" s="259" t="s">
        <v>19</v>
      </c>
      <c r="F138" s="260" t="s">
        <v>1346</v>
      </c>
      <c r="G138" s="258"/>
      <c r="H138" s="259" t="s">
        <v>19</v>
      </c>
      <c r="I138" s="261"/>
      <c r="J138" s="258"/>
      <c r="K138" s="258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176</v>
      </c>
      <c r="AU138" s="266" t="s">
        <v>82</v>
      </c>
      <c r="AV138" s="15" t="s">
        <v>80</v>
      </c>
      <c r="AW138" s="15" t="s">
        <v>35</v>
      </c>
      <c r="AX138" s="15" t="s">
        <v>73</v>
      </c>
      <c r="AY138" s="266" t="s">
        <v>163</v>
      </c>
    </row>
    <row r="139" spans="1:51" s="13" customFormat="1" ht="12">
      <c r="A139" s="13"/>
      <c r="B139" s="235"/>
      <c r="C139" s="236"/>
      <c r="D139" s="233" t="s">
        <v>176</v>
      </c>
      <c r="E139" s="237" t="s">
        <v>19</v>
      </c>
      <c r="F139" s="238" t="s">
        <v>1026</v>
      </c>
      <c r="G139" s="236"/>
      <c r="H139" s="239">
        <v>1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176</v>
      </c>
      <c r="AU139" s="245" t="s">
        <v>82</v>
      </c>
      <c r="AV139" s="13" t="s">
        <v>82</v>
      </c>
      <c r="AW139" s="13" t="s">
        <v>35</v>
      </c>
      <c r="AX139" s="13" t="s">
        <v>73</v>
      </c>
      <c r="AY139" s="245" t="s">
        <v>163</v>
      </c>
    </row>
    <row r="140" spans="1:51" s="14" customFormat="1" ht="12">
      <c r="A140" s="14"/>
      <c r="B140" s="246"/>
      <c r="C140" s="247"/>
      <c r="D140" s="233" t="s">
        <v>176</v>
      </c>
      <c r="E140" s="248" t="s">
        <v>19</v>
      </c>
      <c r="F140" s="249" t="s">
        <v>178</v>
      </c>
      <c r="G140" s="247"/>
      <c r="H140" s="250">
        <v>1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176</v>
      </c>
      <c r="AU140" s="256" t="s">
        <v>82</v>
      </c>
      <c r="AV140" s="14" t="s">
        <v>170</v>
      </c>
      <c r="AW140" s="14" t="s">
        <v>35</v>
      </c>
      <c r="AX140" s="14" t="s">
        <v>80</v>
      </c>
      <c r="AY140" s="256" t="s">
        <v>163</v>
      </c>
    </row>
    <row r="141" spans="1:65" s="2" customFormat="1" ht="16.5" customHeight="1">
      <c r="A141" s="40"/>
      <c r="B141" s="41"/>
      <c r="C141" s="215" t="s">
        <v>235</v>
      </c>
      <c r="D141" s="215" t="s">
        <v>165</v>
      </c>
      <c r="E141" s="216" t="s">
        <v>1347</v>
      </c>
      <c r="F141" s="217" t="s">
        <v>1348</v>
      </c>
      <c r="G141" s="218" t="s">
        <v>394</v>
      </c>
      <c r="H141" s="219">
        <v>1</v>
      </c>
      <c r="I141" s="220"/>
      <c r="J141" s="221">
        <f>ROUND(I141*H141,2)</f>
        <v>0</v>
      </c>
      <c r="K141" s="217" t="s">
        <v>691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644</v>
      </c>
      <c r="AT141" s="226" t="s">
        <v>165</v>
      </c>
      <c r="AU141" s="226" t="s">
        <v>82</v>
      </c>
      <c r="AY141" s="19" t="s">
        <v>163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80</v>
      </c>
      <c r="BK141" s="227">
        <f>ROUND(I141*H141,2)</f>
        <v>0</v>
      </c>
      <c r="BL141" s="19" t="s">
        <v>644</v>
      </c>
      <c r="BM141" s="226" t="s">
        <v>1349</v>
      </c>
    </row>
    <row r="142" spans="1:47" s="2" customFormat="1" ht="12">
      <c r="A142" s="40"/>
      <c r="B142" s="41"/>
      <c r="C142" s="42"/>
      <c r="D142" s="228" t="s">
        <v>172</v>
      </c>
      <c r="E142" s="42"/>
      <c r="F142" s="229" t="s">
        <v>1350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51" s="15" customFormat="1" ht="12">
      <c r="A143" s="15"/>
      <c r="B143" s="257"/>
      <c r="C143" s="258"/>
      <c r="D143" s="233" t="s">
        <v>176</v>
      </c>
      <c r="E143" s="259" t="s">
        <v>19</v>
      </c>
      <c r="F143" s="260" t="s">
        <v>1351</v>
      </c>
      <c r="G143" s="258"/>
      <c r="H143" s="259" t="s">
        <v>19</v>
      </c>
      <c r="I143" s="261"/>
      <c r="J143" s="258"/>
      <c r="K143" s="258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176</v>
      </c>
      <c r="AU143" s="266" t="s">
        <v>82</v>
      </c>
      <c r="AV143" s="15" t="s">
        <v>80</v>
      </c>
      <c r="AW143" s="15" t="s">
        <v>35</v>
      </c>
      <c r="AX143" s="15" t="s">
        <v>73</v>
      </c>
      <c r="AY143" s="266" t="s">
        <v>163</v>
      </c>
    </row>
    <row r="144" spans="1:51" s="13" customFormat="1" ht="12">
      <c r="A144" s="13"/>
      <c r="B144" s="235"/>
      <c r="C144" s="236"/>
      <c r="D144" s="233" t="s">
        <v>176</v>
      </c>
      <c r="E144" s="237" t="s">
        <v>19</v>
      </c>
      <c r="F144" s="238" t="s">
        <v>1026</v>
      </c>
      <c r="G144" s="236"/>
      <c r="H144" s="239">
        <v>1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176</v>
      </c>
      <c r="AU144" s="245" t="s">
        <v>82</v>
      </c>
      <c r="AV144" s="13" t="s">
        <v>82</v>
      </c>
      <c r="AW144" s="13" t="s">
        <v>35</v>
      </c>
      <c r="AX144" s="13" t="s">
        <v>73</v>
      </c>
      <c r="AY144" s="245" t="s">
        <v>163</v>
      </c>
    </row>
    <row r="145" spans="1:51" s="14" customFormat="1" ht="12">
      <c r="A145" s="14"/>
      <c r="B145" s="246"/>
      <c r="C145" s="247"/>
      <c r="D145" s="233" t="s">
        <v>176</v>
      </c>
      <c r="E145" s="248" t="s">
        <v>19</v>
      </c>
      <c r="F145" s="249" t="s">
        <v>178</v>
      </c>
      <c r="G145" s="247"/>
      <c r="H145" s="250">
        <v>1</v>
      </c>
      <c r="I145" s="251"/>
      <c r="J145" s="247"/>
      <c r="K145" s="247"/>
      <c r="L145" s="252"/>
      <c r="M145" s="282"/>
      <c r="N145" s="283"/>
      <c r="O145" s="283"/>
      <c r="P145" s="283"/>
      <c r="Q145" s="283"/>
      <c r="R145" s="283"/>
      <c r="S145" s="283"/>
      <c r="T145" s="28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176</v>
      </c>
      <c r="AU145" s="256" t="s">
        <v>82</v>
      </c>
      <c r="AV145" s="14" t="s">
        <v>170</v>
      </c>
      <c r="AW145" s="14" t="s">
        <v>35</v>
      </c>
      <c r="AX145" s="14" t="s">
        <v>80</v>
      </c>
      <c r="AY145" s="256" t="s">
        <v>163</v>
      </c>
    </row>
    <row r="146" spans="1:31" s="2" customFormat="1" ht="6.95" customHeight="1">
      <c r="A146" s="40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46"/>
      <c r="M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</sheetData>
  <sheetProtection password="CC35" sheet="1" objects="1" scenarios="1" formatColumns="0" formatRows="0" autoFilter="0"/>
  <autoFilter ref="C89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4_01/011314000"/>
    <hyperlink ref="F98" r:id="rId2" display="https://podminky.urs.cz/item/CS_URS_2024_01/012002000"/>
    <hyperlink ref="F104" r:id="rId3" display="https://podminky.urs.cz/item/CS_URS_2024_01/013254000"/>
    <hyperlink ref="F111" r:id="rId4" display="https://podminky.urs.cz/item/CS_URS_2024_01/020001000"/>
    <hyperlink ref="F119" r:id="rId5" display="https://podminky.urs.cz/item/CS_URS_2024_01/030001000"/>
    <hyperlink ref="F124" r:id="rId6" display="https://podminky.urs.cz/item/CS_URS_2024_01/034303000"/>
    <hyperlink ref="F133" r:id="rId7" display="https://podminky.urs.cz/item/CS_URS_2024_01/040001000"/>
    <hyperlink ref="F137" r:id="rId8" display="https://podminky.urs.cz/item/CS_URS_2024_01/043002000"/>
    <hyperlink ref="F142" r:id="rId9" display="https://podminky.urs.cz/item/CS_URS_2024_01/045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128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1352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34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>00255661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město Klatovy </v>
      </c>
      <c r="F17" s="40"/>
      <c r="G17" s="40"/>
      <c r="H17" s="40"/>
      <c r="I17" s="145" t="s">
        <v>29</v>
      </c>
      <c r="J17" s="135" t="str">
        <f>IF('Rekapitulace stavby'!AN11="","",'Rekapitulace stavby'!AN11)</f>
        <v>CZ00255661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ROUND((SUM(BE94:BE148)),2)</f>
        <v>0</v>
      </c>
      <c r="G35" s="40"/>
      <c r="H35" s="40"/>
      <c r="I35" s="160">
        <v>0.21</v>
      </c>
      <c r="J35" s="159">
        <f>ROUND(((SUM(BE94:BE148))*I35),2)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ROUND((SUM(BF94:BF148)),2)</f>
        <v>0</v>
      </c>
      <c r="G36" s="40"/>
      <c r="H36" s="40"/>
      <c r="I36" s="160">
        <v>0.15</v>
      </c>
      <c r="J36" s="159">
        <f>ROUND(((SUM(BF94:BF148))*I36),2)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ROUND((SUM(BG94:BG148)),2)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ROUND((SUM(BH94:BH148)),2)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ROUND((SUM(BI94:BI148)),2)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401-01 - VEŘEJNÉ OSVĚTLENÍ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1353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1354</v>
      </c>
      <c r="E65" s="180"/>
      <c r="F65" s="180"/>
      <c r="G65" s="180"/>
      <c r="H65" s="180"/>
      <c r="I65" s="180"/>
      <c r="J65" s="181">
        <f>J117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1355</v>
      </c>
      <c r="E66" s="180"/>
      <c r="F66" s="180"/>
      <c r="G66" s="180"/>
      <c r="H66" s="180"/>
      <c r="I66" s="180"/>
      <c r="J66" s="181">
        <f>J120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1356</v>
      </c>
      <c r="E67" s="180"/>
      <c r="F67" s="180"/>
      <c r="G67" s="180"/>
      <c r="H67" s="180"/>
      <c r="I67" s="180"/>
      <c r="J67" s="181">
        <f>J133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1357</v>
      </c>
      <c r="E68" s="180"/>
      <c r="F68" s="180"/>
      <c r="G68" s="180"/>
      <c r="H68" s="180"/>
      <c r="I68" s="180"/>
      <c r="J68" s="181">
        <f>J137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1358</v>
      </c>
      <c r="E69" s="180"/>
      <c r="F69" s="180"/>
      <c r="G69" s="180"/>
      <c r="H69" s="180"/>
      <c r="I69" s="180"/>
      <c r="J69" s="181">
        <f>J140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1359</v>
      </c>
      <c r="E70" s="180"/>
      <c r="F70" s="180"/>
      <c r="G70" s="180"/>
      <c r="H70" s="180"/>
      <c r="I70" s="180"/>
      <c r="J70" s="181">
        <f>J142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7"/>
      <c r="C71" s="178"/>
      <c r="D71" s="179" t="s">
        <v>1360</v>
      </c>
      <c r="E71" s="180"/>
      <c r="F71" s="180"/>
      <c r="G71" s="180"/>
      <c r="H71" s="180"/>
      <c r="I71" s="180"/>
      <c r="J71" s="181">
        <f>J146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7"/>
      <c r="C72" s="178"/>
      <c r="D72" s="179" t="s">
        <v>1361</v>
      </c>
      <c r="E72" s="180"/>
      <c r="F72" s="180"/>
      <c r="G72" s="180"/>
      <c r="H72" s="180"/>
      <c r="I72" s="180"/>
      <c r="J72" s="181">
        <f>J147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148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Oprava povrchu komunikací v Klatovech 2024, 2. část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127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128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129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SO 401-01 - VEŘEJNÉ OSVĚTLENÍ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 xml:space="preserve"> </v>
      </c>
      <c r="G88" s="42"/>
      <c r="H88" s="42"/>
      <c r="I88" s="34" t="s">
        <v>23</v>
      </c>
      <c r="J88" s="74" t="str">
        <f>IF(J14="","",J14)</f>
        <v>5. 2. 2024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 xml:space="preserve">město Klatovy </v>
      </c>
      <c r="G90" s="42"/>
      <c r="H90" s="42"/>
      <c r="I90" s="34" t="s">
        <v>33</v>
      </c>
      <c r="J90" s="38" t="str">
        <f>E23</f>
        <v xml:space="preserve"> 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31</v>
      </c>
      <c r="D91" s="42"/>
      <c r="E91" s="42"/>
      <c r="F91" s="29" t="str">
        <f>IF(E20="","",E20)</f>
        <v>Vyplň údaj</v>
      </c>
      <c r="G91" s="42"/>
      <c r="H91" s="42"/>
      <c r="I91" s="34" t="s">
        <v>36</v>
      </c>
      <c r="J91" s="38" t="str">
        <f>E26</f>
        <v xml:space="preserve"> 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149</v>
      </c>
      <c r="D93" s="191" t="s">
        <v>58</v>
      </c>
      <c r="E93" s="191" t="s">
        <v>54</v>
      </c>
      <c r="F93" s="191" t="s">
        <v>55</v>
      </c>
      <c r="G93" s="191" t="s">
        <v>150</v>
      </c>
      <c r="H93" s="191" t="s">
        <v>151</v>
      </c>
      <c r="I93" s="191" t="s">
        <v>152</v>
      </c>
      <c r="J93" s="191" t="s">
        <v>133</v>
      </c>
      <c r="K93" s="192" t="s">
        <v>153</v>
      </c>
      <c r="L93" s="193"/>
      <c r="M93" s="94" t="s">
        <v>19</v>
      </c>
      <c r="N93" s="95" t="s">
        <v>43</v>
      </c>
      <c r="O93" s="95" t="s">
        <v>154</v>
      </c>
      <c r="P93" s="95" t="s">
        <v>155</v>
      </c>
      <c r="Q93" s="95" t="s">
        <v>156</v>
      </c>
      <c r="R93" s="95" t="s">
        <v>157</v>
      </c>
      <c r="S93" s="95" t="s">
        <v>158</v>
      </c>
      <c r="T93" s="96" t="s">
        <v>159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160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P95+P117+P120+P133+P137+P140+P142+P146+P147</f>
        <v>0</v>
      </c>
      <c r="Q94" s="98"/>
      <c r="R94" s="196">
        <f>R95+R117+R120+R133+R137+R140+R142+R146+R147</f>
        <v>0</v>
      </c>
      <c r="S94" s="98"/>
      <c r="T94" s="197">
        <f>T95+T117+T120+T133+T137+T140+T142+T146+T147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134</v>
      </c>
      <c r="BK94" s="198">
        <f>BK95+BK117+BK120+BK133+BK137+BK140+BK142+BK146+BK147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1362</v>
      </c>
      <c r="F95" s="202" t="s">
        <v>1363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SUM(P96:P116)</f>
        <v>0</v>
      </c>
      <c r="Q95" s="207"/>
      <c r="R95" s="208">
        <f>SUM(R96:R116)</f>
        <v>0</v>
      </c>
      <c r="S95" s="207"/>
      <c r="T95" s="209">
        <f>SUM(T96:T116)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72</v>
      </c>
      <c r="AU95" s="211" t="s">
        <v>73</v>
      </c>
      <c r="AY95" s="210" t="s">
        <v>163</v>
      </c>
      <c r="BK95" s="212">
        <f>SUM(BK96:BK116)</f>
        <v>0</v>
      </c>
    </row>
    <row r="96" spans="1:65" s="2" customFormat="1" ht="16.5" customHeight="1">
      <c r="A96" s="40"/>
      <c r="B96" s="41"/>
      <c r="C96" s="215" t="s">
        <v>80</v>
      </c>
      <c r="D96" s="215" t="s">
        <v>165</v>
      </c>
      <c r="E96" s="216" t="s">
        <v>1364</v>
      </c>
      <c r="F96" s="217" t="s">
        <v>1365</v>
      </c>
      <c r="G96" s="218" t="s">
        <v>405</v>
      </c>
      <c r="H96" s="219">
        <v>8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170</v>
      </c>
      <c r="AT96" s="226" t="s">
        <v>165</v>
      </c>
      <c r="AU96" s="226" t="s">
        <v>80</v>
      </c>
      <c r="AY96" s="19" t="s">
        <v>163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170</v>
      </c>
      <c r="BM96" s="226" t="s">
        <v>82</v>
      </c>
    </row>
    <row r="97" spans="1:65" s="2" customFormat="1" ht="16.5" customHeight="1">
      <c r="A97" s="40"/>
      <c r="B97" s="41"/>
      <c r="C97" s="267" t="s">
        <v>82</v>
      </c>
      <c r="D97" s="267" t="s">
        <v>243</v>
      </c>
      <c r="E97" s="268" t="s">
        <v>1366</v>
      </c>
      <c r="F97" s="269" t="s">
        <v>1367</v>
      </c>
      <c r="G97" s="270" t="s">
        <v>405</v>
      </c>
      <c r="H97" s="271">
        <v>8</v>
      </c>
      <c r="I97" s="272"/>
      <c r="J97" s="273">
        <f>ROUND(I97*H97,2)</f>
        <v>0</v>
      </c>
      <c r="K97" s="269" t="s">
        <v>19</v>
      </c>
      <c r="L97" s="274"/>
      <c r="M97" s="275" t="s">
        <v>19</v>
      </c>
      <c r="N97" s="276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230</v>
      </c>
      <c r="AT97" s="226" t="s">
        <v>243</v>
      </c>
      <c r="AU97" s="226" t="s">
        <v>80</v>
      </c>
      <c r="AY97" s="19" t="s">
        <v>163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80</v>
      </c>
      <c r="BK97" s="227">
        <f>ROUND(I97*H97,2)</f>
        <v>0</v>
      </c>
      <c r="BL97" s="19" t="s">
        <v>170</v>
      </c>
      <c r="BM97" s="226" t="s">
        <v>170</v>
      </c>
    </row>
    <row r="98" spans="1:65" s="2" customFormat="1" ht="16.5" customHeight="1">
      <c r="A98" s="40"/>
      <c r="B98" s="41"/>
      <c r="C98" s="215" t="s">
        <v>185</v>
      </c>
      <c r="D98" s="215" t="s">
        <v>165</v>
      </c>
      <c r="E98" s="216" t="s">
        <v>1368</v>
      </c>
      <c r="F98" s="217" t="s">
        <v>1369</v>
      </c>
      <c r="G98" s="218" t="s">
        <v>405</v>
      </c>
      <c r="H98" s="219">
        <v>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170</v>
      </c>
      <c r="AT98" s="226" t="s">
        <v>165</v>
      </c>
      <c r="AU98" s="226" t="s">
        <v>80</v>
      </c>
      <c r="AY98" s="19" t="s">
        <v>163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80</v>
      </c>
      <c r="BK98" s="227">
        <f>ROUND(I98*H98,2)</f>
        <v>0</v>
      </c>
      <c r="BL98" s="19" t="s">
        <v>170</v>
      </c>
      <c r="BM98" s="226" t="s">
        <v>204</v>
      </c>
    </row>
    <row r="99" spans="1:65" s="2" customFormat="1" ht="16.5" customHeight="1">
      <c r="A99" s="40"/>
      <c r="B99" s="41"/>
      <c r="C99" s="267" t="s">
        <v>170</v>
      </c>
      <c r="D99" s="267" t="s">
        <v>243</v>
      </c>
      <c r="E99" s="268" t="s">
        <v>1370</v>
      </c>
      <c r="F99" s="269" t="s">
        <v>1371</v>
      </c>
      <c r="G99" s="270" t="s">
        <v>405</v>
      </c>
      <c r="H99" s="271">
        <v>5</v>
      </c>
      <c r="I99" s="272"/>
      <c r="J99" s="273">
        <f>ROUND(I99*H99,2)</f>
        <v>0</v>
      </c>
      <c r="K99" s="269" t="s">
        <v>19</v>
      </c>
      <c r="L99" s="274"/>
      <c r="M99" s="275" t="s">
        <v>19</v>
      </c>
      <c r="N99" s="276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230</v>
      </c>
      <c r="AT99" s="226" t="s">
        <v>243</v>
      </c>
      <c r="AU99" s="226" t="s">
        <v>80</v>
      </c>
      <c r="AY99" s="19" t="s">
        <v>163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80</v>
      </c>
      <c r="BK99" s="227">
        <f>ROUND(I99*H99,2)</f>
        <v>0</v>
      </c>
      <c r="BL99" s="19" t="s">
        <v>170</v>
      </c>
      <c r="BM99" s="226" t="s">
        <v>230</v>
      </c>
    </row>
    <row r="100" spans="1:65" s="2" customFormat="1" ht="16.5" customHeight="1">
      <c r="A100" s="40"/>
      <c r="B100" s="41"/>
      <c r="C100" s="215" t="s">
        <v>197</v>
      </c>
      <c r="D100" s="215" t="s">
        <v>165</v>
      </c>
      <c r="E100" s="216" t="s">
        <v>1372</v>
      </c>
      <c r="F100" s="217" t="s">
        <v>1373</v>
      </c>
      <c r="G100" s="218" t="s">
        <v>405</v>
      </c>
      <c r="H100" s="219">
        <v>5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170</v>
      </c>
      <c r="AT100" s="226" t="s">
        <v>165</v>
      </c>
      <c r="AU100" s="226" t="s">
        <v>80</v>
      </c>
      <c r="AY100" s="19" t="s">
        <v>163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80</v>
      </c>
      <c r="BK100" s="227">
        <f>ROUND(I100*H100,2)</f>
        <v>0</v>
      </c>
      <c r="BL100" s="19" t="s">
        <v>170</v>
      </c>
      <c r="BM100" s="226" t="s">
        <v>242</v>
      </c>
    </row>
    <row r="101" spans="1:65" s="2" customFormat="1" ht="16.5" customHeight="1">
      <c r="A101" s="40"/>
      <c r="B101" s="41"/>
      <c r="C101" s="267" t="s">
        <v>204</v>
      </c>
      <c r="D101" s="267" t="s">
        <v>243</v>
      </c>
      <c r="E101" s="268" t="s">
        <v>1374</v>
      </c>
      <c r="F101" s="269" t="s">
        <v>1375</v>
      </c>
      <c r="G101" s="270" t="s">
        <v>405</v>
      </c>
      <c r="H101" s="271">
        <v>5</v>
      </c>
      <c r="I101" s="272"/>
      <c r="J101" s="273">
        <f>ROUND(I101*H101,2)</f>
        <v>0</v>
      </c>
      <c r="K101" s="269" t="s">
        <v>19</v>
      </c>
      <c r="L101" s="274"/>
      <c r="M101" s="275" t="s">
        <v>19</v>
      </c>
      <c r="N101" s="276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230</v>
      </c>
      <c r="AT101" s="226" t="s">
        <v>243</v>
      </c>
      <c r="AU101" s="226" t="s">
        <v>80</v>
      </c>
      <c r="AY101" s="19" t="s">
        <v>163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170</v>
      </c>
      <c r="BM101" s="226" t="s">
        <v>257</v>
      </c>
    </row>
    <row r="102" spans="1:65" s="2" customFormat="1" ht="16.5" customHeight="1">
      <c r="A102" s="40"/>
      <c r="B102" s="41"/>
      <c r="C102" s="267" t="s">
        <v>219</v>
      </c>
      <c r="D102" s="267" t="s">
        <v>243</v>
      </c>
      <c r="E102" s="268" t="s">
        <v>1376</v>
      </c>
      <c r="F102" s="269" t="s">
        <v>1377</v>
      </c>
      <c r="G102" s="270" t="s">
        <v>200</v>
      </c>
      <c r="H102" s="271">
        <v>40</v>
      </c>
      <c r="I102" s="272"/>
      <c r="J102" s="273">
        <f>ROUND(I102*H102,2)</f>
        <v>0</v>
      </c>
      <c r="K102" s="269" t="s">
        <v>19</v>
      </c>
      <c r="L102" s="274"/>
      <c r="M102" s="275" t="s">
        <v>19</v>
      </c>
      <c r="N102" s="276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230</v>
      </c>
      <c r="AT102" s="226" t="s">
        <v>243</v>
      </c>
      <c r="AU102" s="226" t="s">
        <v>80</v>
      </c>
      <c r="AY102" s="19" t="s">
        <v>163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170</v>
      </c>
      <c r="BM102" s="226" t="s">
        <v>267</v>
      </c>
    </row>
    <row r="103" spans="1:65" s="2" customFormat="1" ht="16.5" customHeight="1">
      <c r="A103" s="40"/>
      <c r="B103" s="41"/>
      <c r="C103" s="215" t="s">
        <v>230</v>
      </c>
      <c r="D103" s="215" t="s">
        <v>165</v>
      </c>
      <c r="E103" s="216" t="s">
        <v>1378</v>
      </c>
      <c r="F103" s="217" t="s">
        <v>1379</v>
      </c>
      <c r="G103" s="218" t="s">
        <v>200</v>
      </c>
      <c r="H103" s="219">
        <v>95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170</v>
      </c>
      <c r="AT103" s="226" t="s">
        <v>165</v>
      </c>
      <c r="AU103" s="226" t="s">
        <v>80</v>
      </c>
      <c r="AY103" s="19" t="s">
        <v>163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170</v>
      </c>
      <c r="BM103" s="226" t="s">
        <v>276</v>
      </c>
    </row>
    <row r="104" spans="1:65" s="2" customFormat="1" ht="16.5" customHeight="1">
      <c r="A104" s="40"/>
      <c r="B104" s="41"/>
      <c r="C104" s="267" t="s">
        <v>235</v>
      </c>
      <c r="D104" s="267" t="s">
        <v>243</v>
      </c>
      <c r="E104" s="268" t="s">
        <v>1380</v>
      </c>
      <c r="F104" s="269" t="s">
        <v>1381</v>
      </c>
      <c r="G104" s="270" t="s">
        <v>200</v>
      </c>
      <c r="H104" s="271">
        <v>95</v>
      </c>
      <c r="I104" s="272"/>
      <c r="J104" s="273">
        <f>ROUND(I104*H104,2)</f>
        <v>0</v>
      </c>
      <c r="K104" s="269" t="s">
        <v>19</v>
      </c>
      <c r="L104" s="274"/>
      <c r="M104" s="275" t="s">
        <v>19</v>
      </c>
      <c r="N104" s="276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230</v>
      </c>
      <c r="AT104" s="226" t="s">
        <v>243</v>
      </c>
      <c r="AU104" s="226" t="s">
        <v>80</v>
      </c>
      <c r="AY104" s="19" t="s">
        <v>163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170</v>
      </c>
      <c r="BM104" s="226" t="s">
        <v>296</v>
      </c>
    </row>
    <row r="105" spans="1:65" s="2" customFormat="1" ht="16.5" customHeight="1">
      <c r="A105" s="40"/>
      <c r="B105" s="41"/>
      <c r="C105" s="215" t="s">
        <v>242</v>
      </c>
      <c r="D105" s="215" t="s">
        <v>165</v>
      </c>
      <c r="E105" s="216" t="s">
        <v>1382</v>
      </c>
      <c r="F105" s="217" t="s">
        <v>1383</v>
      </c>
      <c r="G105" s="218" t="s">
        <v>200</v>
      </c>
      <c r="H105" s="219">
        <v>75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170</v>
      </c>
      <c r="AT105" s="226" t="s">
        <v>165</v>
      </c>
      <c r="AU105" s="226" t="s">
        <v>80</v>
      </c>
      <c r="AY105" s="19" t="s">
        <v>163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80</v>
      </c>
      <c r="BK105" s="227">
        <f>ROUND(I105*H105,2)</f>
        <v>0</v>
      </c>
      <c r="BL105" s="19" t="s">
        <v>170</v>
      </c>
      <c r="BM105" s="226" t="s">
        <v>308</v>
      </c>
    </row>
    <row r="106" spans="1:65" s="2" customFormat="1" ht="16.5" customHeight="1">
      <c r="A106" s="40"/>
      <c r="B106" s="41"/>
      <c r="C106" s="267" t="s">
        <v>250</v>
      </c>
      <c r="D106" s="267" t="s">
        <v>243</v>
      </c>
      <c r="E106" s="268" t="s">
        <v>1384</v>
      </c>
      <c r="F106" s="269" t="s">
        <v>1385</v>
      </c>
      <c r="G106" s="270" t="s">
        <v>279</v>
      </c>
      <c r="H106" s="271">
        <v>46.5</v>
      </c>
      <c r="I106" s="272"/>
      <c r="J106" s="273">
        <f>ROUND(I106*H106,2)</f>
        <v>0</v>
      </c>
      <c r="K106" s="269" t="s">
        <v>19</v>
      </c>
      <c r="L106" s="274"/>
      <c r="M106" s="275" t="s">
        <v>19</v>
      </c>
      <c r="N106" s="276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230</v>
      </c>
      <c r="AT106" s="226" t="s">
        <v>243</v>
      </c>
      <c r="AU106" s="226" t="s">
        <v>80</v>
      </c>
      <c r="AY106" s="19" t="s">
        <v>163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170</v>
      </c>
      <c r="BM106" s="226" t="s">
        <v>317</v>
      </c>
    </row>
    <row r="107" spans="1:65" s="2" customFormat="1" ht="16.5" customHeight="1">
      <c r="A107" s="40"/>
      <c r="B107" s="41"/>
      <c r="C107" s="215" t="s">
        <v>257</v>
      </c>
      <c r="D107" s="215" t="s">
        <v>165</v>
      </c>
      <c r="E107" s="216" t="s">
        <v>1386</v>
      </c>
      <c r="F107" s="217" t="s">
        <v>1387</v>
      </c>
      <c r="G107" s="218" t="s">
        <v>405</v>
      </c>
      <c r="H107" s="219">
        <v>17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170</v>
      </c>
      <c r="AT107" s="226" t="s">
        <v>165</v>
      </c>
      <c r="AU107" s="226" t="s">
        <v>80</v>
      </c>
      <c r="AY107" s="19" t="s">
        <v>163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80</v>
      </c>
      <c r="BK107" s="227">
        <f>ROUND(I107*H107,2)</f>
        <v>0</v>
      </c>
      <c r="BL107" s="19" t="s">
        <v>170</v>
      </c>
      <c r="BM107" s="226" t="s">
        <v>331</v>
      </c>
    </row>
    <row r="108" spans="1:65" s="2" customFormat="1" ht="16.5" customHeight="1">
      <c r="A108" s="40"/>
      <c r="B108" s="41"/>
      <c r="C108" s="267" t="s">
        <v>262</v>
      </c>
      <c r="D108" s="267" t="s">
        <v>243</v>
      </c>
      <c r="E108" s="268" t="s">
        <v>1388</v>
      </c>
      <c r="F108" s="269" t="s">
        <v>1389</v>
      </c>
      <c r="G108" s="270" t="s">
        <v>405</v>
      </c>
      <c r="H108" s="271">
        <v>12</v>
      </c>
      <c r="I108" s="272"/>
      <c r="J108" s="273">
        <f>ROUND(I108*H108,2)</f>
        <v>0</v>
      </c>
      <c r="K108" s="269" t="s">
        <v>19</v>
      </c>
      <c r="L108" s="274"/>
      <c r="M108" s="275" t="s">
        <v>19</v>
      </c>
      <c r="N108" s="276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230</v>
      </c>
      <c r="AT108" s="226" t="s">
        <v>243</v>
      </c>
      <c r="AU108" s="226" t="s">
        <v>80</v>
      </c>
      <c r="AY108" s="19" t="s">
        <v>163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170</v>
      </c>
      <c r="BM108" s="226" t="s">
        <v>341</v>
      </c>
    </row>
    <row r="109" spans="1:65" s="2" customFormat="1" ht="16.5" customHeight="1">
      <c r="A109" s="40"/>
      <c r="B109" s="41"/>
      <c r="C109" s="267" t="s">
        <v>267</v>
      </c>
      <c r="D109" s="267" t="s">
        <v>243</v>
      </c>
      <c r="E109" s="268" t="s">
        <v>1390</v>
      </c>
      <c r="F109" s="269" t="s">
        <v>1391</v>
      </c>
      <c r="G109" s="270" t="s">
        <v>405</v>
      </c>
      <c r="H109" s="271">
        <v>5</v>
      </c>
      <c r="I109" s="272"/>
      <c r="J109" s="273">
        <f>ROUND(I109*H109,2)</f>
        <v>0</v>
      </c>
      <c r="K109" s="269" t="s">
        <v>19</v>
      </c>
      <c r="L109" s="274"/>
      <c r="M109" s="275" t="s">
        <v>19</v>
      </c>
      <c r="N109" s="276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230</v>
      </c>
      <c r="AT109" s="226" t="s">
        <v>243</v>
      </c>
      <c r="AU109" s="226" t="s">
        <v>80</v>
      </c>
      <c r="AY109" s="19" t="s">
        <v>163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80</v>
      </c>
      <c r="BK109" s="227">
        <f>ROUND(I109*H109,2)</f>
        <v>0</v>
      </c>
      <c r="BL109" s="19" t="s">
        <v>170</v>
      </c>
      <c r="BM109" s="226" t="s">
        <v>351</v>
      </c>
    </row>
    <row r="110" spans="1:65" s="2" customFormat="1" ht="16.5" customHeight="1">
      <c r="A110" s="40"/>
      <c r="B110" s="41"/>
      <c r="C110" s="215" t="s">
        <v>8</v>
      </c>
      <c r="D110" s="215" t="s">
        <v>165</v>
      </c>
      <c r="E110" s="216" t="s">
        <v>1392</v>
      </c>
      <c r="F110" s="217" t="s">
        <v>1393</v>
      </c>
      <c r="G110" s="218" t="s">
        <v>200</v>
      </c>
      <c r="H110" s="219">
        <v>95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170</v>
      </c>
      <c r="AT110" s="226" t="s">
        <v>165</v>
      </c>
      <c r="AU110" s="226" t="s">
        <v>80</v>
      </c>
      <c r="AY110" s="19" t="s">
        <v>163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170</v>
      </c>
      <c r="BM110" s="226" t="s">
        <v>364</v>
      </c>
    </row>
    <row r="111" spans="1:65" s="2" customFormat="1" ht="16.5" customHeight="1">
      <c r="A111" s="40"/>
      <c r="B111" s="41"/>
      <c r="C111" s="267" t="s">
        <v>276</v>
      </c>
      <c r="D111" s="267" t="s">
        <v>243</v>
      </c>
      <c r="E111" s="268" t="s">
        <v>1394</v>
      </c>
      <c r="F111" s="269" t="s">
        <v>1395</v>
      </c>
      <c r="G111" s="270" t="s">
        <v>200</v>
      </c>
      <c r="H111" s="271">
        <v>95</v>
      </c>
      <c r="I111" s="272"/>
      <c r="J111" s="273">
        <f>ROUND(I111*H111,2)</f>
        <v>0</v>
      </c>
      <c r="K111" s="269" t="s">
        <v>19</v>
      </c>
      <c r="L111" s="274"/>
      <c r="M111" s="275" t="s">
        <v>19</v>
      </c>
      <c r="N111" s="276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230</v>
      </c>
      <c r="AT111" s="226" t="s">
        <v>243</v>
      </c>
      <c r="AU111" s="226" t="s">
        <v>80</v>
      </c>
      <c r="AY111" s="19" t="s">
        <v>163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170</v>
      </c>
      <c r="BM111" s="226" t="s">
        <v>375</v>
      </c>
    </row>
    <row r="112" spans="1:65" s="2" customFormat="1" ht="16.5" customHeight="1">
      <c r="A112" s="40"/>
      <c r="B112" s="41"/>
      <c r="C112" s="215" t="s">
        <v>282</v>
      </c>
      <c r="D112" s="215" t="s">
        <v>165</v>
      </c>
      <c r="E112" s="216" t="s">
        <v>1396</v>
      </c>
      <c r="F112" s="217" t="s">
        <v>1397</v>
      </c>
      <c r="G112" s="218" t="s">
        <v>405</v>
      </c>
      <c r="H112" s="219">
        <v>9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170</v>
      </c>
      <c r="AT112" s="226" t="s">
        <v>165</v>
      </c>
      <c r="AU112" s="226" t="s">
        <v>80</v>
      </c>
      <c r="AY112" s="19" t="s">
        <v>163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170</v>
      </c>
      <c r="BM112" s="226" t="s">
        <v>385</v>
      </c>
    </row>
    <row r="113" spans="1:65" s="2" customFormat="1" ht="16.5" customHeight="1">
      <c r="A113" s="40"/>
      <c r="B113" s="41"/>
      <c r="C113" s="215" t="s">
        <v>296</v>
      </c>
      <c r="D113" s="215" t="s">
        <v>165</v>
      </c>
      <c r="E113" s="216" t="s">
        <v>1398</v>
      </c>
      <c r="F113" s="217" t="s">
        <v>1399</v>
      </c>
      <c r="G113" s="218" t="s">
        <v>405</v>
      </c>
      <c r="H113" s="219">
        <v>39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170</v>
      </c>
      <c r="AT113" s="226" t="s">
        <v>165</v>
      </c>
      <c r="AU113" s="226" t="s">
        <v>80</v>
      </c>
      <c r="AY113" s="19" t="s">
        <v>163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80</v>
      </c>
      <c r="BK113" s="227">
        <f>ROUND(I113*H113,2)</f>
        <v>0</v>
      </c>
      <c r="BL113" s="19" t="s">
        <v>170</v>
      </c>
      <c r="BM113" s="226" t="s">
        <v>396</v>
      </c>
    </row>
    <row r="114" spans="1:65" s="2" customFormat="1" ht="16.5" customHeight="1">
      <c r="A114" s="40"/>
      <c r="B114" s="41"/>
      <c r="C114" s="215" t="s">
        <v>303</v>
      </c>
      <c r="D114" s="215" t="s">
        <v>165</v>
      </c>
      <c r="E114" s="216" t="s">
        <v>1400</v>
      </c>
      <c r="F114" s="217" t="s">
        <v>1401</v>
      </c>
      <c r="G114" s="218" t="s">
        <v>405</v>
      </c>
      <c r="H114" s="219">
        <v>36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170</v>
      </c>
      <c r="AT114" s="226" t="s">
        <v>165</v>
      </c>
      <c r="AU114" s="226" t="s">
        <v>80</v>
      </c>
      <c r="AY114" s="19" t="s">
        <v>163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170</v>
      </c>
      <c r="BM114" s="226" t="s">
        <v>410</v>
      </c>
    </row>
    <row r="115" spans="1:65" s="2" customFormat="1" ht="16.5" customHeight="1">
      <c r="A115" s="40"/>
      <c r="B115" s="41"/>
      <c r="C115" s="215" t="s">
        <v>308</v>
      </c>
      <c r="D115" s="215" t="s">
        <v>165</v>
      </c>
      <c r="E115" s="216" t="s">
        <v>1402</v>
      </c>
      <c r="F115" s="217" t="s">
        <v>1403</v>
      </c>
      <c r="G115" s="218" t="s">
        <v>405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170</v>
      </c>
      <c r="AT115" s="226" t="s">
        <v>165</v>
      </c>
      <c r="AU115" s="226" t="s">
        <v>80</v>
      </c>
      <c r="AY115" s="19" t="s">
        <v>163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80</v>
      </c>
      <c r="BK115" s="227">
        <f>ROUND(I115*H115,2)</f>
        <v>0</v>
      </c>
      <c r="BL115" s="19" t="s">
        <v>170</v>
      </c>
      <c r="BM115" s="226" t="s">
        <v>419</v>
      </c>
    </row>
    <row r="116" spans="1:65" s="2" customFormat="1" ht="16.5" customHeight="1">
      <c r="A116" s="40"/>
      <c r="B116" s="41"/>
      <c r="C116" s="267" t="s">
        <v>7</v>
      </c>
      <c r="D116" s="267" t="s">
        <v>243</v>
      </c>
      <c r="E116" s="268" t="s">
        <v>1404</v>
      </c>
      <c r="F116" s="269" t="s">
        <v>1405</v>
      </c>
      <c r="G116" s="270" t="s">
        <v>405</v>
      </c>
      <c r="H116" s="271">
        <v>1</v>
      </c>
      <c r="I116" s="272"/>
      <c r="J116" s="273">
        <f>ROUND(I116*H116,2)</f>
        <v>0</v>
      </c>
      <c r="K116" s="269" t="s">
        <v>19</v>
      </c>
      <c r="L116" s="274"/>
      <c r="M116" s="275" t="s">
        <v>19</v>
      </c>
      <c r="N116" s="276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230</v>
      </c>
      <c r="AT116" s="226" t="s">
        <v>243</v>
      </c>
      <c r="AU116" s="226" t="s">
        <v>80</v>
      </c>
      <c r="AY116" s="19" t="s">
        <v>163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80</v>
      </c>
      <c r="BK116" s="227">
        <f>ROUND(I116*H116,2)</f>
        <v>0</v>
      </c>
      <c r="BL116" s="19" t="s">
        <v>170</v>
      </c>
      <c r="BM116" s="226" t="s">
        <v>428</v>
      </c>
    </row>
    <row r="117" spans="1:63" s="12" customFormat="1" ht="25.9" customHeight="1">
      <c r="A117" s="12"/>
      <c r="B117" s="199"/>
      <c r="C117" s="200"/>
      <c r="D117" s="201" t="s">
        <v>72</v>
      </c>
      <c r="E117" s="202" t="s">
        <v>1406</v>
      </c>
      <c r="F117" s="202" t="s">
        <v>1407</v>
      </c>
      <c r="G117" s="200"/>
      <c r="H117" s="200"/>
      <c r="I117" s="203"/>
      <c r="J117" s="204">
        <f>BK117</f>
        <v>0</v>
      </c>
      <c r="K117" s="200"/>
      <c r="L117" s="205"/>
      <c r="M117" s="206"/>
      <c r="N117" s="207"/>
      <c r="O117" s="207"/>
      <c r="P117" s="208">
        <f>SUM(P118:P119)</f>
        <v>0</v>
      </c>
      <c r="Q117" s="207"/>
      <c r="R117" s="208">
        <f>SUM(R118:R119)</f>
        <v>0</v>
      </c>
      <c r="S117" s="207"/>
      <c r="T117" s="209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0" t="s">
        <v>80</v>
      </c>
      <c r="AT117" s="211" t="s">
        <v>72</v>
      </c>
      <c r="AU117" s="211" t="s">
        <v>73</v>
      </c>
      <c r="AY117" s="210" t="s">
        <v>163</v>
      </c>
      <c r="BK117" s="212">
        <f>SUM(BK118:BK119)</f>
        <v>0</v>
      </c>
    </row>
    <row r="118" spans="1:65" s="2" customFormat="1" ht="16.5" customHeight="1">
      <c r="A118" s="40"/>
      <c r="B118" s="41"/>
      <c r="C118" s="215" t="s">
        <v>317</v>
      </c>
      <c r="D118" s="215" t="s">
        <v>165</v>
      </c>
      <c r="E118" s="216" t="s">
        <v>1408</v>
      </c>
      <c r="F118" s="217" t="s">
        <v>1409</v>
      </c>
      <c r="G118" s="218" t="s">
        <v>1410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170</v>
      </c>
      <c r="AT118" s="226" t="s">
        <v>165</v>
      </c>
      <c r="AU118" s="226" t="s">
        <v>80</v>
      </c>
      <c r="AY118" s="19" t="s">
        <v>163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170</v>
      </c>
      <c r="BM118" s="226" t="s">
        <v>437</v>
      </c>
    </row>
    <row r="119" spans="1:65" s="2" customFormat="1" ht="16.5" customHeight="1">
      <c r="A119" s="40"/>
      <c r="B119" s="41"/>
      <c r="C119" s="215" t="s">
        <v>324</v>
      </c>
      <c r="D119" s="215" t="s">
        <v>165</v>
      </c>
      <c r="E119" s="216" t="s">
        <v>1411</v>
      </c>
      <c r="F119" s="217" t="s">
        <v>1412</v>
      </c>
      <c r="G119" s="218" t="s">
        <v>405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170</v>
      </c>
      <c r="AT119" s="226" t="s">
        <v>165</v>
      </c>
      <c r="AU119" s="226" t="s">
        <v>80</v>
      </c>
      <c r="AY119" s="19" t="s">
        <v>163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170</v>
      </c>
      <c r="BM119" s="226" t="s">
        <v>446</v>
      </c>
    </row>
    <row r="120" spans="1:63" s="12" customFormat="1" ht="25.9" customHeight="1">
      <c r="A120" s="12"/>
      <c r="B120" s="199"/>
      <c r="C120" s="200"/>
      <c r="D120" s="201" t="s">
        <v>72</v>
      </c>
      <c r="E120" s="202" t="s">
        <v>1413</v>
      </c>
      <c r="F120" s="202" t="s">
        <v>1414</v>
      </c>
      <c r="G120" s="200"/>
      <c r="H120" s="200"/>
      <c r="I120" s="203"/>
      <c r="J120" s="204">
        <f>BK120</f>
        <v>0</v>
      </c>
      <c r="K120" s="200"/>
      <c r="L120" s="205"/>
      <c r="M120" s="206"/>
      <c r="N120" s="207"/>
      <c r="O120" s="207"/>
      <c r="P120" s="208">
        <f>SUM(P121:P132)</f>
        <v>0</v>
      </c>
      <c r="Q120" s="207"/>
      <c r="R120" s="208">
        <f>SUM(R121:R132)</f>
        <v>0</v>
      </c>
      <c r="S120" s="207"/>
      <c r="T120" s="209">
        <f>SUM(T121:T132)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80</v>
      </c>
      <c r="AT120" s="211" t="s">
        <v>72</v>
      </c>
      <c r="AU120" s="211" t="s">
        <v>73</v>
      </c>
      <c r="AY120" s="210" t="s">
        <v>163</v>
      </c>
      <c r="BK120" s="212">
        <f>SUM(BK121:BK132)</f>
        <v>0</v>
      </c>
    </row>
    <row r="121" spans="1:65" s="2" customFormat="1" ht="16.5" customHeight="1">
      <c r="A121" s="40"/>
      <c r="B121" s="41"/>
      <c r="C121" s="215" t="s">
        <v>331</v>
      </c>
      <c r="D121" s="215" t="s">
        <v>165</v>
      </c>
      <c r="E121" s="216" t="s">
        <v>1415</v>
      </c>
      <c r="F121" s="217" t="s">
        <v>1416</v>
      </c>
      <c r="G121" s="218" t="s">
        <v>118</v>
      </c>
      <c r="H121" s="219">
        <v>5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170</v>
      </c>
      <c r="AT121" s="226" t="s">
        <v>165</v>
      </c>
      <c r="AU121" s="226" t="s">
        <v>80</v>
      </c>
      <c r="AY121" s="19" t="s">
        <v>163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170</v>
      </c>
      <c r="BM121" s="226" t="s">
        <v>455</v>
      </c>
    </row>
    <row r="122" spans="1:65" s="2" customFormat="1" ht="16.5" customHeight="1">
      <c r="A122" s="40"/>
      <c r="B122" s="41"/>
      <c r="C122" s="215" t="s">
        <v>336</v>
      </c>
      <c r="D122" s="215" t="s">
        <v>165</v>
      </c>
      <c r="E122" s="216" t="s">
        <v>1417</v>
      </c>
      <c r="F122" s="217" t="s">
        <v>1418</v>
      </c>
      <c r="G122" s="218" t="s">
        <v>405</v>
      </c>
      <c r="H122" s="219">
        <v>5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170</v>
      </c>
      <c r="AT122" s="226" t="s">
        <v>165</v>
      </c>
      <c r="AU122" s="226" t="s">
        <v>80</v>
      </c>
      <c r="AY122" s="19" t="s">
        <v>163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80</v>
      </c>
      <c r="BK122" s="227">
        <f>ROUND(I122*H122,2)</f>
        <v>0</v>
      </c>
      <c r="BL122" s="19" t="s">
        <v>170</v>
      </c>
      <c r="BM122" s="226" t="s">
        <v>463</v>
      </c>
    </row>
    <row r="123" spans="1:65" s="2" customFormat="1" ht="16.5" customHeight="1">
      <c r="A123" s="40"/>
      <c r="B123" s="41"/>
      <c r="C123" s="267" t="s">
        <v>341</v>
      </c>
      <c r="D123" s="267" t="s">
        <v>243</v>
      </c>
      <c r="E123" s="268" t="s">
        <v>1419</v>
      </c>
      <c r="F123" s="269" t="s">
        <v>1420</v>
      </c>
      <c r="G123" s="270" t="s">
        <v>405</v>
      </c>
      <c r="H123" s="271">
        <v>5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230</v>
      </c>
      <c r="AT123" s="226" t="s">
        <v>243</v>
      </c>
      <c r="AU123" s="226" t="s">
        <v>80</v>
      </c>
      <c r="AY123" s="19" t="s">
        <v>163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80</v>
      </c>
      <c r="BK123" s="227">
        <f>ROUND(I123*H123,2)</f>
        <v>0</v>
      </c>
      <c r="BL123" s="19" t="s">
        <v>170</v>
      </c>
      <c r="BM123" s="226" t="s">
        <v>472</v>
      </c>
    </row>
    <row r="124" spans="1:65" s="2" customFormat="1" ht="16.5" customHeight="1">
      <c r="A124" s="40"/>
      <c r="B124" s="41"/>
      <c r="C124" s="267" t="s">
        <v>346</v>
      </c>
      <c r="D124" s="267" t="s">
        <v>243</v>
      </c>
      <c r="E124" s="268" t="s">
        <v>1421</v>
      </c>
      <c r="F124" s="269" t="s">
        <v>1422</v>
      </c>
      <c r="G124" s="270" t="s">
        <v>118</v>
      </c>
      <c r="H124" s="271">
        <v>2.5</v>
      </c>
      <c r="I124" s="272"/>
      <c r="J124" s="273">
        <f>ROUND(I124*H124,2)</f>
        <v>0</v>
      </c>
      <c r="K124" s="269" t="s">
        <v>19</v>
      </c>
      <c r="L124" s="274"/>
      <c r="M124" s="275" t="s">
        <v>19</v>
      </c>
      <c r="N124" s="276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230</v>
      </c>
      <c r="AT124" s="226" t="s">
        <v>243</v>
      </c>
      <c r="AU124" s="226" t="s">
        <v>80</v>
      </c>
      <c r="AY124" s="19" t="s">
        <v>163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170</v>
      </c>
      <c r="BM124" s="226" t="s">
        <v>483</v>
      </c>
    </row>
    <row r="125" spans="1:65" s="2" customFormat="1" ht="16.5" customHeight="1">
      <c r="A125" s="40"/>
      <c r="B125" s="41"/>
      <c r="C125" s="267" t="s">
        <v>351</v>
      </c>
      <c r="D125" s="267" t="s">
        <v>243</v>
      </c>
      <c r="E125" s="268" t="s">
        <v>1423</v>
      </c>
      <c r="F125" s="269" t="s">
        <v>1424</v>
      </c>
      <c r="G125" s="270" t="s">
        <v>246</v>
      </c>
      <c r="H125" s="271">
        <v>5</v>
      </c>
      <c r="I125" s="272"/>
      <c r="J125" s="273">
        <f>ROUND(I125*H125,2)</f>
        <v>0</v>
      </c>
      <c r="K125" s="269" t="s">
        <v>19</v>
      </c>
      <c r="L125" s="274"/>
      <c r="M125" s="275" t="s">
        <v>19</v>
      </c>
      <c r="N125" s="276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230</v>
      </c>
      <c r="AT125" s="226" t="s">
        <v>243</v>
      </c>
      <c r="AU125" s="226" t="s">
        <v>80</v>
      </c>
      <c r="AY125" s="19" t="s">
        <v>163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170</v>
      </c>
      <c r="BM125" s="226" t="s">
        <v>492</v>
      </c>
    </row>
    <row r="126" spans="1:65" s="2" customFormat="1" ht="16.5" customHeight="1">
      <c r="A126" s="40"/>
      <c r="B126" s="41"/>
      <c r="C126" s="215" t="s">
        <v>358</v>
      </c>
      <c r="D126" s="215" t="s">
        <v>165</v>
      </c>
      <c r="E126" s="216" t="s">
        <v>1425</v>
      </c>
      <c r="F126" s="217" t="s">
        <v>1426</v>
      </c>
      <c r="G126" s="218" t="s">
        <v>200</v>
      </c>
      <c r="H126" s="219">
        <v>67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170</v>
      </c>
      <c r="AT126" s="226" t="s">
        <v>165</v>
      </c>
      <c r="AU126" s="226" t="s">
        <v>80</v>
      </c>
      <c r="AY126" s="19" t="s">
        <v>163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170</v>
      </c>
      <c r="BM126" s="226" t="s">
        <v>501</v>
      </c>
    </row>
    <row r="127" spans="1:65" s="2" customFormat="1" ht="16.5" customHeight="1">
      <c r="A127" s="40"/>
      <c r="B127" s="41"/>
      <c r="C127" s="215" t="s">
        <v>364</v>
      </c>
      <c r="D127" s="215" t="s">
        <v>165</v>
      </c>
      <c r="E127" s="216" t="s">
        <v>1427</v>
      </c>
      <c r="F127" s="217" t="s">
        <v>1428</v>
      </c>
      <c r="G127" s="218" t="s">
        <v>200</v>
      </c>
      <c r="H127" s="219">
        <v>67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170</v>
      </c>
      <c r="AT127" s="226" t="s">
        <v>165</v>
      </c>
      <c r="AU127" s="226" t="s">
        <v>80</v>
      </c>
      <c r="AY127" s="19" t="s">
        <v>163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80</v>
      </c>
      <c r="BK127" s="227">
        <f>ROUND(I127*H127,2)</f>
        <v>0</v>
      </c>
      <c r="BL127" s="19" t="s">
        <v>170</v>
      </c>
      <c r="BM127" s="226" t="s">
        <v>177</v>
      </c>
    </row>
    <row r="128" spans="1:65" s="2" customFormat="1" ht="16.5" customHeight="1">
      <c r="A128" s="40"/>
      <c r="B128" s="41"/>
      <c r="C128" s="267" t="s">
        <v>369</v>
      </c>
      <c r="D128" s="267" t="s">
        <v>243</v>
      </c>
      <c r="E128" s="268" t="s">
        <v>1429</v>
      </c>
      <c r="F128" s="269" t="s">
        <v>1430</v>
      </c>
      <c r="G128" s="270" t="s">
        <v>200</v>
      </c>
      <c r="H128" s="271">
        <v>67</v>
      </c>
      <c r="I128" s="272"/>
      <c r="J128" s="273">
        <f>ROUND(I128*H128,2)</f>
        <v>0</v>
      </c>
      <c r="K128" s="269" t="s">
        <v>19</v>
      </c>
      <c r="L128" s="274"/>
      <c r="M128" s="275" t="s">
        <v>19</v>
      </c>
      <c r="N128" s="276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230</v>
      </c>
      <c r="AT128" s="226" t="s">
        <v>243</v>
      </c>
      <c r="AU128" s="226" t="s">
        <v>80</v>
      </c>
      <c r="AY128" s="19" t="s">
        <v>163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80</v>
      </c>
      <c r="BK128" s="227">
        <f>ROUND(I128*H128,2)</f>
        <v>0</v>
      </c>
      <c r="BL128" s="19" t="s">
        <v>170</v>
      </c>
      <c r="BM128" s="226" t="s">
        <v>518</v>
      </c>
    </row>
    <row r="129" spans="1:65" s="2" customFormat="1" ht="16.5" customHeight="1">
      <c r="A129" s="40"/>
      <c r="B129" s="41"/>
      <c r="C129" s="215" t="s">
        <v>375</v>
      </c>
      <c r="D129" s="215" t="s">
        <v>165</v>
      </c>
      <c r="E129" s="216" t="s">
        <v>1431</v>
      </c>
      <c r="F129" s="217" t="s">
        <v>1432</v>
      </c>
      <c r="G129" s="218" t="s">
        <v>200</v>
      </c>
      <c r="H129" s="219">
        <v>67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170</v>
      </c>
      <c r="AT129" s="226" t="s">
        <v>165</v>
      </c>
      <c r="AU129" s="226" t="s">
        <v>80</v>
      </c>
      <c r="AY129" s="19" t="s">
        <v>163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170</v>
      </c>
      <c r="BM129" s="226" t="s">
        <v>529</v>
      </c>
    </row>
    <row r="130" spans="1:65" s="2" customFormat="1" ht="16.5" customHeight="1">
      <c r="A130" s="40"/>
      <c r="B130" s="41"/>
      <c r="C130" s="215" t="s">
        <v>380</v>
      </c>
      <c r="D130" s="215" t="s">
        <v>165</v>
      </c>
      <c r="E130" s="216" t="s">
        <v>1433</v>
      </c>
      <c r="F130" s="217" t="s">
        <v>1434</v>
      </c>
      <c r="G130" s="218" t="s">
        <v>246</v>
      </c>
      <c r="H130" s="219">
        <v>27.179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170</v>
      </c>
      <c r="AT130" s="226" t="s">
        <v>165</v>
      </c>
      <c r="AU130" s="226" t="s">
        <v>80</v>
      </c>
      <c r="AY130" s="19" t="s">
        <v>163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80</v>
      </c>
      <c r="BK130" s="227">
        <f>ROUND(I130*H130,2)</f>
        <v>0</v>
      </c>
      <c r="BL130" s="19" t="s">
        <v>170</v>
      </c>
      <c r="BM130" s="226" t="s">
        <v>539</v>
      </c>
    </row>
    <row r="131" spans="1:65" s="2" customFormat="1" ht="16.5" customHeight="1">
      <c r="A131" s="40"/>
      <c r="B131" s="41"/>
      <c r="C131" s="215" t="s">
        <v>385</v>
      </c>
      <c r="D131" s="215" t="s">
        <v>165</v>
      </c>
      <c r="E131" s="216" t="s">
        <v>1435</v>
      </c>
      <c r="F131" s="217" t="s">
        <v>1436</v>
      </c>
      <c r="G131" s="218" t="s">
        <v>246</v>
      </c>
      <c r="H131" s="219">
        <v>135.85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170</v>
      </c>
      <c r="AT131" s="226" t="s">
        <v>165</v>
      </c>
      <c r="AU131" s="226" t="s">
        <v>80</v>
      </c>
      <c r="AY131" s="19" t="s">
        <v>163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170</v>
      </c>
      <c r="BM131" s="226" t="s">
        <v>550</v>
      </c>
    </row>
    <row r="132" spans="1:65" s="2" customFormat="1" ht="16.5" customHeight="1">
      <c r="A132" s="40"/>
      <c r="B132" s="41"/>
      <c r="C132" s="215" t="s">
        <v>391</v>
      </c>
      <c r="D132" s="215" t="s">
        <v>165</v>
      </c>
      <c r="E132" s="216" t="s">
        <v>1437</v>
      </c>
      <c r="F132" s="217" t="s">
        <v>1438</v>
      </c>
      <c r="G132" s="218" t="s">
        <v>118</v>
      </c>
      <c r="H132" s="219">
        <v>3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170</v>
      </c>
      <c r="AT132" s="226" t="s">
        <v>165</v>
      </c>
      <c r="AU132" s="226" t="s">
        <v>80</v>
      </c>
      <c r="AY132" s="19" t="s">
        <v>163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170</v>
      </c>
      <c r="BM132" s="226" t="s">
        <v>561</v>
      </c>
    </row>
    <row r="133" spans="1:63" s="12" customFormat="1" ht="25.9" customHeight="1">
      <c r="A133" s="12"/>
      <c r="B133" s="199"/>
      <c r="C133" s="200"/>
      <c r="D133" s="201" t="s">
        <v>72</v>
      </c>
      <c r="E133" s="202" t="s">
        <v>1439</v>
      </c>
      <c r="F133" s="202" t="s">
        <v>1440</v>
      </c>
      <c r="G133" s="200"/>
      <c r="H133" s="200"/>
      <c r="I133" s="203"/>
      <c r="J133" s="204">
        <f>BK133</f>
        <v>0</v>
      </c>
      <c r="K133" s="200"/>
      <c r="L133" s="205"/>
      <c r="M133" s="206"/>
      <c r="N133" s="207"/>
      <c r="O133" s="207"/>
      <c r="P133" s="208">
        <f>SUM(P134:P136)</f>
        <v>0</v>
      </c>
      <c r="Q133" s="207"/>
      <c r="R133" s="208">
        <f>SUM(R134:R136)</f>
        <v>0</v>
      </c>
      <c r="S133" s="207"/>
      <c r="T133" s="209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0" t="s">
        <v>80</v>
      </c>
      <c r="AT133" s="211" t="s">
        <v>72</v>
      </c>
      <c r="AU133" s="211" t="s">
        <v>73</v>
      </c>
      <c r="AY133" s="210" t="s">
        <v>163</v>
      </c>
      <c r="BK133" s="212">
        <f>SUM(BK134:BK136)</f>
        <v>0</v>
      </c>
    </row>
    <row r="134" spans="1:65" s="2" customFormat="1" ht="16.5" customHeight="1">
      <c r="A134" s="40"/>
      <c r="B134" s="41"/>
      <c r="C134" s="215" t="s">
        <v>396</v>
      </c>
      <c r="D134" s="215" t="s">
        <v>165</v>
      </c>
      <c r="E134" s="216" t="s">
        <v>1441</v>
      </c>
      <c r="F134" s="217" t="s">
        <v>1442</v>
      </c>
      <c r="G134" s="218" t="s">
        <v>405</v>
      </c>
      <c r="H134" s="219">
        <v>3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170</v>
      </c>
      <c r="AT134" s="226" t="s">
        <v>165</v>
      </c>
      <c r="AU134" s="226" t="s">
        <v>80</v>
      </c>
      <c r="AY134" s="19" t="s">
        <v>163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170</v>
      </c>
      <c r="BM134" s="226" t="s">
        <v>569</v>
      </c>
    </row>
    <row r="135" spans="1:65" s="2" customFormat="1" ht="16.5" customHeight="1">
      <c r="A135" s="40"/>
      <c r="B135" s="41"/>
      <c r="C135" s="215" t="s">
        <v>402</v>
      </c>
      <c r="D135" s="215" t="s">
        <v>165</v>
      </c>
      <c r="E135" s="216" t="s">
        <v>1443</v>
      </c>
      <c r="F135" s="217" t="s">
        <v>1444</v>
      </c>
      <c r="G135" s="218" t="s">
        <v>405</v>
      </c>
      <c r="H135" s="219">
        <v>6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170</v>
      </c>
      <c r="AT135" s="226" t="s">
        <v>165</v>
      </c>
      <c r="AU135" s="226" t="s">
        <v>80</v>
      </c>
      <c r="AY135" s="19" t="s">
        <v>163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80</v>
      </c>
      <c r="BK135" s="227">
        <f>ROUND(I135*H135,2)</f>
        <v>0</v>
      </c>
      <c r="BL135" s="19" t="s">
        <v>170</v>
      </c>
      <c r="BM135" s="226" t="s">
        <v>578</v>
      </c>
    </row>
    <row r="136" spans="1:65" s="2" customFormat="1" ht="16.5" customHeight="1">
      <c r="A136" s="40"/>
      <c r="B136" s="41"/>
      <c r="C136" s="215" t="s">
        <v>410</v>
      </c>
      <c r="D136" s="215" t="s">
        <v>165</v>
      </c>
      <c r="E136" s="216" t="s">
        <v>1445</v>
      </c>
      <c r="F136" s="217" t="s">
        <v>1446</v>
      </c>
      <c r="G136" s="218" t="s">
        <v>405</v>
      </c>
      <c r="H136" s="219">
        <v>3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170</v>
      </c>
      <c r="AT136" s="226" t="s">
        <v>165</v>
      </c>
      <c r="AU136" s="226" t="s">
        <v>80</v>
      </c>
      <c r="AY136" s="19" t="s">
        <v>163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80</v>
      </c>
      <c r="BK136" s="227">
        <f>ROUND(I136*H136,2)</f>
        <v>0</v>
      </c>
      <c r="BL136" s="19" t="s">
        <v>170</v>
      </c>
      <c r="BM136" s="226" t="s">
        <v>588</v>
      </c>
    </row>
    <row r="137" spans="1:63" s="12" customFormat="1" ht="25.9" customHeight="1">
      <c r="A137" s="12"/>
      <c r="B137" s="199"/>
      <c r="C137" s="200"/>
      <c r="D137" s="201" t="s">
        <v>72</v>
      </c>
      <c r="E137" s="202" t="s">
        <v>276</v>
      </c>
      <c r="F137" s="202" t="s">
        <v>1447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SUM(P138:P139)</f>
        <v>0</v>
      </c>
      <c r="Q137" s="207"/>
      <c r="R137" s="208">
        <f>SUM(R138:R139)</f>
        <v>0</v>
      </c>
      <c r="S137" s="207"/>
      <c r="T137" s="20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80</v>
      </c>
      <c r="AT137" s="211" t="s">
        <v>72</v>
      </c>
      <c r="AU137" s="211" t="s">
        <v>73</v>
      </c>
      <c r="AY137" s="210" t="s">
        <v>163</v>
      </c>
      <c r="BK137" s="212">
        <f>SUM(BK138:BK139)</f>
        <v>0</v>
      </c>
    </row>
    <row r="138" spans="1:65" s="2" customFormat="1" ht="16.5" customHeight="1">
      <c r="A138" s="40"/>
      <c r="B138" s="41"/>
      <c r="C138" s="215" t="s">
        <v>414</v>
      </c>
      <c r="D138" s="215" t="s">
        <v>165</v>
      </c>
      <c r="E138" s="216" t="s">
        <v>1448</v>
      </c>
      <c r="F138" s="217" t="s">
        <v>1449</v>
      </c>
      <c r="G138" s="218" t="s">
        <v>118</v>
      </c>
      <c r="H138" s="219">
        <v>2.8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170</v>
      </c>
      <c r="AT138" s="226" t="s">
        <v>165</v>
      </c>
      <c r="AU138" s="226" t="s">
        <v>80</v>
      </c>
      <c r="AY138" s="19" t="s">
        <v>163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170</v>
      </c>
      <c r="BM138" s="226" t="s">
        <v>597</v>
      </c>
    </row>
    <row r="139" spans="1:65" s="2" customFormat="1" ht="16.5" customHeight="1">
      <c r="A139" s="40"/>
      <c r="B139" s="41"/>
      <c r="C139" s="215" t="s">
        <v>419</v>
      </c>
      <c r="D139" s="215" t="s">
        <v>165</v>
      </c>
      <c r="E139" s="216" t="s">
        <v>1450</v>
      </c>
      <c r="F139" s="217" t="s">
        <v>1451</v>
      </c>
      <c r="G139" s="218" t="s">
        <v>118</v>
      </c>
      <c r="H139" s="219">
        <v>14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170</v>
      </c>
      <c r="AT139" s="226" t="s">
        <v>165</v>
      </c>
      <c r="AU139" s="226" t="s">
        <v>80</v>
      </c>
      <c r="AY139" s="19" t="s">
        <v>163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170</v>
      </c>
      <c r="BM139" s="226" t="s">
        <v>610</v>
      </c>
    </row>
    <row r="140" spans="1:63" s="12" customFormat="1" ht="25.9" customHeight="1">
      <c r="A140" s="12"/>
      <c r="B140" s="199"/>
      <c r="C140" s="200"/>
      <c r="D140" s="201" t="s">
        <v>72</v>
      </c>
      <c r="E140" s="202" t="s">
        <v>303</v>
      </c>
      <c r="F140" s="202" t="s">
        <v>1452</v>
      </c>
      <c r="G140" s="200"/>
      <c r="H140" s="200"/>
      <c r="I140" s="203"/>
      <c r="J140" s="204">
        <f>BK140</f>
        <v>0</v>
      </c>
      <c r="K140" s="200"/>
      <c r="L140" s="205"/>
      <c r="M140" s="206"/>
      <c r="N140" s="207"/>
      <c r="O140" s="207"/>
      <c r="P140" s="208">
        <f>P141</f>
        <v>0</v>
      </c>
      <c r="Q140" s="207"/>
      <c r="R140" s="208">
        <f>R141</f>
        <v>0</v>
      </c>
      <c r="S140" s="207"/>
      <c r="T140" s="20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80</v>
      </c>
      <c r="AT140" s="211" t="s">
        <v>72</v>
      </c>
      <c r="AU140" s="211" t="s">
        <v>73</v>
      </c>
      <c r="AY140" s="210" t="s">
        <v>163</v>
      </c>
      <c r="BK140" s="212">
        <f>BK141</f>
        <v>0</v>
      </c>
    </row>
    <row r="141" spans="1:65" s="2" customFormat="1" ht="16.5" customHeight="1">
      <c r="A141" s="40"/>
      <c r="B141" s="41"/>
      <c r="C141" s="215" t="s">
        <v>423</v>
      </c>
      <c r="D141" s="215" t="s">
        <v>165</v>
      </c>
      <c r="E141" s="216" t="s">
        <v>1453</v>
      </c>
      <c r="F141" s="217" t="s">
        <v>1454</v>
      </c>
      <c r="G141" s="218" t="s">
        <v>246</v>
      </c>
      <c r="H141" s="219">
        <v>6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170</v>
      </c>
      <c r="AT141" s="226" t="s">
        <v>165</v>
      </c>
      <c r="AU141" s="226" t="s">
        <v>80</v>
      </c>
      <c r="AY141" s="19" t="s">
        <v>163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80</v>
      </c>
      <c r="BK141" s="227">
        <f>ROUND(I141*H141,2)</f>
        <v>0</v>
      </c>
      <c r="BL141" s="19" t="s">
        <v>170</v>
      </c>
      <c r="BM141" s="226" t="s">
        <v>627</v>
      </c>
    </row>
    <row r="142" spans="1:63" s="12" customFormat="1" ht="25.9" customHeight="1">
      <c r="A142" s="12"/>
      <c r="B142" s="199"/>
      <c r="C142" s="200"/>
      <c r="D142" s="201" t="s">
        <v>72</v>
      </c>
      <c r="E142" s="202" t="s">
        <v>1455</v>
      </c>
      <c r="F142" s="202" t="s">
        <v>1456</v>
      </c>
      <c r="G142" s="200"/>
      <c r="H142" s="200"/>
      <c r="I142" s="203"/>
      <c r="J142" s="204">
        <f>BK142</f>
        <v>0</v>
      </c>
      <c r="K142" s="200"/>
      <c r="L142" s="205"/>
      <c r="M142" s="206"/>
      <c r="N142" s="207"/>
      <c r="O142" s="207"/>
      <c r="P142" s="208">
        <f>SUM(P143:P145)</f>
        <v>0</v>
      </c>
      <c r="Q142" s="207"/>
      <c r="R142" s="208">
        <f>SUM(R143:R145)</f>
        <v>0</v>
      </c>
      <c r="S142" s="207"/>
      <c r="T142" s="20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80</v>
      </c>
      <c r="AT142" s="211" t="s">
        <v>72</v>
      </c>
      <c r="AU142" s="211" t="s">
        <v>73</v>
      </c>
      <c r="AY142" s="210" t="s">
        <v>163</v>
      </c>
      <c r="BK142" s="212">
        <f>SUM(BK143:BK145)</f>
        <v>0</v>
      </c>
    </row>
    <row r="143" spans="1:65" s="2" customFormat="1" ht="16.5" customHeight="1">
      <c r="A143" s="40"/>
      <c r="B143" s="41"/>
      <c r="C143" s="215" t="s">
        <v>428</v>
      </c>
      <c r="D143" s="215" t="s">
        <v>165</v>
      </c>
      <c r="E143" s="216" t="s">
        <v>1457</v>
      </c>
      <c r="F143" s="217" t="s">
        <v>1458</v>
      </c>
      <c r="G143" s="218" t="s">
        <v>246</v>
      </c>
      <c r="H143" s="219">
        <v>6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170</v>
      </c>
      <c r="AT143" s="226" t="s">
        <v>165</v>
      </c>
      <c r="AU143" s="226" t="s">
        <v>80</v>
      </c>
      <c r="AY143" s="19" t="s">
        <v>163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170</v>
      </c>
      <c r="BM143" s="226" t="s">
        <v>641</v>
      </c>
    </row>
    <row r="144" spans="1:65" s="2" customFormat="1" ht="16.5" customHeight="1">
      <c r="A144" s="40"/>
      <c r="B144" s="41"/>
      <c r="C144" s="215" t="s">
        <v>432</v>
      </c>
      <c r="D144" s="215" t="s">
        <v>165</v>
      </c>
      <c r="E144" s="216" t="s">
        <v>1459</v>
      </c>
      <c r="F144" s="217" t="s">
        <v>1460</v>
      </c>
      <c r="G144" s="218" t="s">
        <v>246</v>
      </c>
      <c r="H144" s="219">
        <v>30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170</v>
      </c>
      <c r="AT144" s="226" t="s">
        <v>165</v>
      </c>
      <c r="AU144" s="226" t="s">
        <v>80</v>
      </c>
      <c r="AY144" s="19" t="s">
        <v>163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170</v>
      </c>
      <c r="BM144" s="226" t="s">
        <v>651</v>
      </c>
    </row>
    <row r="145" spans="1:65" s="2" customFormat="1" ht="16.5" customHeight="1">
      <c r="A145" s="40"/>
      <c r="B145" s="41"/>
      <c r="C145" s="215" t="s">
        <v>437</v>
      </c>
      <c r="D145" s="215" t="s">
        <v>165</v>
      </c>
      <c r="E145" s="216" t="s">
        <v>1461</v>
      </c>
      <c r="F145" s="217" t="s">
        <v>1462</v>
      </c>
      <c r="G145" s="218" t="s">
        <v>246</v>
      </c>
      <c r="H145" s="219">
        <v>6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170</v>
      </c>
      <c r="AT145" s="226" t="s">
        <v>165</v>
      </c>
      <c r="AU145" s="226" t="s">
        <v>80</v>
      </c>
      <c r="AY145" s="19" t="s">
        <v>163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80</v>
      </c>
      <c r="BK145" s="227">
        <f>ROUND(I145*H145,2)</f>
        <v>0</v>
      </c>
      <c r="BL145" s="19" t="s">
        <v>170</v>
      </c>
      <c r="BM145" s="226" t="s">
        <v>662</v>
      </c>
    </row>
    <row r="146" spans="1:63" s="12" customFormat="1" ht="25.9" customHeight="1">
      <c r="A146" s="12"/>
      <c r="B146" s="199"/>
      <c r="C146" s="200"/>
      <c r="D146" s="201" t="s">
        <v>72</v>
      </c>
      <c r="E146" s="202" t="s">
        <v>1463</v>
      </c>
      <c r="F146" s="202" t="s">
        <v>1464</v>
      </c>
      <c r="G146" s="200"/>
      <c r="H146" s="200"/>
      <c r="I146" s="203"/>
      <c r="J146" s="204">
        <f>BK146</f>
        <v>0</v>
      </c>
      <c r="K146" s="200"/>
      <c r="L146" s="205"/>
      <c r="M146" s="206"/>
      <c r="N146" s="207"/>
      <c r="O146" s="207"/>
      <c r="P146" s="208">
        <v>0</v>
      </c>
      <c r="Q146" s="207"/>
      <c r="R146" s="208">
        <v>0</v>
      </c>
      <c r="S146" s="207"/>
      <c r="T146" s="209"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80</v>
      </c>
      <c r="AT146" s="211" t="s">
        <v>72</v>
      </c>
      <c r="AU146" s="211" t="s">
        <v>73</v>
      </c>
      <c r="AY146" s="210" t="s">
        <v>163</v>
      </c>
      <c r="BK146" s="212">
        <v>0</v>
      </c>
    </row>
    <row r="147" spans="1:63" s="12" customFormat="1" ht="25.9" customHeight="1">
      <c r="A147" s="12"/>
      <c r="B147" s="199"/>
      <c r="C147" s="200"/>
      <c r="D147" s="201" t="s">
        <v>72</v>
      </c>
      <c r="E147" s="202" t="s">
        <v>1465</v>
      </c>
      <c r="F147" s="202" t="s">
        <v>1466</v>
      </c>
      <c r="G147" s="200"/>
      <c r="H147" s="200"/>
      <c r="I147" s="203"/>
      <c r="J147" s="204">
        <f>BK147</f>
        <v>0</v>
      </c>
      <c r="K147" s="200"/>
      <c r="L147" s="205"/>
      <c r="M147" s="206"/>
      <c r="N147" s="207"/>
      <c r="O147" s="207"/>
      <c r="P147" s="208">
        <f>P148</f>
        <v>0</v>
      </c>
      <c r="Q147" s="207"/>
      <c r="R147" s="208">
        <f>R148</f>
        <v>0</v>
      </c>
      <c r="S147" s="207"/>
      <c r="T147" s="209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0" t="s">
        <v>80</v>
      </c>
      <c r="AT147" s="211" t="s">
        <v>72</v>
      </c>
      <c r="AU147" s="211" t="s">
        <v>73</v>
      </c>
      <c r="AY147" s="210" t="s">
        <v>163</v>
      </c>
      <c r="BK147" s="212">
        <f>BK148</f>
        <v>0</v>
      </c>
    </row>
    <row r="148" spans="1:65" s="2" customFormat="1" ht="24.15" customHeight="1">
      <c r="A148" s="40"/>
      <c r="B148" s="41"/>
      <c r="C148" s="215" t="s">
        <v>441</v>
      </c>
      <c r="D148" s="215" t="s">
        <v>165</v>
      </c>
      <c r="E148" s="216" t="s">
        <v>1467</v>
      </c>
      <c r="F148" s="217" t="s">
        <v>1310</v>
      </c>
      <c r="G148" s="218" t="s">
        <v>1468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77" t="s">
        <v>19</v>
      </c>
      <c r="N148" s="278" t="s">
        <v>44</v>
      </c>
      <c r="O148" s="279"/>
      <c r="P148" s="280">
        <f>O148*H148</f>
        <v>0</v>
      </c>
      <c r="Q148" s="280">
        <v>0</v>
      </c>
      <c r="R148" s="280">
        <f>Q148*H148</f>
        <v>0</v>
      </c>
      <c r="S148" s="280">
        <v>0</v>
      </c>
      <c r="T148" s="281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170</v>
      </c>
      <c r="AT148" s="226" t="s">
        <v>165</v>
      </c>
      <c r="AU148" s="226" t="s">
        <v>80</v>
      </c>
      <c r="AY148" s="19" t="s">
        <v>163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80</v>
      </c>
      <c r="BK148" s="227">
        <f>ROUND(I148*H148,2)</f>
        <v>0</v>
      </c>
      <c r="BL148" s="19" t="s">
        <v>170</v>
      </c>
      <c r="BM148" s="226" t="s">
        <v>670</v>
      </c>
    </row>
    <row r="149" spans="1:31" s="2" customFormat="1" ht="6.95" customHeight="1">
      <c r="A149" s="40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46"/>
      <c r="M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</sheetData>
  <sheetProtection password="CC35" sheet="1" objects="1" scenarios="1" formatColumns="0" formatRows="0" autoFilter="0"/>
  <autoFilter ref="C93:K14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1469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1470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ROUND((SUM(BE95:BE183)),2)</f>
        <v>0</v>
      </c>
      <c r="G35" s="40"/>
      <c r="H35" s="40"/>
      <c r="I35" s="160">
        <v>0.21</v>
      </c>
      <c r="J35" s="159">
        <f>ROUND(((SUM(BE95:BE183))*I35),2)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ROUND((SUM(BF95:BF183)),2)</f>
        <v>0</v>
      </c>
      <c r="G36" s="40"/>
      <c r="H36" s="40"/>
      <c r="I36" s="160">
        <v>0.15</v>
      </c>
      <c r="J36" s="159">
        <f>ROUND(((SUM(BF95:BF183))*I36),2)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ROUND((SUM(BG95:BG183)),2)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ROUND((SUM(BH95:BH183)),2)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ROUND((SUM(BI95:BI183)),2)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1469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101-02 - KOMUNIKACE+PARKOVIŠTĚ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136</v>
      </c>
      <c r="E65" s="185"/>
      <c r="F65" s="185"/>
      <c r="G65" s="185"/>
      <c r="H65" s="185"/>
      <c r="I65" s="185"/>
      <c r="J65" s="186">
        <f>J97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138</v>
      </c>
      <c r="E66" s="185"/>
      <c r="F66" s="185"/>
      <c r="G66" s="185"/>
      <c r="H66" s="185"/>
      <c r="I66" s="185"/>
      <c r="J66" s="186">
        <f>J126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139</v>
      </c>
      <c r="E67" s="185"/>
      <c r="F67" s="185"/>
      <c r="G67" s="185"/>
      <c r="H67" s="185"/>
      <c r="I67" s="185"/>
      <c r="J67" s="186">
        <f>J137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140</v>
      </c>
      <c r="E68" s="185"/>
      <c r="F68" s="185"/>
      <c r="G68" s="185"/>
      <c r="H68" s="185"/>
      <c r="I68" s="185"/>
      <c r="J68" s="186">
        <f>J142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141</v>
      </c>
      <c r="E69" s="185"/>
      <c r="F69" s="185"/>
      <c r="G69" s="185"/>
      <c r="H69" s="185"/>
      <c r="I69" s="185"/>
      <c r="J69" s="186">
        <f>J162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142</v>
      </c>
      <c r="E70" s="185"/>
      <c r="F70" s="185"/>
      <c r="G70" s="185"/>
      <c r="H70" s="185"/>
      <c r="I70" s="185"/>
      <c r="J70" s="186">
        <f>J169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145</v>
      </c>
      <c r="E71" s="180"/>
      <c r="F71" s="180"/>
      <c r="G71" s="180"/>
      <c r="H71" s="180"/>
      <c r="I71" s="180"/>
      <c r="J71" s="181">
        <f>J172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3"/>
      <c r="C72" s="127"/>
      <c r="D72" s="184" t="s">
        <v>146</v>
      </c>
      <c r="E72" s="185"/>
      <c r="F72" s="185"/>
      <c r="G72" s="185"/>
      <c r="H72" s="185"/>
      <c r="I72" s="185"/>
      <c r="J72" s="186">
        <f>J173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147</v>
      </c>
      <c r="E73" s="185"/>
      <c r="F73" s="185"/>
      <c r="G73" s="185"/>
      <c r="H73" s="185"/>
      <c r="I73" s="185"/>
      <c r="J73" s="186">
        <f>J180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148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Oprava povrchu komunikací v Klatovech 2024, 2. část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127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1469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129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SO 101-02 - KOMUNIKACE+PARKOVIŠTĚ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 xml:space="preserve">Klatovy </v>
      </c>
      <c r="G89" s="42"/>
      <c r="H89" s="42"/>
      <c r="I89" s="34" t="s">
        <v>23</v>
      </c>
      <c r="J89" s="74" t="str">
        <f>IF(J14="","",J14)</f>
        <v>5. 2. 2024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 xml:space="preserve">město Klatovy </v>
      </c>
      <c r="G91" s="42"/>
      <c r="H91" s="42"/>
      <c r="I91" s="34" t="s">
        <v>33</v>
      </c>
      <c r="J91" s="38" t="str">
        <f>E23</f>
        <v xml:space="preserve"> 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31</v>
      </c>
      <c r="D92" s="42"/>
      <c r="E92" s="42"/>
      <c r="F92" s="29" t="str">
        <f>IF(E20="","",E20)</f>
        <v>Vyplň údaj</v>
      </c>
      <c r="G92" s="42"/>
      <c r="H92" s="42"/>
      <c r="I92" s="34" t="s">
        <v>36</v>
      </c>
      <c r="J92" s="38" t="str">
        <f>E26</f>
        <v xml:space="preserve"> 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149</v>
      </c>
      <c r="D94" s="191" t="s">
        <v>58</v>
      </c>
      <c r="E94" s="191" t="s">
        <v>54</v>
      </c>
      <c r="F94" s="191" t="s">
        <v>55</v>
      </c>
      <c r="G94" s="191" t="s">
        <v>150</v>
      </c>
      <c r="H94" s="191" t="s">
        <v>151</v>
      </c>
      <c r="I94" s="191" t="s">
        <v>152</v>
      </c>
      <c r="J94" s="191" t="s">
        <v>133</v>
      </c>
      <c r="K94" s="192" t="s">
        <v>153</v>
      </c>
      <c r="L94" s="193"/>
      <c r="M94" s="94" t="s">
        <v>19</v>
      </c>
      <c r="N94" s="95" t="s">
        <v>43</v>
      </c>
      <c r="O94" s="95" t="s">
        <v>154</v>
      </c>
      <c r="P94" s="95" t="s">
        <v>155</v>
      </c>
      <c r="Q94" s="95" t="s">
        <v>156</v>
      </c>
      <c r="R94" s="95" t="s">
        <v>157</v>
      </c>
      <c r="S94" s="95" t="s">
        <v>158</v>
      </c>
      <c r="T94" s="96" t="s">
        <v>159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160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P96+P172</f>
        <v>0</v>
      </c>
      <c r="Q95" s="98"/>
      <c r="R95" s="196">
        <f>R96+R172</f>
        <v>49.452217000000005</v>
      </c>
      <c r="S95" s="98"/>
      <c r="T95" s="197">
        <f>T96+T172</f>
        <v>130.98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8">
        <f>BK96+BK172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161</v>
      </c>
      <c r="F96" s="202" t="s">
        <v>162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P97+P126+P137+P142+P162+P169</f>
        <v>0</v>
      </c>
      <c r="Q96" s="207"/>
      <c r="R96" s="208">
        <f>R97+R126+R137+R142+R162+R169</f>
        <v>49.452217000000005</v>
      </c>
      <c r="S96" s="207"/>
      <c r="T96" s="209">
        <f>T97+T126+T137+T142+T162+T169</f>
        <v>130.98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80</v>
      </c>
      <c r="AT96" s="211" t="s">
        <v>72</v>
      </c>
      <c r="AU96" s="211" t="s">
        <v>73</v>
      </c>
      <c r="AY96" s="210" t="s">
        <v>163</v>
      </c>
      <c r="BK96" s="212">
        <f>BK97+BK126+BK137+BK142+BK162+BK169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80</v>
      </c>
      <c r="F97" s="213" t="s">
        <v>164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SUM(P98:P125)</f>
        <v>0</v>
      </c>
      <c r="Q97" s="207"/>
      <c r="R97" s="208">
        <f>SUM(R98:R125)</f>
        <v>2.197035</v>
      </c>
      <c r="S97" s="207"/>
      <c r="T97" s="209">
        <f>SUM(T98:T125)</f>
        <v>130.98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80</v>
      </c>
      <c r="AT97" s="211" t="s">
        <v>72</v>
      </c>
      <c r="AU97" s="211" t="s">
        <v>80</v>
      </c>
      <c r="AY97" s="210" t="s">
        <v>163</v>
      </c>
      <c r="BK97" s="212">
        <f>SUM(BK98:BK125)</f>
        <v>0</v>
      </c>
    </row>
    <row r="98" spans="1:65" s="2" customFormat="1" ht="33" customHeight="1">
      <c r="A98" s="40"/>
      <c r="B98" s="41"/>
      <c r="C98" s="215" t="s">
        <v>80</v>
      </c>
      <c r="D98" s="215" t="s">
        <v>165</v>
      </c>
      <c r="E98" s="216" t="s">
        <v>1471</v>
      </c>
      <c r="F98" s="217" t="s">
        <v>1472</v>
      </c>
      <c r="G98" s="218" t="s">
        <v>168</v>
      </c>
      <c r="H98" s="219">
        <v>180</v>
      </c>
      <c r="I98" s="220"/>
      <c r="J98" s="221">
        <f>ROUND(I98*H98,2)</f>
        <v>0</v>
      </c>
      <c r="K98" s="217" t="s">
        <v>238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0.22</v>
      </c>
      <c r="T98" s="225">
        <f>S98*H98</f>
        <v>39.6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170</v>
      </c>
      <c r="AT98" s="226" t="s">
        <v>165</v>
      </c>
      <c r="AU98" s="226" t="s">
        <v>82</v>
      </c>
      <c r="AY98" s="19" t="s">
        <v>163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80</v>
      </c>
      <c r="BK98" s="227">
        <f>ROUND(I98*H98,2)</f>
        <v>0</v>
      </c>
      <c r="BL98" s="19" t="s">
        <v>170</v>
      </c>
      <c r="BM98" s="226" t="s">
        <v>1473</v>
      </c>
    </row>
    <row r="99" spans="1:47" s="2" customFormat="1" ht="12">
      <c r="A99" s="40"/>
      <c r="B99" s="41"/>
      <c r="C99" s="42"/>
      <c r="D99" s="228" t="s">
        <v>172</v>
      </c>
      <c r="E99" s="42"/>
      <c r="F99" s="229" t="s">
        <v>1474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82</v>
      </c>
    </row>
    <row r="100" spans="1:51" s="13" customFormat="1" ht="12">
      <c r="A100" s="13"/>
      <c r="B100" s="235"/>
      <c r="C100" s="236"/>
      <c r="D100" s="233" t="s">
        <v>176</v>
      </c>
      <c r="E100" s="237" t="s">
        <v>19</v>
      </c>
      <c r="F100" s="238" t="s">
        <v>1475</v>
      </c>
      <c r="G100" s="236"/>
      <c r="H100" s="239">
        <v>180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176</v>
      </c>
      <c r="AU100" s="245" t="s">
        <v>82</v>
      </c>
      <c r="AV100" s="13" t="s">
        <v>82</v>
      </c>
      <c r="AW100" s="13" t="s">
        <v>35</v>
      </c>
      <c r="AX100" s="13" t="s">
        <v>80</v>
      </c>
      <c r="AY100" s="245" t="s">
        <v>163</v>
      </c>
    </row>
    <row r="101" spans="1:65" s="2" customFormat="1" ht="24.15" customHeight="1">
      <c r="A101" s="40"/>
      <c r="B101" s="41"/>
      <c r="C101" s="215" t="s">
        <v>82</v>
      </c>
      <c r="D101" s="215" t="s">
        <v>165</v>
      </c>
      <c r="E101" s="216" t="s">
        <v>1476</v>
      </c>
      <c r="F101" s="217" t="s">
        <v>1477</v>
      </c>
      <c r="G101" s="218" t="s">
        <v>168</v>
      </c>
      <c r="H101" s="219">
        <v>387.5</v>
      </c>
      <c r="I101" s="220"/>
      <c r="J101" s="221">
        <f>ROUND(I101*H101,2)</f>
        <v>0</v>
      </c>
      <c r="K101" s="217" t="s">
        <v>238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9E-05</v>
      </c>
      <c r="R101" s="224">
        <f>Q101*H101</f>
        <v>0.034875</v>
      </c>
      <c r="S101" s="224">
        <v>0.23</v>
      </c>
      <c r="T101" s="225">
        <f>S101*H101</f>
        <v>89.125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170</v>
      </c>
      <c r="AT101" s="226" t="s">
        <v>165</v>
      </c>
      <c r="AU101" s="226" t="s">
        <v>82</v>
      </c>
      <c r="AY101" s="19" t="s">
        <v>163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170</v>
      </c>
      <c r="BM101" s="226" t="s">
        <v>1478</v>
      </c>
    </row>
    <row r="102" spans="1:47" s="2" customFormat="1" ht="12">
      <c r="A102" s="40"/>
      <c r="B102" s="41"/>
      <c r="C102" s="42"/>
      <c r="D102" s="228" t="s">
        <v>172</v>
      </c>
      <c r="E102" s="42"/>
      <c r="F102" s="229" t="s">
        <v>1479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51" s="13" customFormat="1" ht="12">
      <c r="A103" s="13"/>
      <c r="B103" s="235"/>
      <c r="C103" s="236"/>
      <c r="D103" s="233" t="s">
        <v>176</v>
      </c>
      <c r="E103" s="237" t="s">
        <v>19</v>
      </c>
      <c r="F103" s="238" t="s">
        <v>1480</v>
      </c>
      <c r="G103" s="236"/>
      <c r="H103" s="239">
        <v>387.5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176</v>
      </c>
      <c r="AU103" s="245" t="s">
        <v>82</v>
      </c>
      <c r="AV103" s="13" t="s">
        <v>82</v>
      </c>
      <c r="AW103" s="13" t="s">
        <v>35</v>
      </c>
      <c r="AX103" s="13" t="s">
        <v>80</v>
      </c>
      <c r="AY103" s="245" t="s">
        <v>163</v>
      </c>
    </row>
    <row r="104" spans="1:65" s="2" customFormat="1" ht="24.15" customHeight="1">
      <c r="A104" s="40"/>
      <c r="B104" s="41"/>
      <c r="C104" s="215" t="s">
        <v>185</v>
      </c>
      <c r="D104" s="215" t="s">
        <v>165</v>
      </c>
      <c r="E104" s="216" t="s">
        <v>198</v>
      </c>
      <c r="F104" s="217" t="s">
        <v>199</v>
      </c>
      <c r="G104" s="218" t="s">
        <v>200</v>
      </c>
      <c r="H104" s="219">
        <v>11</v>
      </c>
      <c r="I104" s="220"/>
      <c r="J104" s="221">
        <f>ROUND(I104*H104,2)</f>
        <v>0</v>
      </c>
      <c r="K104" s="217" t="s">
        <v>238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0.205</v>
      </c>
      <c r="T104" s="225">
        <f>S104*H104</f>
        <v>2.255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170</v>
      </c>
      <c r="AT104" s="226" t="s">
        <v>165</v>
      </c>
      <c r="AU104" s="226" t="s">
        <v>82</v>
      </c>
      <c r="AY104" s="19" t="s">
        <v>163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170</v>
      </c>
      <c r="BM104" s="226" t="s">
        <v>1481</v>
      </c>
    </row>
    <row r="105" spans="1:47" s="2" customFormat="1" ht="12">
      <c r="A105" s="40"/>
      <c r="B105" s="41"/>
      <c r="C105" s="42"/>
      <c r="D105" s="228" t="s">
        <v>172</v>
      </c>
      <c r="E105" s="42"/>
      <c r="F105" s="229" t="s">
        <v>1482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65" s="2" customFormat="1" ht="21.75" customHeight="1">
      <c r="A106" s="40"/>
      <c r="B106" s="41"/>
      <c r="C106" s="215" t="s">
        <v>170</v>
      </c>
      <c r="D106" s="215" t="s">
        <v>165</v>
      </c>
      <c r="E106" s="216" t="s">
        <v>205</v>
      </c>
      <c r="F106" s="217" t="s">
        <v>206</v>
      </c>
      <c r="G106" s="218" t="s">
        <v>118</v>
      </c>
      <c r="H106" s="219">
        <v>120.975</v>
      </c>
      <c r="I106" s="220"/>
      <c r="J106" s="221">
        <f>ROUND(I106*H106,2)</f>
        <v>0</v>
      </c>
      <c r="K106" s="217" t="s">
        <v>238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170</v>
      </c>
      <c r="AT106" s="226" t="s">
        <v>165</v>
      </c>
      <c r="AU106" s="226" t="s">
        <v>82</v>
      </c>
      <c r="AY106" s="19" t="s">
        <v>163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170</v>
      </c>
      <c r="BM106" s="226" t="s">
        <v>1483</v>
      </c>
    </row>
    <row r="107" spans="1:47" s="2" customFormat="1" ht="12">
      <c r="A107" s="40"/>
      <c r="B107" s="41"/>
      <c r="C107" s="42"/>
      <c r="D107" s="228" t="s">
        <v>172</v>
      </c>
      <c r="E107" s="42"/>
      <c r="F107" s="229" t="s">
        <v>1484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82</v>
      </c>
    </row>
    <row r="108" spans="1:51" s="13" customFormat="1" ht="12">
      <c r="A108" s="13"/>
      <c r="B108" s="235"/>
      <c r="C108" s="236"/>
      <c r="D108" s="233" t="s">
        <v>176</v>
      </c>
      <c r="E108" s="237" t="s">
        <v>19</v>
      </c>
      <c r="F108" s="238" t="s">
        <v>1485</v>
      </c>
      <c r="G108" s="236"/>
      <c r="H108" s="239">
        <v>81.375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176</v>
      </c>
      <c r="AU108" s="245" t="s">
        <v>82</v>
      </c>
      <c r="AV108" s="13" t="s">
        <v>82</v>
      </c>
      <c r="AW108" s="13" t="s">
        <v>35</v>
      </c>
      <c r="AX108" s="13" t="s">
        <v>73</v>
      </c>
      <c r="AY108" s="245" t="s">
        <v>163</v>
      </c>
    </row>
    <row r="109" spans="1:51" s="13" customFormat="1" ht="12">
      <c r="A109" s="13"/>
      <c r="B109" s="235"/>
      <c r="C109" s="236"/>
      <c r="D109" s="233" t="s">
        <v>176</v>
      </c>
      <c r="E109" s="237" t="s">
        <v>19</v>
      </c>
      <c r="F109" s="238" t="s">
        <v>1486</v>
      </c>
      <c r="G109" s="236"/>
      <c r="H109" s="239">
        <v>39.6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176</v>
      </c>
      <c r="AU109" s="245" t="s">
        <v>82</v>
      </c>
      <c r="AV109" s="13" t="s">
        <v>82</v>
      </c>
      <c r="AW109" s="13" t="s">
        <v>35</v>
      </c>
      <c r="AX109" s="13" t="s">
        <v>73</v>
      </c>
      <c r="AY109" s="245" t="s">
        <v>163</v>
      </c>
    </row>
    <row r="110" spans="1:51" s="14" customFormat="1" ht="12">
      <c r="A110" s="14"/>
      <c r="B110" s="246"/>
      <c r="C110" s="247"/>
      <c r="D110" s="233" t="s">
        <v>176</v>
      </c>
      <c r="E110" s="248" t="s">
        <v>19</v>
      </c>
      <c r="F110" s="249" t="s">
        <v>178</v>
      </c>
      <c r="G110" s="247"/>
      <c r="H110" s="250">
        <v>120.975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176</v>
      </c>
      <c r="AU110" s="256" t="s">
        <v>82</v>
      </c>
      <c r="AV110" s="14" t="s">
        <v>170</v>
      </c>
      <c r="AW110" s="14" t="s">
        <v>35</v>
      </c>
      <c r="AX110" s="14" t="s">
        <v>80</v>
      </c>
      <c r="AY110" s="256" t="s">
        <v>163</v>
      </c>
    </row>
    <row r="111" spans="1:65" s="2" customFormat="1" ht="37.8" customHeight="1">
      <c r="A111" s="40"/>
      <c r="B111" s="41"/>
      <c r="C111" s="215" t="s">
        <v>197</v>
      </c>
      <c r="D111" s="215" t="s">
        <v>165</v>
      </c>
      <c r="E111" s="216" t="s">
        <v>1487</v>
      </c>
      <c r="F111" s="217" t="s">
        <v>1488</v>
      </c>
      <c r="G111" s="218" t="s">
        <v>118</v>
      </c>
      <c r="H111" s="219">
        <v>120.975</v>
      </c>
      <c r="I111" s="220"/>
      <c r="J111" s="221">
        <f>ROUND(I111*H111,2)</f>
        <v>0</v>
      </c>
      <c r="K111" s="217" t="s">
        <v>238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170</v>
      </c>
      <c r="AT111" s="226" t="s">
        <v>165</v>
      </c>
      <c r="AU111" s="226" t="s">
        <v>82</v>
      </c>
      <c r="AY111" s="19" t="s">
        <v>163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170</v>
      </c>
      <c r="BM111" s="226" t="s">
        <v>1489</v>
      </c>
    </row>
    <row r="112" spans="1:47" s="2" customFormat="1" ht="12">
      <c r="A112" s="40"/>
      <c r="B112" s="41"/>
      <c r="C112" s="42"/>
      <c r="D112" s="228" t="s">
        <v>172</v>
      </c>
      <c r="E112" s="42"/>
      <c r="F112" s="229" t="s">
        <v>1490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82</v>
      </c>
    </row>
    <row r="113" spans="1:65" s="2" customFormat="1" ht="24.15" customHeight="1">
      <c r="A113" s="40"/>
      <c r="B113" s="41"/>
      <c r="C113" s="215" t="s">
        <v>204</v>
      </c>
      <c r="D113" s="215" t="s">
        <v>165</v>
      </c>
      <c r="E113" s="216" t="s">
        <v>899</v>
      </c>
      <c r="F113" s="217" t="s">
        <v>900</v>
      </c>
      <c r="G113" s="218" t="s">
        <v>246</v>
      </c>
      <c r="H113" s="219">
        <v>217.755</v>
      </c>
      <c r="I113" s="220"/>
      <c r="J113" s="221">
        <f>ROUND(I113*H113,2)</f>
        <v>0</v>
      </c>
      <c r="K113" s="217" t="s">
        <v>238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170</v>
      </c>
      <c r="AT113" s="226" t="s">
        <v>165</v>
      </c>
      <c r="AU113" s="226" t="s">
        <v>82</v>
      </c>
      <c r="AY113" s="19" t="s">
        <v>163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80</v>
      </c>
      <c r="BK113" s="227">
        <f>ROUND(I113*H113,2)</f>
        <v>0</v>
      </c>
      <c r="BL113" s="19" t="s">
        <v>170</v>
      </c>
      <c r="BM113" s="226" t="s">
        <v>1491</v>
      </c>
    </row>
    <row r="114" spans="1:47" s="2" customFormat="1" ht="12">
      <c r="A114" s="40"/>
      <c r="B114" s="41"/>
      <c r="C114" s="42"/>
      <c r="D114" s="228" t="s">
        <v>172</v>
      </c>
      <c r="E114" s="42"/>
      <c r="F114" s="229" t="s">
        <v>1492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82</v>
      </c>
    </row>
    <row r="115" spans="1:51" s="13" customFormat="1" ht="12">
      <c r="A115" s="13"/>
      <c r="B115" s="235"/>
      <c r="C115" s="236"/>
      <c r="D115" s="233" t="s">
        <v>176</v>
      </c>
      <c r="E115" s="237" t="s">
        <v>19</v>
      </c>
      <c r="F115" s="238" t="s">
        <v>1493</v>
      </c>
      <c r="G115" s="236"/>
      <c r="H115" s="239">
        <v>217.755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176</v>
      </c>
      <c r="AU115" s="245" t="s">
        <v>82</v>
      </c>
      <c r="AV115" s="13" t="s">
        <v>82</v>
      </c>
      <c r="AW115" s="13" t="s">
        <v>35</v>
      </c>
      <c r="AX115" s="13" t="s">
        <v>80</v>
      </c>
      <c r="AY115" s="245" t="s">
        <v>163</v>
      </c>
    </row>
    <row r="116" spans="1:65" s="2" customFormat="1" ht="16.5" customHeight="1">
      <c r="A116" s="40"/>
      <c r="B116" s="41"/>
      <c r="C116" s="215" t="s">
        <v>219</v>
      </c>
      <c r="D116" s="215" t="s">
        <v>165</v>
      </c>
      <c r="E116" s="216" t="s">
        <v>1494</v>
      </c>
      <c r="F116" s="217" t="s">
        <v>1495</v>
      </c>
      <c r="G116" s="218" t="s">
        <v>168</v>
      </c>
      <c r="H116" s="219">
        <v>72</v>
      </c>
      <c r="I116" s="220"/>
      <c r="J116" s="221">
        <f>ROUND(I116*H116,2)</f>
        <v>0</v>
      </c>
      <c r="K116" s="217" t="s">
        <v>238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170</v>
      </c>
      <c r="AT116" s="226" t="s">
        <v>165</v>
      </c>
      <c r="AU116" s="226" t="s">
        <v>82</v>
      </c>
      <c r="AY116" s="19" t="s">
        <v>163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80</v>
      </c>
      <c r="BK116" s="227">
        <f>ROUND(I116*H116,2)</f>
        <v>0</v>
      </c>
      <c r="BL116" s="19" t="s">
        <v>170</v>
      </c>
      <c r="BM116" s="226" t="s">
        <v>1496</v>
      </c>
    </row>
    <row r="117" spans="1:47" s="2" customFormat="1" ht="12">
      <c r="A117" s="40"/>
      <c r="B117" s="41"/>
      <c r="C117" s="42"/>
      <c r="D117" s="228" t="s">
        <v>172</v>
      </c>
      <c r="E117" s="42"/>
      <c r="F117" s="229" t="s">
        <v>1497</v>
      </c>
      <c r="G117" s="42"/>
      <c r="H117" s="42"/>
      <c r="I117" s="230"/>
      <c r="J117" s="42"/>
      <c r="K117" s="42"/>
      <c r="L117" s="46"/>
      <c r="M117" s="231"/>
      <c r="N117" s="23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82</v>
      </c>
    </row>
    <row r="118" spans="1:51" s="13" customFormat="1" ht="12">
      <c r="A118" s="13"/>
      <c r="B118" s="235"/>
      <c r="C118" s="236"/>
      <c r="D118" s="233" t="s">
        <v>176</v>
      </c>
      <c r="E118" s="237" t="s">
        <v>19</v>
      </c>
      <c r="F118" s="238" t="s">
        <v>1498</v>
      </c>
      <c r="G118" s="236"/>
      <c r="H118" s="239">
        <v>72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176</v>
      </c>
      <c r="AU118" s="245" t="s">
        <v>82</v>
      </c>
      <c r="AV118" s="13" t="s">
        <v>82</v>
      </c>
      <c r="AW118" s="13" t="s">
        <v>35</v>
      </c>
      <c r="AX118" s="13" t="s">
        <v>80</v>
      </c>
      <c r="AY118" s="245" t="s">
        <v>163</v>
      </c>
    </row>
    <row r="119" spans="1:65" s="2" customFormat="1" ht="16.5" customHeight="1">
      <c r="A119" s="40"/>
      <c r="B119" s="41"/>
      <c r="C119" s="267" t="s">
        <v>230</v>
      </c>
      <c r="D119" s="267" t="s">
        <v>243</v>
      </c>
      <c r="E119" s="268" t="s">
        <v>277</v>
      </c>
      <c r="F119" s="269" t="s">
        <v>278</v>
      </c>
      <c r="G119" s="270" t="s">
        <v>279</v>
      </c>
      <c r="H119" s="271">
        <v>2.16</v>
      </c>
      <c r="I119" s="272"/>
      <c r="J119" s="273">
        <f>ROUND(I119*H119,2)</f>
        <v>0</v>
      </c>
      <c r="K119" s="269" t="s">
        <v>238</v>
      </c>
      <c r="L119" s="274"/>
      <c r="M119" s="275" t="s">
        <v>19</v>
      </c>
      <c r="N119" s="276" t="s">
        <v>44</v>
      </c>
      <c r="O119" s="86"/>
      <c r="P119" s="224">
        <f>O119*H119</f>
        <v>0</v>
      </c>
      <c r="Q119" s="224">
        <v>0.001</v>
      </c>
      <c r="R119" s="224">
        <f>Q119*H119</f>
        <v>0.00216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230</v>
      </c>
      <c r="AT119" s="226" t="s">
        <v>243</v>
      </c>
      <c r="AU119" s="226" t="s">
        <v>82</v>
      </c>
      <c r="AY119" s="19" t="s">
        <v>163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170</v>
      </c>
      <c r="BM119" s="226" t="s">
        <v>1499</v>
      </c>
    </row>
    <row r="120" spans="1:51" s="13" customFormat="1" ht="12">
      <c r="A120" s="13"/>
      <c r="B120" s="235"/>
      <c r="C120" s="236"/>
      <c r="D120" s="233" t="s">
        <v>176</v>
      </c>
      <c r="E120" s="236"/>
      <c r="F120" s="238" t="s">
        <v>1500</v>
      </c>
      <c r="G120" s="236"/>
      <c r="H120" s="239">
        <v>2.16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176</v>
      </c>
      <c r="AU120" s="245" t="s">
        <v>82</v>
      </c>
      <c r="AV120" s="13" t="s">
        <v>82</v>
      </c>
      <c r="AW120" s="13" t="s">
        <v>4</v>
      </c>
      <c r="AX120" s="13" t="s">
        <v>80</v>
      </c>
      <c r="AY120" s="245" t="s">
        <v>163</v>
      </c>
    </row>
    <row r="121" spans="1:65" s="2" customFormat="1" ht="16.5" customHeight="1">
      <c r="A121" s="40"/>
      <c r="B121" s="41"/>
      <c r="C121" s="267" t="s">
        <v>235</v>
      </c>
      <c r="D121" s="267" t="s">
        <v>243</v>
      </c>
      <c r="E121" s="268" t="s">
        <v>1501</v>
      </c>
      <c r="F121" s="269" t="s">
        <v>1502</v>
      </c>
      <c r="G121" s="270" t="s">
        <v>246</v>
      </c>
      <c r="H121" s="271">
        <v>2.16</v>
      </c>
      <c r="I121" s="272"/>
      <c r="J121" s="273">
        <f>ROUND(I121*H121,2)</f>
        <v>0</v>
      </c>
      <c r="K121" s="269" t="s">
        <v>238</v>
      </c>
      <c r="L121" s="274"/>
      <c r="M121" s="275" t="s">
        <v>19</v>
      </c>
      <c r="N121" s="276" t="s">
        <v>44</v>
      </c>
      <c r="O121" s="86"/>
      <c r="P121" s="224">
        <f>O121*H121</f>
        <v>0</v>
      </c>
      <c r="Q121" s="224">
        <v>1</v>
      </c>
      <c r="R121" s="224">
        <f>Q121*H121</f>
        <v>2.16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230</v>
      </c>
      <c r="AT121" s="226" t="s">
        <v>243</v>
      </c>
      <c r="AU121" s="226" t="s">
        <v>82</v>
      </c>
      <c r="AY121" s="19" t="s">
        <v>163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170</v>
      </c>
      <c r="BM121" s="226" t="s">
        <v>1503</v>
      </c>
    </row>
    <row r="122" spans="1:51" s="13" customFormat="1" ht="12">
      <c r="A122" s="13"/>
      <c r="B122" s="235"/>
      <c r="C122" s="236"/>
      <c r="D122" s="233" t="s">
        <v>176</v>
      </c>
      <c r="E122" s="236"/>
      <c r="F122" s="238" t="s">
        <v>1500</v>
      </c>
      <c r="G122" s="236"/>
      <c r="H122" s="239">
        <v>2.16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176</v>
      </c>
      <c r="AU122" s="245" t="s">
        <v>82</v>
      </c>
      <c r="AV122" s="13" t="s">
        <v>82</v>
      </c>
      <c r="AW122" s="13" t="s">
        <v>4</v>
      </c>
      <c r="AX122" s="13" t="s">
        <v>80</v>
      </c>
      <c r="AY122" s="245" t="s">
        <v>163</v>
      </c>
    </row>
    <row r="123" spans="1:65" s="2" customFormat="1" ht="21.75" customHeight="1">
      <c r="A123" s="40"/>
      <c r="B123" s="41"/>
      <c r="C123" s="215" t="s">
        <v>242</v>
      </c>
      <c r="D123" s="215" t="s">
        <v>165</v>
      </c>
      <c r="E123" s="216" t="s">
        <v>283</v>
      </c>
      <c r="F123" s="217" t="s">
        <v>284</v>
      </c>
      <c r="G123" s="218" t="s">
        <v>168</v>
      </c>
      <c r="H123" s="219">
        <v>567.5</v>
      </c>
      <c r="I123" s="220"/>
      <c r="J123" s="221">
        <f>ROUND(I123*H123,2)</f>
        <v>0</v>
      </c>
      <c r="K123" s="217" t="s">
        <v>238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170</v>
      </c>
      <c r="AT123" s="226" t="s">
        <v>165</v>
      </c>
      <c r="AU123" s="226" t="s">
        <v>82</v>
      </c>
      <c r="AY123" s="19" t="s">
        <v>163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80</v>
      </c>
      <c r="BK123" s="227">
        <f>ROUND(I123*H123,2)</f>
        <v>0</v>
      </c>
      <c r="BL123" s="19" t="s">
        <v>170</v>
      </c>
      <c r="BM123" s="226" t="s">
        <v>1504</v>
      </c>
    </row>
    <row r="124" spans="1:47" s="2" customFormat="1" ht="12">
      <c r="A124" s="40"/>
      <c r="B124" s="41"/>
      <c r="C124" s="42"/>
      <c r="D124" s="228" t="s">
        <v>172</v>
      </c>
      <c r="E124" s="42"/>
      <c r="F124" s="229" t="s">
        <v>1505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82</v>
      </c>
    </row>
    <row r="125" spans="1:51" s="13" customFormat="1" ht="12">
      <c r="A125" s="13"/>
      <c r="B125" s="235"/>
      <c r="C125" s="236"/>
      <c r="D125" s="233" t="s">
        <v>176</v>
      </c>
      <c r="E125" s="237" t="s">
        <v>19</v>
      </c>
      <c r="F125" s="238" t="s">
        <v>1506</v>
      </c>
      <c r="G125" s="236"/>
      <c r="H125" s="239">
        <v>567.5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176</v>
      </c>
      <c r="AU125" s="245" t="s">
        <v>82</v>
      </c>
      <c r="AV125" s="13" t="s">
        <v>82</v>
      </c>
      <c r="AW125" s="13" t="s">
        <v>35</v>
      </c>
      <c r="AX125" s="13" t="s">
        <v>80</v>
      </c>
      <c r="AY125" s="245" t="s">
        <v>163</v>
      </c>
    </row>
    <row r="126" spans="1:63" s="12" customFormat="1" ht="22.8" customHeight="1">
      <c r="A126" s="12"/>
      <c r="B126" s="199"/>
      <c r="C126" s="200"/>
      <c r="D126" s="201" t="s">
        <v>72</v>
      </c>
      <c r="E126" s="213" t="s">
        <v>197</v>
      </c>
      <c r="F126" s="213" t="s">
        <v>302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SUM(P127:P136)</f>
        <v>0</v>
      </c>
      <c r="Q126" s="207"/>
      <c r="R126" s="208">
        <f>SUM(R127:R136)</f>
        <v>22.5972</v>
      </c>
      <c r="S126" s="207"/>
      <c r="T126" s="209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80</v>
      </c>
      <c r="AT126" s="211" t="s">
        <v>72</v>
      </c>
      <c r="AU126" s="211" t="s">
        <v>80</v>
      </c>
      <c r="AY126" s="210" t="s">
        <v>163</v>
      </c>
      <c r="BK126" s="212">
        <f>SUM(BK127:BK136)</f>
        <v>0</v>
      </c>
    </row>
    <row r="127" spans="1:65" s="2" customFormat="1" ht="21.75" customHeight="1">
      <c r="A127" s="40"/>
      <c r="B127" s="41"/>
      <c r="C127" s="215" t="s">
        <v>250</v>
      </c>
      <c r="D127" s="215" t="s">
        <v>165</v>
      </c>
      <c r="E127" s="216" t="s">
        <v>304</v>
      </c>
      <c r="F127" s="217" t="s">
        <v>305</v>
      </c>
      <c r="G127" s="218" t="s">
        <v>168</v>
      </c>
      <c r="H127" s="219">
        <v>567.5</v>
      </c>
      <c r="I127" s="220"/>
      <c r="J127" s="221">
        <f>ROUND(I127*H127,2)</f>
        <v>0</v>
      </c>
      <c r="K127" s="217" t="s">
        <v>238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170</v>
      </c>
      <c r="AT127" s="226" t="s">
        <v>165</v>
      </c>
      <c r="AU127" s="226" t="s">
        <v>82</v>
      </c>
      <c r="AY127" s="19" t="s">
        <v>163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80</v>
      </c>
      <c r="BK127" s="227">
        <f>ROUND(I127*H127,2)</f>
        <v>0</v>
      </c>
      <c r="BL127" s="19" t="s">
        <v>170</v>
      </c>
      <c r="BM127" s="226" t="s">
        <v>1507</v>
      </c>
    </row>
    <row r="128" spans="1:47" s="2" customFormat="1" ht="12">
      <c r="A128" s="40"/>
      <c r="B128" s="41"/>
      <c r="C128" s="42"/>
      <c r="D128" s="228" t="s">
        <v>172</v>
      </c>
      <c r="E128" s="42"/>
      <c r="F128" s="229" t="s">
        <v>1508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172</v>
      </c>
      <c r="AU128" s="19" t="s">
        <v>82</v>
      </c>
    </row>
    <row r="129" spans="1:65" s="2" customFormat="1" ht="24.15" customHeight="1">
      <c r="A129" s="40"/>
      <c r="B129" s="41"/>
      <c r="C129" s="215" t="s">
        <v>257</v>
      </c>
      <c r="D129" s="215" t="s">
        <v>165</v>
      </c>
      <c r="E129" s="216" t="s">
        <v>1509</v>
      </c>
      <c r="F129" s="217" t="s">
        <v>1510</v>
      </c>
      <c r="G129" s="218" t="s">
        <v>168</v>
      </c>
      <c r="H129" s="219">
        <v>387.5</v>
      </c>
      <c r="I129" s="220"/>
      <c r="J129" s="221">
        <f>ROUND(I129*H129,2)</f>
        <v>0</v>
      </c>
      <c r="K129" s="217" t="s">
        <v>238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170</v>
      </c>
      <c r="AT129" s="226" t="s">
        <v>165</v>
      </c>
      <c r="AU129" s="226" t="s">
        <v>82</v>
      </c>
      <c r="AY129" s="19" t="s">
        <v>163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170</v>
      </c>
      <c r="BM129" s="226" t="s">
        <v>1511</v>
      </c>
    </row>
    <row r="130" spans="1:47" s="2" customFormat="1" ht="12">
      <c r="A130" s="40"/>
      <c r="B130" s="41"/>
      <c r="C130" s="42"/>
      <c r="D130" s="228" t="s">
        <v>172</v>
      </c>
      <c r="E130" s="42"/>
      <c r="F130" s="229" t="s">
        <v>1512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82</v>
      </c>
    </row>
    <row r="131" spans="1:65" s="2" customFormat="1" ht="24.15" customHeight="1">
      <c r="A131" s="40"/>
      <c r="B131" s="41"/>
      <c r="C131" s="215" t="s">
        <v>262</v>
      </c>
      <c r="D131" s="215" t="s">
        <v>165</v>
      </c>
      <c r="E131" s="216" t="s">
        <v>1513</v>
      </c>
      <c r="F131" s="217" t="s">
        <v>1514</v>
      </c>
      <c r="G131" s="218" t="s">
        <v>168</v>
      </c>
      <c r="H131" s="219">
        <v>387.5</v>
      </c>
      <c r="I131" s="220"/>
      <c r="J131" s="221">
        <f>ROUND(I131*H131,2)</f>
        <v>0</v>
      </c>
      <c r="K131" s="217" t="s">
        <v>238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170</v>
      </c>
      <c r="AT131" s="226" t="s">
        <v>165</v>
      </c>
      <c r="AU131" s="226" t="s">
        <v>82</v>
      </c>
      <c r="AY131" s="19" t="s">
        <v>163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170</v>
      </c>
      <c r="BM131" s="226" t="s">
        <v>1515</v>
      </c>
    </row>
    <row r="132" spans="1:47" s="2" customFormat="1" ht="12">
      <c r="A132" s="40"/>
      <c r="B132" s="41"/>
      <c r="C132" s="42"/>
      <c r="D132" s="228" t="s">
        <v>172</v>
      </c>
      <c r="E132" s="42"/>
      <c r="F132" s="229" t="s">
        <v>1516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65" s="2" customFormat="1" ht="37.8" customHeight="1">
      <c r="A133" s="40"/>
      <c r="B133" s="41"/>
      <c r="C133" s="215" t="s">
        <v>267</v>
      </c>
      <c r="D133" s="215" t="s">
        <v>165</v>
      </c>
      <c r="E133" s="216" t="s">
        <v>1517</v>
      </c>
      <c r="F133" s="217" t="s">
        <v>1518</v>
      </c>
      <c r="G133" s="218" t="s">
        <v>168</v>
      </c>
      <c r="H133" s="219">
        <v>180</v>
      </c>
      <c r="I133" s="220"/>
      <c r="J133" s="221">
        <f>ROUND(I133*H133,2)</f>
        <v>0</v>
      </c>
      <c r="K133" s="217" t="s">
        <v>238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0.098</v>
      </c>
      <c r="R133" s="224">
        <f>Q133*H133</f>
        <v>17.64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170</v>
      </c>
      <c r="AT133" s="226" t="s">
        <v>165</v>
      </c>
      <c r="AU133" s="226" t="s">
        <v>82</v>
      </c>
      <c r="AY133" s="19" t="s">
        <v>163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80</v>
      </c>
      <c r="BK133" s="227">
        <f>ROUND(I133*H133,2)</f>
        <v>0</v>
      </c>
      <c r="BL133" s="19" t="s">
        <v>170</v>
      </c>
      <c r="BM133" s="226" t="s">
        <v>1519</v>
      </c>
    </row>
    <row r="134" spans="1:47" s="2" customFormat="1" ht="12">
      <c r="A134" s="40"/>
      <c r="B134" s="41"/>
      <c r="C134" s="42"/>
      <c r="D134" s="228" t="s">
        <v>172</v>
      </c>
      <c r="E134" s="42"/>
      <c r="F134" s="229" t="s">
        <v>1520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82</v>
      </c>
    </row>
    <row r="135" spans="1:65" s="2" customFormat="1" ht="16.5" customHeight="1">
      <c r="A135" s="40"/>
      <c r="B135" s="41"/>
      <c r="C135" s="267" t="s">
        <v>8</v>
      </c>
      <c r="D135" s="267" t="s">
        <v>243</v>
      </c>
      <c r="E135" s="268" t="s">
        <v>1521</v>
      </c>
      <c r="F135" s="269" t="s">
        <v>1522</v>
      </c>
      <c r="G135" s="270" t="s">
        <v>168</v>
      </c>
      <c r="H135" s="271">
        <v>183.6</v>
      </c>
      <c r="I135" s="272"/>
      <c r="J135" s="273">
        <f>ROUND(I135*H135,2)</f>
        <v>0</v>
      </c>
      <c r="K135" s="269" t="s">
        <v>238</v>
      </c>
      <c r="L135" s="274"/>
      <c r="M135" s="275" t="s">
        <v>19</v>
      </c>
      <c r="N135" s="276" t="s">
        <v>44</v>
      </c>
      <c r="O135" s="86"/>
      <c r="P135" s="224">
        <f>O135*H135</f>
        <v>0</v>
      </c>
      <c r="Q135" s="224">
        <v>0.027</v>
      </c>
      <c r="R135" s="224">
        <f>Q135*H135</f>
        <v>4.957199999999999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230</v>
      </c>
      <c r="AT135" s="226" t="s">
        <v>243</v>
      </c>
      <c r="AU135" s="226" t="s">
        <v>82</v>
      </c>
      <c r="AY135" s="19" t="s">
        <v>163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80</v>
      </c>
      <c r="BK135" s="227">
        <f>ROUND(I135*H135,2)</f>
        <v>0</v>
      </c>
      <c r="BL135" s="19" t="s">
        <v>170</v>
      </c>
      <c r="BM135" s="226" t="s">
        <v>1523</v>
      </c>
    </row>
    <row r="136" spans="1:51" s="13" customFormat="1" ht="12">
      <c r="A136" s="13"/>
      <c r="B136" s="235"/>
      <c r="C136" s="236"/>
      <c r="D136" s="233" t="s">
        <v>176</v>
      </c>
      <c r="E136" s="236"/>
      <c r="F136" s="238" t="s">
        <v>1524</v>
      </c>
      <c r="G136" s="236"/>
      <c r="H136" s="239">
        <v>183.6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176</v>
      </c>
      <c r="AU136" s="245" t="s">
        <v>82</v>
      </c>
      <c r="AV136" s="13" t="s">
        <v>82</v>
      </c>
      <c r="AW136" s="13" t="s">
        <v>4</v>
      </c>
      <c r="AX136" s="13" t="s">
        <v>80</v>
      </c>
      <c r="AY136" s="245" t="s">
        <v>163</v>
      </c>
    </row>
    <row r="137" spans="1:63" s="12" customFormat="1" ht="22.8" customHeight="1">
      <c r="A137" s="12"/>
      <c r="B137" s="199"/>
      <c r="C137" s="200"/>
      <c r="D137" s="201" t="s">
        <v>72</v>
      </c>
      <c r="E137" s="213" t="s">
        <v>230</v>
      </c>
      <c r="F137" s="213" t="s">
        <v>390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SUM(P138:P141)</f>
        <v>0</v>
      </c>
      <c r="Q137" s="207"/>
      <c r="R137" s="208">
        <f>SUM(R138:R141)</f>
        <v>0.21763</v>
      </c>
      <c r="S137" s="207"/>
      <c r="T137" s="20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80</v>
      </c>
      <c r="AT137" s="211" t="s">
        <v>72</v>
      </c>
      <c r="AU137" s="211" t="s">
        <v>80</v>
      </c>
      <c r="AY137" s="210" t="s">
        <v>163</v>
      </c>
      <c r="BK137" s="212">
        <f>SUM(BK138:BK141)</f>
        <v>0</v>
      </c>
    </row>
    <row r="138" spans="1:65" s="2" customFormat="1" ht="16.5" customHeight="1">
      <c r="A138" s="40"/>
      <c r="B138" s="41"/>
      <c r="C138" s="215" t="s">
        <v>276</v>
      </c>
      <c r="D138" s="215" t="s">
        <v>165</v>
      </c>
      <c r="E138" s="216" t="s">
        <v>415</v>
      </c>
      <c r="F138" s="217" t="s">
        <v>416</v>
      </c>
      <c r="G138" s="218" t="s">
        <v>405</v>
      </c>
      <c r="H138" s="219">
        <v>1</v>
      </c>
      <c r="I138" s="220"/>
      <c r="J138" s="221">
        <f>ROUND(I138*H138,2)</f>
        <v>0</v>
      </c>
      <c r="K138" s="217" t="s">
        <v>238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0.12422</v>
      </c>
      <c r="R138" s="224">
        <f>Q138*H138</f>
        <v>0.12422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170</v>
      </c>
      <c r="AT138" s="226" t="s">
        <v>165</v>
      </c>
      <c r="AU138" s="226" t="s">
        <v>82</v>
      </c>
      <c r="AY138" s="19" t="s">
        <v>163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170</v>
      </c>
      <c r="BM138" s="226" t="s">
        <v>1525</v>
      </c>
    </row>
    <row r="139" spans="1:47" s="2" customFormat="1" ht="12">
      <c r="A139" s="40"/>
      <c r="B139" s="41"/>
      <c r="C139" s="42"/>
      <c r="D139" s="228" t="s">
        <v>172</v>
      </c>
      <c r="E139" s="42"/>
      <c r="F139" s="229" t="s">
        <v>1526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82</v>
      </c>
    </row>
    <row r="140" spans="1:65" s="2" customFormat="1" ht="16.5" customHeight="1">
      <c r="A140" s="40"/>
      <c r="B140" s="41"/>
      <c r="C140" s="267" t="s">
        <v>282</v>
      </c>
      <c r="D140" s="267" t="s">
        <v>243</v>
      </c>
      <c r="E140" s="268" t="s">
        <v>1527</v>
      </c>
      <c r="F140" s="269" t="s">
        <v>1528</v>
      </c>
      <c r="G140" s="270" t="s">
        <v>405</v>
      </c>
      <c r="H140" s="271">
        <v>1</v>
      </c>
      <c r="I140" s="272"/>
      <c r="J140" s="273">
        <f>ROUND(I140*H140,2)</f>
        <v>0</v>
      </c>
      <c r="K140" s="269" t="s">
        <v>238</v>
      </c>
      <c r="L140" s="274"/>
      <c r="M140" s="275" t="s">
        <v>19</v>
      </c>
      <c r="N140" s="276" t="s">
        <v>44</v>
      </c>
      <c r="O140" s="86"/>
      <c r="P140" s="224">
        <f>O140*H140</f>
        <v>0</v>
      </c>
      <c r="Q140" s="224">
        <v>0.01941</v>
      </c>
      <c r="R140" s="224">
        <f>Q140*H140</f>
        <v>0.01941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230</v>
      </c>
      <c r="AT140" s="226" t="s">
        <v>243</v>
      </c>
      <c r="AU140" s="226" t="s">
        <v>82</v>
      </c>
      <c r="AY140" s="19" t="s">
        <v>163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80</v>
      </c>
      <c r="BK140" s="227">
        <f>ROUND(I140*H140,2)</f>
        <v>0</v>
      </c>
      <c r="BL140" s="19" t="s">
        <v>170</v>
      </c>
      <c r="BM140" s="226" t="s">
        <v>1529</v>
      </c>
    </row>
    <row r="141" spans="1:65" s="2" customFormat="1" ht="16.5" customHeight="1">
      <c r="A141" s="40"/>
      <c r="B141" s="41"/>
      <c r="C141" s="267" t="s">
        <v>296</v>
      </c>
      <c r="D141" s="267" t="s">
        <v>243</v>
      </c>
      <c r="E141" s="268" t="s">
        <v>1530</v>
      </c>
      <c r="F141" s="269" t="s">
        <v>1531</v>
      </c>
      <c r="G141" s="270" t="s">
        <v>405</v>
      </c>
      <c r="H141" s="271">
        <v>1</v>
      </c>
      <c r="I141" s="272"/>
      <c r="J141" s="273">
        <f>ROUND(I141*H141,2)</f>
        <v>0</v>
      </c>
      <c r="K141" s="269" t="s">
        <v>238</v>
      </c>
      <c r="L141" s="274"/>
      <c r="M141" s="275" t="s">
        <v>19</v>
      </c>
      <c r="N141" s="276" t="s">
        <v>44</v>
      </c>
      <c r="O141" s="86"/>
      <c r="P141" s="224">
        <f>O141*H141</f>
        <v>0</v>
      </c>
      <c r="Q141" s="224">
        <v>0.074</v>
      </c>
      <c r="R141" s="224">
        <f>Q141*H141</f>
        <v>0.074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230</v>
      </c>
      <c r="AT141" s="226" t="s">
        <v>243</v>
      </c>
      <c r="AU141" s="226" t="s">
        <v>82</v>
      </c>
      <c r="AY141" s="19" t="s">
        <v>163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80</v>
      </c>
      <c r="BK141" s="227">
        <f>ROUND(I141*H141,2)</f>
        <v>0</v>
      </c>
      <c r="BL141" s="19" t="s">
        <v>170</v>
      </c>
      <c r="BM141" s="226" t="s">
        <v>1532</v>
      </c>
    </row>
    <row r="142" spans="1:63" s="12" customFormat="1" ht="22.8" customHeight="1">
      <c r="A142" s="12"/>
      <c r="B142" s="199"/>
      <c r="C142" s="200"/>
      <c r="D142" s="201" t="s">
        <v>72</v>
      </c>
      <c r="E142" s="213" t="s">
        <v>235</v>
      </c>
      <c r="F142" s="213" t="s">
        <v>482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SUM(P143:P161)</f>
        <v>0</v>
      </c>
      <c r="Q142" s="207"/>
      <c r="R142" s="208">
        <f>SUM(R143:R161)</f>
        <v>24.440352000000004</v>
      </c>
      <c r="S142" s="207"/>
      <c r="T142" s="209">
        <f>SUM(T143:T161)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80</v>
      </c>
      <c r="AT142" s="211" t="s">
        <v>72</v>
      </c>
      <c r="AU142" s="211" t="s">
        <v>80</v>
      </c>
      <c r="AY142" s="210" t="s">
        <v>163</v>
      </c>
      <c r="BK142" s="212">
        <f>SUM(BK143:BK161)</f>
        <v>0</v>
      </c>
    </row>
    <row r="143" spans="1:65" s="2" customFormat="1" ht="37.8" customHeight="1">
      <c r="A143" s="40"/>
      <c r="B143" s="41"/>
      <c r="C143" s="215" t="s">
        <v>303</v>
      </c>
      <c r="D143" s="215" t="s">
        <v>165</v>
      </c>
      <c r="E143" s="216" t="s">
        <v>556</v>
      </c>
      <c r="F143" s="217" t="s">
        <v>1533</v>
      </c>
      <c r="G143" s="218" t="s">
        <v>200</v>
      </c>
      <c r="H143" s="219">
        <v>51</v>
      </c>
      <c r="I143" s="220"/>
      <c r="J143" s="221">
        <f>ROUND(I143*H143,2)</f>
        <v>0</v>
      </c>
      <c r="K143" s="217" t="s">
        <v>238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0.08978</v>
      </c>
      <c r="R143" s="224">
        <f>Q143*H143</f>
        <v>4.57878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170</v>
      </c>
      <c r="AT143" s="226" t="s">
        <v>165</v>
      </c>
      <c r="AU143" s="226" t="s">
        <v>82</v>
      </c>
      <c r="AY143" s="19" t="s">
        <v>163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170</v>
      </c>
      <c r="BM143" s="226" t="s">
        <v>1534</v>
      </c>
    </row>
    <row r="144" spans="1:47" s="2" customFormat="1" ht="12">
      <c r="A144" s="40"/>
      <c r="B144" s="41"/>
      <c r="C144" s="42"/>
      <c r="D144" s="228" t="s">
        <v>172</v>
      </c>
      <c r="E144" s="42"/>
      <c r="F144" s="229" t="s">
        <v>1535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82</v>
      </c>
    </row>
    <row r="145" spans="1:65" s="2" customFormat="1" ht="16.5" customHeight="1">
      <c r="A145" s="40"/>
      <c r="B145" s="41"/>
      <c r="C145" s="267" t="s">
        <v>308</v>
      </c>
      <c r="D145" s="267" t="s">
        <v>243</v>
      </c>
      <c r="E145" s="268" t="s">
        <v>1536</v>
      </c>
      <c r="F145" s="269" t="s">
        <v>1537</v>
      </c>
      <c r="G145" s="270" t="s">
        <v>168</v>
      </c>
      <c r="H145" s="271">
        <v>5.1</v>
      </c>
      <c r="I145" s="272"/>
      <c r="J145" s="273">
        <f>ROUND(I145*H145,2)</f>
        <v>0</v>
      </c>
      <c r="K145" s="269" t="s">
        <v>238</v>
      </c>
      <c r="L145" s="274"/>
      <c r="M145" s="275" t="s">
        <v>19</v>
      </c>
      <c r="N145" s="276" t="s">
        <v>44</v>
      </c>
      <c r="O145" s="86"/>
      <c r="P145" s="224">
        <f>O145*H145</f>
        <v>0</v>
      </c>
      <c r="Q145" s="224">
        <v>0.222</v>
      </c>
      <c r="R145" s="224">
        <f>Q145*H145</f>
        <v>1.1321999999999999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230</v>
      </c>
      <c r="AT145" s="226" t="s">
        <v>243</v>
      </c>
      <c r="AU145" s="226" t="s">
        <v>82</v>
      </c>
      <c r="AY145" s="19" t="s">
        <v>163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80</v>
      </c>
      <c r="BK145" s="227">
        <f>ROUND(I145*H145,2)</f>
        <v>0</v>
      </c>
      <c r="BL145" s="19" t="s">
        <v>170</v>
      </c>
      <c r="BM145" s="226" t="s">
        <v>1538</v>
      </c>
    </row>
    <row r="146" spans="1:51" s="13" customFormat="1" ht="12">
      <c r="A146" s="13"/>
      <c r="B146" s="235"/>
      <c r="C146" s="236"/>
      <c r="D146" s="233" t="s">
        <v>176</v>
      </c>
      <c r="E146" s="236"/>
      <c r="F146" s="238" t="s">
        <v>1539</v>
      </c>
      <c r="G146" s="236"/>
      <c r="H146" s="239">
        <v>5.1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176</v>
      </c>
      <c r="AU146" s="245" t="s">
        <v>82</v>
      </c>
      <c r="AV146" s="13" t="s">
        <v>82</v>
      </c>
      <c r="AW146" s="13" t="s">
        <v>4</v>
      </c>
      <c r="AX146" s="13" t="s">
        <v>80</v>
      </c>
      <c r="AY146" s="245" t="s">
        <v>163</v>
      </c>
    </row>
    <row r="147" spans="1:65" s="2" customFormat="1" ht="24.15" customHeight="1">
      <c r="A147" s="40"/>
      <c r="B147" s="41"/>
      <c r="C147" s="215" t="s">
        <v>7</v>
      </c>
      <c r="D147" s="215" t="s">
        <v>165</v>
      </c>
      <c r="E147" s="216" t="s">
        <v>565</v>
      </c>
      <c r="F147" s="217" t="s">
        <v>566</v>
      </c>
      <c r="G147" s="218" t="s">
        <v>200</v>
      </c>
      <c r="H147" s="219">
        <v>51</v>
      </c>
      <c r="I147" s="220"/>
      <c r="J147" s="221">
        <f>ROUND(I147*H147,2)</f>
        <v>0</v>
      </c>
      <c r="K147" s="217" t="s">
        <v>238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0.1554</v>
      </c>
      <c r="R147" s="224">
        <f>Q147*H147</f>
        <v>7.925400000000001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170</v>
      </c>
      <c r="AT147" s="226" t="s">
        <v>165</v>
      </c>
      <c r="AU147" s="226" t="s">
        <v>82</v>
      </c>
      <c r="AY147" s="19" t="s">
        <v>163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80</v>
      </c>
      <c r="BK147" s="227">
        <f>ROUND(I147*H147,2)</f>
        <v>0</v>
      </c>
      <c r="BL147" s="19" t="s">
        <v>170</v>
      </c>
      <c r="BM147" s="226" t="s">
        <v>1540</v>
      </c>
    </row>
    <row r="148" spans="1:47" s="2" customFormat="1" ht="12">
      <c r="A148" s="40"/>
      <c r="B148" s="41"/>
      <c r="C148" s="42"/>
      <c r="D148" s="228" t="s">
        <v>172</v>
      </c>
      <c r="E148" s="42"/>
      <c r="F148" s="229" t="s">
        <v>1541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82</v>
      </c>
    </row>
    <row r="149" spans="1:65" s="2" customFormat="1" ht="16.5" customHeight="1">
      <c r="A149" s="40"/>
      <c r="B149" s="41"/>
      <c r="C149" s="267" t="s">
        <v>317</v>
      </c>
      <c r="D149" s="267" t="s">
        <v>243</v>
      </c>
      <c r="E149" s="268" t="s">
        <v>570</v>
      </c>
      <c r="F149" s="269" t="s">
        <v>571</v>
      </c>
      <c r="G149" s="270" t="s">
        <v>200</v>
      </c>
      <c r="H149" s="271">
        <v>11.22</v>
      </c>
      <c r="I149" s="272"/>
      <c r="J149" s="273">
        <f>ROUND(I149*H149,2)</f>
        <v>0</v>
      </c>
      <c r="K149" s="269" t="s">
        <v>238</v>
      </c>
      <c r="L149" s="274"/>
      <c r="M149" s="275" t="s">
        <v>19</v>
      </c>
      <c r="N149" s="276" t="s">
        <v>44</v>
      </c>
      <c r="O149" s="86"/>
      <c r="P149" s="224">
        <f>O149*H149</f>
        <v>0</v>
      </c>
      <c r="Q149" s="224">
        <v>0.08</v>
      </c>
      <c r="R149" s="224">
        <f>Q149*H149</f>
        <v>0.8976000000000001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230</v>
      </c>
      <c r="AT149" s="226" t="s">
        <v>243</v>
      </c>
      <c r="AU149" s="226" t="s">
        <v>82</v>
      </c>
      <c r="AY149" s="19" t="s">
        <v>163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80</v>
      </c>
      <c r="BK149" s="227">
        <f>ROUND(I149*H149,2)</f>
        <v>0</v>
      </c>
      <c r="BL149" s="19" t="s">
        <v>170</v>
      </c>
      <c r="BM149" s="226" t="s">
        <v>1542</v>
      </c>
    </row>
    <row r="150" spans="1:51" s="13" customFormat="1" ht="12">
      <c r="A150" s="13"/>
      <c r="B150" s="235"/>
      <c r="C150" s="236"/>
      <c r="D150" s="233" t="s">
        <v>176</v>
      </c>
      <c r="E150" s="236"/>
      <c r="F150" s="238" t="s">
        <v>1543</v>
      </c>
      <c r="G150" s="236"/>
      <c r="H150" s="239">
        <v>11.22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176</v>
      </c>
      <c r="AU150" s="245" t="s">
        <v>82</v>
      </c>
      <c r="AV150" s="13" t="s">
        <v>82</v>
      </c>
      <c r="AW150" s="13" t="s">
        <v>4</v>
      </c>
      <c r="AX150" s="13" t="s">
        <v>80</v>
      </c>
      <c r="AY150" s="245" t="s">
        <v>163</v>
      </c>
    </row>
    <row r="151" spans="1:65" s="2" customFormat="1" ht="16.5" customHeight="1">
      <c r="A151" s="40"/>
      <c r="B151" s="41"/>
      <c r="C151" s="267" t="s">
        <v>324</v>
      </c>
      <c r="D151" s="267" t="s">
        <v>243</v>
      </c>
      <c r="E151" s="268" t="s">
        <v>1544</v>
      </c>
      <c r="F151" s="269" t="s">
        <v>1545</v>
      </c>
      <c r="G151" s="270" t="s">
        <v>200</v>
      </c>
      <c r="H151" s="271">
        <v>38</v>
      </c>
      <c r="I151" s="272"/>
      <c r="J151" s="273">
        <f>ROUND(I151*H151,2)</f>
        <v>0</v>
      </c>
      <c r="K151" s="269" t="s">
        <v>238</v>
      </c>
      <c r="L151" s="274"/>
      <c r="M151" s="275" t="s">
        <v>19</v>
      </c>
      <c r="N151" s="276" t="s">
        <v>44</v>
      </c>
      <c r="O151" s="86"/>
      <c r="P151" s="224">
        <f>O151*H151</f>
        <v>0</v>
      </c>
      <c r="Q151" s="224">
        <v>0.0483</v>
      </c>
      <c r="R151" s="224">
        <f>Q151*H151</f>
        <v>1.8354000000000001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230</v>
      </c>
      <c r="AT151" s="226" t="s">
        <v>243</v>
      </c>
      <c r="AU151" s="226" t="s">
        <v>82</v>
      </c>
      <c r="AY151" s="19" t="s">
        <v>163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170</v>
      </c>
      <c r="BM151" s="226" t="s">
        <v>1546</v>
      </c>
    </row>
    <row r="152" spans="1:65" s="2" customFormat="1" ht="16.5" customHeight="1">
      <c r="A152" s="40"/>
      <c r="B152" s="41"/>
      <c r="C152" s="267" t="s">
        <v>331</v>
      </c>
      <c r="D152" s="267" t="s">
        <v>243</v>
      </c>
      <c r="E152" s="268" t="s">
        <v>1547</v>
      </c>
      <c r="F152" s="269" t="s">
        <v>1548</v>
      </c>
      <c r="G152" s="270" t="s">
        <v>200</v>
      </c>
      <c r="H152" s="271">
        <v>2</v>
      </c>
      <c r="I152" s="272"/>
      <c r="J152" s="273">
        <f>ROUND(I152*H152,2)</f>
        <v>0</v>
      </c>
      <c r="K152" s="269" t="s">
        <v>238</v>
      </c>
      <c r="L152" s="274"/>
      <c r="M152" s="275" t="s">
        <v>19</v>
      </c>
      <c r="N152" s="276" t="s">
        <v>44</v>
      </c>
      <c r="O152" s="86"/>
      <c r="P152" s="224">
        <f>O152*H152</f>
        <v>0</v>
      </c>
      <c r="Q152" s="224">
        <v>0.06567</v>
      </c>
      <c r="R152" s="224">
        <f>Q152*H152</f>
        <v>0.13134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230</v>
      </c>
      <c r="AT152" s="226" t="s">
        <v>243</v>
      </c>
      <c r="AU152" s="226" t="s">
        <v>82</v>
      </c>
      <c r="AY152" s="19" t="s">
        <v>163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80</v>
      </c>
      <c r="BK152" s="227">
        <f>ROUND(I152*H152,2)</f>
        <v>0</v>
      </c>
      <c r="BL152" s="19" t="s">
        <v>170</v>
      </c>
      <c r="BM152" s="226" t="s">
        <v>1549</v>
      </c>
    </row>
    <row r="153" spans="1:65" s="2" customFormat="1" ht="24.15" customHeight="1">
      <c r="A153" s="40"/>
      <c r="B153" s="41"/>
      <c r="C153" s="215" t="s">
        <v>336</v>
      </c>
      <c r="D153" s="215" t="s">
        <v>165</v>
      </c>
      <c r="E153" s="216" t="s">
        <v>574</v>
      </c>
      <c r="F153" s="217" t="s">
        <v>575</v>
      </c>
      <c r="G153" s="218" t="s">
        <v>200</v>
      </c>
      <c r="H153" s="219">
        <v>42.5</v>
      </c>
      <c r="I153" s="220"/>
      <c r="J153" s="221">
        <f>ROUND(I153*H153,2)</f>
        <v>0</v>
      </c>
      <c r="K153" s="217" t="s">
        <v>238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0.1295</v>
      </c>
      <c r="R153" s="224">
        <f>Q153*H153</f>
        <v>5.50375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170</v>
      </c>
      <c r="AT153" s="226" t="s">
        <v>165</v>
      </c>
      <c r="AU153" s="226" t="s">
        <v>82</v>
      </c>
      <c r="AY153" s="19" t="s">
        <v>163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80</v>
      </c>
      <c r="BK153" s="227">
        <f>ROUND(I153*H153,2)</f>
        <v>0</v>
      </c>
      <c r="BL153" s="19" t="s">
        <v>170</v>
      </c>
      <c r="BM153" s="226" t="s">
        <v>1550</v>
      </c>
    </row>
    <row r="154" spans="1:47" s="2" customFormat="1" ht="12">
      <c r="A154" s="40"/>
      <c r="B154" s="41"/>
      <c r="C154" s="42"/>
      <c r="D154" s="228" t="s">
        <v>172</v>
      </c>
      <c r="E154" s="42"/>
      <c r="F154" s="229" t="s">
        <v>1551</v>
      </c>
      <c r="G154" s="42"/>
      <c r="H154" s="42"/>
      <c r="I154" s="230"/>
      <c r="J154" s="42"/>
      <c r="K154" s="42"/>
      <c r="L154" s="46"/>
      <c r="M154" s="231"/>
      <c r="N154" s="23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82</v>
      </c>
    </row>
    <row r="155" spans="1:65" s="2" customFormat="1" ht="16.5" customHeight="1">
      <c r="A155" s="40"/>
      <c r="B155" s="41"/>
      <c r="C155" s="267" t="s">
        <v>341</v>
      </c>
      <c r="D155" s="267" t="s">
        <v>243</v>
      </c>
      <c r="E155" s="268" t="s">
        <v>1552</v>
      </c>
      <c r="F155" s="269" t="s">
        <v>1553</v>
      </c>
      <c r="G155" s="270" t="s">
        <v>200</v>
      </c>
      <c r="H155" s="271">
        <v>43.35</v>
      </c>
      <c r="I155" s="272"/>
      <c r="J155" s="273">
        <f>ROUND(I155*H155,2)</f>
        <v>0</v>
      </c>
      <c r="K155" s="269" t="s">
        <v>238</v>
      </c>
      <c r="L155" s="274"/>
      <c r="M155" s="275" t="s">
        <v>19</v>
      </c>
      <c r="N155" s="276" t="s">
        <v>44</v>
      </c>
      <c r="O155" s="86"/>
      <c r="P155" s="224">
        <f>O155*H155</f>
        <v>0</v>
      </c>
      <c r="Q155" s="224">
        <v>0.05612</v>
      </c>
      <c r="R155" s="224">
        <f>Q155*H155</f>
        <v>2.432802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230</v>
      </c>
      <c r="AT155" s="226" t="s">
        <v>243</v>
      </c>
      <c r="AU155" s="226" t="s">
        <v>82</v>
      </c>
      <c r="AY155" s="19" t="s">
        <v>163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170</v>
      </c>
      <c r="BM155" s="226" t="s">
        <v>1554</v>
      </c>
    </row>
    <row r="156" spans="1:51" s="13" customFormat="1" ht="12">
      <c r="A156" s="13"/>
      <c r="B156" s="235"/>
      <c r="C156" s="236"/>
      <c r="D156" s="233" t="s">
        <v>176</v>
      </c>
      <c r="E156" s="236"/>
      <c r="F156" s="238" t="s">
        <v>1555</v>
      </c>
      <c r="G156" s="236"/>
      <c r="H156" s="239">
        <v>43.35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176</v>
      </c>
      <c r="AU156" s="245" t="s">
        <v>82</v>
      </c>
      <c r="AV156" s="13" t="s">
        <v>82</v>
      </c>
      <c r="AW156" s="13" t="s">
        <v>4</v>
      </c>
      <c r="AX156" s="13" t="s">
        <v>80</v>
      </c>
      <c r="AY156" s="245" t="s">
        <v>163</v>
      </c>
    </row>
    <row r="157" spans="1:65" s="2" customFormat="1" ht="24.15" customHeight="1">
      <c r="A157" s="40"/>
      <c r="B157" s="41"/>
      <c r="C157" s="215" t="s">
        <v>346</v>
      </c>
      <c r="D157" s="215" t="s">
        <v>165</v>
      </c>
      <c r="E157" s="216" t="s">
        <v>1556</v>
      </c>
      <c r="F157" s="217" t="s">
        <v>1557</v>
      </c>
      <c r="G157" s="218" t="s">
        <v>200</v>
      </c>
      <c r="H157" s="219">
        <v>28</v>
      </c>
      <c r="I157" s="220"/>
      <c r="J157" s="221">
        <f>ROUND(I157*H157,2)</f>
        <v>0</v>
      </c>
      <c r="K157" s="217" t="s">
        <v>238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0.00011</v>
      </c>
      <c r="R157" s="224">
        <f>Q157*H157</f>
        <v>0.0030800000000000003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170</v>
      </c>
      <c r="AT157" s="226" t="s">
        <v>165</v>
      </c>
      <c r="AU157" s="226" t="s">
        <v>82</v>
      </c>
      <c r="AY157" s="19" t="s">
        <v>163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80</v>
      </c>
      <c r="BK157" s="227">
        <f>ROUND(I157*H157,2)</f>
        <v>0</v>
      </c>
      <c r="BL157" s="19" t="s">
        <v>170</v>
      </c>
      <c r="BM157" s="226" t="s">
        <v>1558</v>
      </c>
    </row>
    <row r="158" spans="1:47" s="2" customFormat="1" ht="12">
      <c r="A158" s="40"/>
      <c r="B158" s="41"/>
      <c r="C158" s="42"/>
      <c r="D158" s="228" t="s">
        <v>172</v>
      </c>
      <c r="E158" s="42"/>
      <c r="F158" s="229" t="s">
        <v>1559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pans="1:65" s="2" customFormat="1" ht="16.5" customHeight="1">
      <c r="A159" s="40"/>
      <c r="B159" s="41"/>
      <c r="C159" s="215" t="s">
        <v>351</v>
      </c>
      <c r="D159" s="215" t="s">
        <v>165</v>
      </c>
      <c r="E159" s="216" t="s">
        <v>589</v>
      </c>
      <c r="F159" s="217" t="s">
        <v>590</v>
      </c>
      <c r="G159" s="218" t="s">
        <v>200</v>
      </c>
      <c r="H159" s="219">
        <v>28</v>
      </c>
      <c r="I159" s="220"/>
      <c r="J159" s="221">
        <f>ROUND(I159*H159,2)</f>
        <v>0</v>
      </c>
      <c r="K159" s="217" t="s">
        <v>238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170</v>
      </c>
      <c r="AT159" s="226" t="s">
        <v>165</v>
      </c>
      <c r="AU159" s="226" t="s">
        <v>82</v>
      </c>
      <c r="AY159" s="19" t="s">
        <v>163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80</v>
      </c>
      <c r="BK159" s="227">
        <f>ROUND(I159*H159,2)</f>
        <v>0</v>
      </c>
      <c r="BL159" s="19" t="s">
        <v>170</v>
      </c>
      <c r="BM159" s="226" t="s">
        <v>1560</v>
      </c>
    </row>
    <row r="160" spans="1:47" s="2" customFormat="1" ht="12">
      <c r="A160" s="40"/>
      <c r="B160" s="41"/>
      <c r="C160" s="42"/>
      <c r="D160" s="228" t="s">
        <v>172</v>
      </c>
      <c r="E160" s="42"/>
      <c r="F160" s="229" t="s">
        <v>1561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82</v>
      </c>
    </row>
    <row r="161" spans="1:51" s="13" customFormat="1" ht="12">
      <c r="A161" s="13"/>
      <c r="B161" s="235"/>
      <c r="C161" s="236"/>
      <c r="D161" s="233" t="s">
        <v>176</v>
      </c>
      <c r="E161" s="237" t="s">
        <v>19</v>
      </c>
      <c r="F161" s="238" t="s">
        <v>1562</v>
      </c>
      <c r="G161" s="236"/>
      <c r="H161" s="239">
        <v>28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176</v>
      </c>
      <c r="AU161" s="245" t="s">
        <v>82</v>
      </c>
      <c r="AV161" s="13" t="s">
        <v>82</v>
      </c>
      <c r="AW161" s="13" t="s">
        <v>35</v>
      </c>
      <c r="AX161" s="13" t="s">
        <v>80</v>
      </c>
      <c r="AY161" s="245" t="s">
        <v>163</v>
      </c>
    </row>
    <row r="162" spans="1:63" s="12" customFormat="1" ht="22.8" customHeight="1">
      <c r="A162" s="12"/>
      <c r="B162" s="199"/>
      <c r="C162" s="200"/>
      <c r="D162" s="201" t="s">
        <v>72</v>
      </c>
      <c r="E162" s="213" t="s">
        <v>604</v>
      </c>
      <c r="F162" s="213" t="s">
        <v>605</v>
      </c>
      <c r="G162" s="200"/>
      <c r="H162" s="200"/>
      <c r="I162" s="203"/>
      <c r="J162" s="214">
        <f>BK162</f>
        <v>0</v>
      </c>
      <c r="K162" s="200"/>
      <c r="L162" s="205"/>
      <c r="M162" s="206"/>
      <c r="N162" s="207"/>
      <c r="O162" s="207"/>
      <c r="P162" s="208">
        <f>SUM(P163:P168)</f>
        <v>0</v>
      </c>
      <c r="Q162" s="207"/>
      <c r="R162" s="208">
        <f>SUM(R163:R168)</f>
        <v>0</v>
      </c>
      <c r="S162" s="207"/>
      <c r="T162" s="209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0" t="s">
        <v>80</v>
      </c>
      <c r="AT162" s="211" t="s">
        <v>72</v>
      </c>
      <c r="AU162" s="211" t="s">
        <v>80</v>
      </c>
      <c r="AY162" s="210" t="s">
        <v>163</v>
      </c>
      <c r="BK162" s="212">
        <f>SUM(BK163:BK168)</f>
        <v>0</v>
      </c>
    </row>
    <row r="163" spans="1:65" s="2" customFormat="1" ht="24.15" customHeight="1">
      <c r="A163" s="40"/>
      <c r="B163" s="41"/>
      <c r="C163" s="215" t="s">
        <v>358</v>
      </c>
      <c r="D163" s="215" t="s">
        <v>165</v>
      </c>
      <c r="E163" s="216" t="s">
        <v>1262</v>
      </c>
      <c r="F163" s="217" t="s">
        <v>1563</v>
      </c>
      <c r="G163" s="218" t="s">
        <v>246</v>
      </c>
      <c r="H163" s="219">
        <v>130.98</v>
      </c>
      <c r="I163" s="220"/>
      <c r="J163" s="221">
        <f>ROUND(I163*H163,2)</f>
        <v>0</v>
      </c>
      <c r="K163" s="217" t="s">
        <v>238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170</v>
      </c>
      <c r="AT163" s="226" t="s">
        <v>165</v>
      </c>
      <c r="AU163" s="226" t="s">
        <v>82</v>
      </c>
      <c r="AY163" s="19" t="s">
        <v>163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80</v>
      </c>
      <c r="BK163" s="227">
        <f>ROUND(I163*H163,2)</f>
        <v>0</v>
      </c>
      <c r="BL163" s="19" t="s">
        <v>170</v>
      </c>
      <c r="BM163" s="226" t="s">
        <v>1564</v>
      </c>
    </row>
    <row r="164" spans="1:47" s="2" customFormat="1" ht="12">
      <c r="A164" s="40"/>
      <c r="B164" s="41"/>
      <c r="C164" s="42"/>
      <c r="D164" s="228" t="s">
        <v>172</v>
      </c>
      <c r="E164" s="42"/>
      <c r="F164" s="229" t="s">
        <v>1565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82</v>
      </c>
    </row>
    <row r="165" spans="1:65" s="2" customFormat="1" ht="24.15" customHeight="1">
      <c r="A165" s="40"/>
      <c r="B165" s="41"/>
      <c r="C165" s="215" t="s">
        <v>364</v>
      </c>
      <c r="D165" s="215" t="s">
        <v>165</v>
      </c>
      <c r="E165" s="216" t="s">
        <v>1268</v>
      </c>
      <c r="F165" s="217" t="s">
        <v>1566</v>
      </c>
      <c r="G165" s="218" t="s">
        <v>246</v>
      </c>
      <c r="H165" s="219">
        <v>130.98</v>
      </c>
      <c r="I165" s="220"/>
      <c r="J165" s="221">
        <f>ROUND(I165*H165,2)</f>
        <v>0</v>
      </c>
      <c r="K165" s="217" t="s">
        <v>238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170</v>
      </c>
      <c r="AT165" s="226" t="s">
        <v>165</v>
      </c>
      <c r="AU165" s="226" t="s">
        <v>82</v>
      </c>
      <c r="AY165" s="19" t="s">
        <v>163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170</v>
      </c>
      <c r="BM165" s="226" t="s">
        <v>1567</v>
      </c>
    </row>
    <row r="166" spans="1:47" s="2" customFormat="1" ht="12">
      <c r="A166" s="40"/>
      <c r="B166" s="41"/>
      <c r="C166" s="42"/>
      <c r="D166" s="228" t="s">
        <v>172</v>
      </c>
      <c r="E166" s="42"/>
      <c r="F166" s="229" t="s">
        <v>1568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172</v>
      </c>
      <c r="AU166" s="19" t="s">
        <v>82</v>
      </c>
    </row>
    <row r="167" spans="1:65" s="2" customFormat="1" ht="24.15" customHeight="1">
      <c r="A167" s="40"/>
      <c r="B167" s="41"/>
      <c r="C167" s="215" t="s">
        <v>369</v>
      </c>
      <c r="D167" s="215" t="s">
        <v>165</v>
      </c>
      <c r="E167" s="216" t="s">
        <v>1569</v>
      </c>
      <c r="F167" s="217" t="s">
        <v>1570</v>
      </c>
      <c r="G167" s="218" t="s">
        <v>246</v>
      </c>
      <c r="H167" s="219">
        <v>130.98</v>
      </c>
      <c r="I167" s="220"/>
      <c r="J167" s="221">
        <f>ROUND(I167*H167,2)</f>
        <v>0</v>
      </c>
      <c r="K167" s="217" t="s">
        <v>238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170</v>
      </c>
      <c r="AT167" s="226" t="s">
        <v>165</v>
      </c>
      <c r="AU167" s="226" t="s">
        <v>82</v>
      </c>
      <c r="AY167" s="19" t="s">
        <v>163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80</v>
      </c>
      <c r="BK167" s="227">
        <f>ROUND(I167*H167,2)</f>
        <v>0</v>
      </c>
      <c r="BL167" s="19" t="s">
        <v>170</v>
      </c>
      <c r="BM167" s="226" t="s">
        <v>1571</v>
      </c>
    </row>
    <row r="168" spans="1:47" s="2" customFormat="1" ht="12">
      <c r="A168" s="40"/>
      <c r="B168" s="41"/>
      <c r="C168" s="42"/>
      <c r="D168" s="228" t="s">
        <v>172</v>
      </c>
      <c r="E168" s="42"/>
      <c r="F168" s="229" t="s">
        <v>1572</v>
      </c>
      <c r="G168" s="42"/>
      <c r="H168" s="42"/>
      <c r="I168" s="230"/>
      <c r="J168" s="42"/>
      <c r="K168" s="42"/>
      <c r="L168" s="46"/>
      <c r="M168" s="231"/>
      <c r="N168" s="23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172</v>
      </c>
      <c r="AU168" s="19" t="s">
        <v>82</v>
      </c>
    </row>
    <row r="169" spans="1:63" s="12" customFormat="1" ht="22.8" customHeight="1">
      <c r="A169" s="12"/>
      <c r="B169" s="199"/>
      <c r="C169" s="200"/>
      <c r="D169" s="201" t="s">
        <v>72</v>
      </c>
      <c r="E169" s="213" t="s">
        <v>618</v>
      </c>
      <c r="F169" s="213" t="s">
        <v>619</v>
      </c>
      <c r="G169" s="200"/>
      <c r="H169" s="200"/>
      <c r="I169" s="203"/>
      <c r="J169" s="214">
        <f>BK169</f>
        <v>0</v>
      </c>
      <c r="K169" s="200"/>
      <c r="L169" s="205"/>
      <c r="M169" s="206"/>
      <c r="N169" s="207"/>
      <c r="O169" s="207"/>
      <c r="P169" s="208">
        <f>SUM(P170:P171)</f>
        <v>0</v>
      </c>
      <c r="Q169" s="207"/>
      <c r="R169" s="208">
        <f>SUM(R170:R171)</f>
        <v>0</v>
      </c>
      <c r="S169" s="207"/>
      <c r="T169" s="209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80</v>
      </c>
      <c r="AT169" s="211" t="s">
        <v>72</v>
      </c>
      <c r="AU169" s="211" t="s">
        <v>80</v>
      </c>
      <c r="AY169" s="210" t="s">
        <v>163</v>
      </c>
      <c r="BK169" s="212">
        <f>SUM(BK170:BK171)</f>
        <v>0</v>
      </c>
    </row>
    <row r="170" spans="1:65" s="2" customFormat="1" ht="24.15" customHeight="1">
      <c r="A170" s="40"/>
      <c r="B170" s="41"/>
      <c r="C170" s="215" t="s">
        <v>375</v>
      </c>
      <c r="D170" s="215" t="s">
        <v>165</v>
      </c>
      <c r="E170" s="216" t="s">
        <v>620</v>
      </c>
      <c r="F170" s="217" t="s">
        <v>621</v>
      </c>
      <c r="G170" s="218" t="s">
        <v>246</v>
      </c>
      <c r="H170" s="219">
        <v>49.452</v>
      </c>
      <c r="I170" s="220"/>
      <c r="J170" s="221">
        <f>ROUND(I170*H170,2)</f>
        <v>0</v>
      </c>
      <c r="K170" s="217" t="s">
        <v>238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170</v>
      </c>
      <c r="AT170" s="226" t="s">
        <v>165</v>
      </c>
      <c r="AU170" s="226" t="s">
        <v>82</v>
      </c>
      <c r="AY170" s="19" t="s">
        <v>163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80</v>
      </c>
      <c r="BK170" s="227">
        <f>ROUND(I170*H170,2)</f>
        <v>0</v>
      </c>
      <c r="BL170" s="19" t="s">
        <v>170</v>
      </c>
      <c r="BM170" s="226" t="s">
        <v>1573</v>
      </c>
    </row>
    <row r="171" spans="1:47" s="2" customFormat="1" ht="12">
      <c r="A171" s="40"/>
      <c r="B171" s="41"/>
      <c r="C171" s="42"/>
      <c r="D171" s="228" t="s">
        <v>172</v>
      </c>
      <c r="E171" s="42"/>
      <c r="F171" s="229" t="s">
        <v>1574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172</v>
      </c>
      <c r="AU171" s="19" t="s">
        <v>82</v>
      </c>
    </row>
    <row r="172" spans="1:63" s="12" customFormat="1" ht="25.9" customHeight="1">
      <c r="A172" s="12"/>
      <c r="B172" s="199"/>
      <c r="C172" s="200"/>
      <c r="D172" s="201" t="s">
        <v>72</v>
      </c>
      <c r="E172" s="202" t="s">
        <v>637</v>
      </c>
      <c r="F172" s="202" t="s">
        <v>638</v>
      </c>
      <c r="G172" s="200"/>
      <c r="H172" s="200"/>
      <c r="I172" s="203"/>
      <c r="J172" s="204">
        <f>BK172</f>
        <v>0</v>
      </c>
      <c r="K172" s="200"/>
      <c r="L172" s="205"/>
      <c r="M172" s="206"/>
      <c r="N172" s="207"/>
      <c r="O172" s="207"/>
      <c r="P172" s="208">
        <f>P173+P180</f>
        <v>0</v>
      </c>
      <c r="Q172" s="207"/>
      <c r="R172" s="208">
        <f>R173+R180</f>
        <v>0</v>
      </c>
      <c r="S172" s="207"/>
      <c r="T172" s="209">
        <f>T173+T180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197</v>
      </c>
      <c r="AT172" s="211" t="s">
        <v>72</v>
      </c>
      <c r="AU172" s="211" t="s">
        <v>73</v>
      </c>
      <c r="AY172" s="210" t="s">
        <v>163</v>
      </c>
      <c r="BK172" s="212">
        <f>BK173+BK180</f>
        <v>0</v>
      </c>
    </row>
    <row r="173" spans="1:63" s="12" customFormat="1" ht="22.8" customHeight="1">
      <c r="A173" s="12"/>
      <c r="B173" s="199"/>
      <c r="C173" s="200"/>
      <c r="D173" s="201" t="s">
        <v>72</v>
      </c>
      <c r="E173" s="213" t="s">
        <v>639</v>
      </c>
      <c r="F173" s="213" t="s">
        <v>640</v>
      </c>
      <c r="G173" s="200"/>
      <c r="H173" s="200"/>
      <c r="I173" s="203"/>
      <c r="J173" s="214">
        <f>BK173</f>
        <v>0</v>
      </c>
      <c r="K173" s="200"/>
      <c r="L173" s="205"/>
      <c r="M173" s="206"/>
      <c r="N173" s="207"/>
      <c r="O173" s="207"/>
      <c r="P173" s="208">
        <f>SUM(P174:P179)</f>
        <v>0</v>
      </c>
      <c r="Q173" s="207"/>
      <c r="R173" s="208">
        <f>SUM(R174:R179)</f>
        <v>0</v>
      </c>
      <c r="S173" s="207"/>
      <c r="T173" s="209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0" t="s">
        <v>197</v>
      </c>
      <c r="AT173" s="211" t="s">
        <v>72</v>
      </c>
      <c r="AU173" s="211" t="s">
        <v>80</v>
      </c>
      <c r="AY173" s="210" t="s">
        <v>163</v>
      </c>
      <c r="BK173" s="212">
        <f>SUM(BK174:BK179)</f>
        <v>0</v>
      </c>
    </row>
    <row r="174" spans="1:65" s="2" customFormat="1" ht="16.5" customHeight="1">
      <c r="A174" s="40"/>
      <c r="B174" s="41"/>
      <c r="C174" s="215" t="s">
        <v>380</v>
      </c>
      <c r="D174" s="215" t="s">
        <v>165</v>
      </c>
      <c r="E174" s="216" t="s">
        <v>642</v>
      </c>
      <c r="F174" s="217" t="s">
        <v>643</v>
      </c>
      <c r="G174" s="218" t="s">
        <v>394</v>
      </c>
      <c r="H174" s="219">
        <v>1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644</v>
      </c>
      <c r="AT174" s="226" t="s">
        <v>165</v>
      </c>
      <c r="AU174" s="226" t="s">
        <v>82</v>
      </c>
      <c r="AY174" s="19" t="s">
        <v>163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80</v>
      </c>
      <c r="BK174" s="227">
        <f>ROUND(I174*H174,2)</f>
        <v>0</v>
      </c>
      <c r="BL174" s="19" t="s">
        <v>644</v>
      </c>
      <c r="BM174" s="226" t="s">
        <v>1575</v>
      </c>
    </row>
    <row r="175" spans="1:65" s="2" customFormat="1" ht="16.5" customHeight="1">
      <c r="A175" s="40"/>
      <c r="B175" s="41"/>
      <c r="C175" s="215" t="s">
        <v>385</v>
      </c>
      <c r="D175" s="215" t="s">
        <v>165</v>
      </c>
      <c r="E175" s="216" t="s">
        <v>647</v>
      </c>
      <c r="F175" s="217" t="s">
        <v>648</v>
      </c>
      <c r="G175" s="218" t="s">
        <v>394</v>
      </c>
      <c r="H175" s="219">
        <v>1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644</v>
      </c>
      <c r="AT175" s="226" t="s">
        <v>165</v>
      </c>
      <c r="AU175" s="226" t="s">
        <v>82</v>
      </c>
      <c r="AY175" s="19" t="s">
        <v>163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644</v>
      </c>
      <c r="BM175" s="226" t="s">
        <v>1576</v>
      </c>
    </row>
    <row r="176" spans="1:47" s="2" customFormat="1" ht="12">
      <c r="A176" s="40"/>
      <c r="B176" s="41"/>
      <c r="C176" s="42"/>
      <c r="D176" s="233" t="s">
        <v>174</v>
      </c>
      <c r="E176" s="42"/>
      <c r="F176" s="234" t="s">
        <v>650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174</v>
      </c>
      <c r="AU176" s="19" t="s">
        <v>82</v>
      </c>
    </row>
    <row r="177" spans="1:65" s="2" customFormat="1" ht="16.5" customHeight="1">
      <c r="A177" s="40"/>
      <c r="B177" s="41"/>
      <c r="C177" s="215" t="s">
        <v>391</v>
      </c>
      <c r="D177" s="215" t="s">
        <v>165</v>
      </c>
      <c r="E177" s="216" t="s">
        <v>652</v>
      </c>
      <c r="F177" s="217" t="s">
        <v>653</v>
      </c>
      <c r="G177" s="218" t="s">
        <v>394</v>
      </c>
      <c r="H177" s="219">
        <v>1</v>
      </c>
      <c r="I177" s="220"/>
      <c r="J177" s="221">
        <f>ROUND(I177*H177,2)</f>
        <v>0</v>
      </c>
      <c r="K177" s="217" t="s">
        <v>238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644</v>
      </c>
      <c r="AT177" s="226" t="s">
        <v>165</v>
      </c>
      <c r="AU177" s="226" t="s">
        <v>82</v>
      </c>
      <c r="AY177" s="19" t="s">
        <v>163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80</v>
      </c>
      <c r="BK177" s="227">
        <f>ROUND(I177*H177,2)</f>
        <v>0</v>
      </c>
      <c r="BL177" s="19" t="s">
        <v>644</v>
      </c>
      <c r="BM177" s="226" t="s">
        <v>1577</v>
      </c>
    </row>
    <row r="178" spans="1:47" s="2" customFormat="1" ht="12">
      <c r="A178" s="40"/>
      <c r="B178" s="41"/>
      <c r="C178" s="42"/>
      <c r="D178" s="228" t="s">
        <v>172</v>
      </c>
      <c r="E178" s="42"/>
      <c r="F178" s="229" t="s">
        <v>655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172</v>
      </c>
      <c r="AU178" s="19" t="s">
        <v>82</v>
      </c>
    </row>
    <row r="179" spans="1:65" s="2" customFormat="1" ht="16.5" customHeight="1">
      <c r="A179" s="40"/>
      <c r="B179" s="41"/>
      <c r="C179" s="215" t="s">
        <v>396</v>
      </c>
      <c r="D179" s="215" t="s">
        <v>165</v>
      </c>
      <c r="E179" s="216" t="s">
        <v>657</v>
      </c>
      <c r="F179" s="217" t="s">
        <v>658</v>
      </c>
      <c r="G179" s="218" t="s">
        <v>394</v>
      </c>
      <c r="H179" s="219">
        <v>1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644</v>
      </c>
      <c r="AT179" s="226" t="s">
        <v>165</v>
      </c>
      <c r="AU179" s="226" t="s">
        <v>82</v>
      </c>
      <c r="AY179" s="19" t="s">
        <v>163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80</v>
      </c>
      <c r="BK179" s="227">
        <f>ROUND(I179*H179,2)</f>
        <v>0</v>
      </c>
      <c r="BL179" s="19" t="s">
        <v>644</v>
      </c>
      <c r="BM179" s="226" t="s">
        <v>1578</v>
      </c>
    </row>
    <row r="180" spans="1:63" s="12" customFormat="1" ht="22.8" customHeight="1">
      <c r="A180" s="12"/>
      <c r="B180" s="199"/>
      <c r="C180" s="200"/>
      <c r="D180" s="201" t="s">
        <v>72</v>
      </c>
      <c r="E180" s="213" t="s">
        <v>660</v>
      </c>
      <c r="F180" s="213" t="s">
        <v>661</v>
      </c>
      <c r="G180" s="200"/>
      <c r="H180" s="200"/>
      <c r="I180" s="203"/>
      <c r="J180" s="214">
        <f>BK180</f>
        <v>0</v>
      </c>
      <c r="K180" s="200"/>
      <c r="L180" s="205"/>
      <c r="M180" s="206"/>
      <c r="N180" s="207"/>
      <c r="O180" s="207"/>
      <c r="P180" s="208">
        <f>SUM(P181:P183)</f>
        <v>0</v>
      </c>
      <c r="Q180" s="207"/>
      <c r="R180" s="208">
        <f>SUM(R181:R183)</f>
        <v>0</v>
      </c>
      <c r="S180" s="207"/>
      <c r="T180" s="209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0" t="s">
        <v>197</v>
      </c>
      <c r="AT180" s="211" t="s">
        <v>72</v>
      </c>
      <c r="AU180" s="211" t="s">
        <v>80</v>
      </c>
      <c r="AY180" s="210" t="s">
        <v>163</v>
      </c>
      <c r="BK180" s="212">
        <f>SUM(BK181:BK183)</f>
        <v>0</v>
      </c>
    </row>
    <row r="181" spans="1:65" s="2" customFormat="1" ht="16.5" customHeight="1">
      <c r="A181" s="40"/>
      <c r="B181" s="41"/>
      <c r="C181" s="215" t="s">
        <v>402</v>
      </c>
      <c r="D181" s="215" t="s">
        <v>165</v>
      </c>
      <c r="E181" s="216" t="s">
        <v>663</v>
      </c>
      <c r="F181" s="217" t="s">
        <v>661</v>
      </c>
      <c r="G181" s="218" t="s">
        <v>394</v>
      </c>
      <c r="H181" s="219">
        <v>1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644</v>
      </c>
      <c r="AT181" s="226" t="s">
        <v>165</v>
      </c>
      <c r="AU181" s="226" t="s">
        <v>82</v>
      </c>
      <c r="AY181" s="19" t="s">
        <v>163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80</v>
      </c>
      <c r="BK181" s="227">
        <f>ROUND(I181*H181,2)</f>
        <v>0</v>
      </c>
      <c r="BL181" s="19" t="s">
        <v>644</v>
      </c>
      <c r="BM181" s="226" t="s">
        <v>1579</v>
      </c>
    </row>
    <row r="182" spans="1:65" s="2" customFormat="1" ht="16.5" customHeight="1">
      <c r="A182" s="40"/>
      <c r="B182" s="41"/>
      <c r="C182" s="215" t="s">
        <v>410</v>
      </c>
      <c r="D182" s="215" t="s">
        <v>165</v>
      </c>
      <c r="E182" s="216" t="s">
        <v>666</v>
      </c>
      <c r="F182" s="217" t="s">
        <v>667</v>
      </c>
      <c r="G182" s="218" t="s">
        <v>394</v>
      </c>
      <c r="H182" s="219">
        <v>1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644</v>
      </c>
      <c r="AT182" s="226" t="s">
        <v>165</v>
      </c>
      <c r="AU182" s="226" t="s">
        <v>82</v>
      </c>
      <c r="AY182" s="19" t="s">
        <v>163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644</v>
      </c>
      <c r="BM182" s="226" t="s">
        <v>1580</v>
      </c>
    </row>
    <row r="183" spans="1:65" s="2" customFormat="1" ht="16.5" customHeight="1">
      <c r="A183" s="40"/>
      <c r="B183" s="41"/>
      <c r="C183" s="215" t="s">
        <v>414</v>
      </c>
      <c r="D183" s="215" t="s">
        <v>165</v>
      </c>
      <c r="E183" s="216" t="s">
        <v>671</v>
      </c>
      <c r="F183" s="217" t="s">
        <v>672</v>
      </c>
      <c r="G183" s="218" t="s">
        <v>394</v>
      </c>
      <c r="H183" s="219">
        <v>1</v>
      </c>
      <c r="I183" s="220"/>
      <c r="J183" s="221">
        <f>ROUND(I183*H183,2)</f>
        <v>0</v>
      </c>
      <c r="K183" s="217" t="s">
        <v>19</v>
      </c>
      <c r="L183" s="46"/>
      <c r="M183" s="277" t="s">
        <v>19</v>
      </c>
      <c r="N183" s="278" t="s">
        <v>44</v>
      </c>
      <c r="O183" s="279"/>
      <c r="P183" s="280">
        <f>O183*H183</f>
        <v>0</v>
      </c>
      <c r="Q183" s="280">
        <v>0</v>
      </c>
      <c r="R183" s="280">
        <f>Q183*H183</f>
        <v>0</v>
      </c>
      <c r="S183" s="280">
        <v>0</v>
      </c>
      <c r="T183" s="281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644</v>
      </c>
      <c r="AT183" s="226" t="s">
        <v>165</v>
      </c>
      <c r="AU183" s="226" t="s">
        <v>82</v>
      </c>
      <c r="AY183" s="19" t="s">
        <v>163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80</v>
      </c>
      <c r="BK183" s="227">
        <f>ROUND(I183*H183,2)</f>
        <v>0</v>
      </c>
      <c r="BL183" s="19" t="s">
        <v>644</v>
      </c>
      <c r="BM183" s="226" t="s">
        <v>1581</v>
      </c>
    </row>
    <row r="184" spans="1:31" s="2" customFormat="1" ht="6.95" customHeight="1">
      <c r="A184" s="40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46"/>
      <c r="M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</sheetData>
  <sheetProtection password="CC35" sheet="1" objects="1" scenarios="1" formatColumns="0" formatRows="0" autoFilter="0"/>
  <autoFilter ref="C94:K1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3_01/113107242"/>
    <hyperlink ref="F102" r:id="rId2" display="https://podminky.urs.cz/item/CS_URS_2023_01/113154324"/>
    <hyperlink ref="F105" r:id="rId3" display="https://podminky.urs.cz/item/CS_URS_2023_01/113202111"/>
    <hyperlink ref="F107" r:id="rId4" display="https://podminky.urs.cz/item/CS_URS_2023_01/122151104"/>
    <hyperlink ref="F112" r:id="rId5" display="https://podminky.urs.cz/item/CS_URS_2023_01/162551107"/>
    <hyperlink ref="F114" r:id="rId6" display="https://podminky.urs.cz/item/CS_URS_2023_01/171201231"/>
    <hyperlink ref="F117" r:id="rId7" display="https://podminky.urs.cz/item/CS_URS_2023_01/180404111"/>
    <hyperlink ref="F124" r:id="rId8" display="https://podminky.urs.cz/item/CS_URS_2023_01/181951112"/>
    <hyperlink ref="F128" r:id="rId9" display="https://podminky.urs.cz/item/CS_URS_2023_01/564861111"/>
    <hyperlink ref="F130" r:id="rId10" display="https://podminky.urs.cz/item/CS_URS_2023_01/577144111"/>
    <hyperlink ref="F132" r:id="rId11" display="https://podminky.urs.cz/item/CS_URS_2023_01/577155112"/>
    <hyperlink ref="F134" r:id="rId12" display="https://podminky.urs.cz/item/CS_URS_2023_01/596412212"/>
    <hyperlink ref="F139" r:id="rId13" display="https://podminky.urs.cz/item/CS_URS_2023_01/895941302"/>
    <hyperlink ref="F144" r:id="rId14" display="https://podminky.urs.cz/item/CS_URS_2023_01/916111123"/>
    <hyperlink ref="F148" r:id="rId15" display="https://podminky.urs.cz/item/CS_URS_2023_01/916131213"/>
    <hyperlink ref="F154" r:id="rId16" display="https://podminky.urs.cz/item/CS_URS_2023_01/916231213"/>
    <hyperlink ref="F158" r:id="rId17" display="https://podminky.urs.cz/item/CS_URS_2023_01/919122112"/>
    <hyperlink ref="F160" r:id="rId18" display="https://podminky.urs.cz/item/CS_URS_2023_01/919735112"/>
    <hyperlink ref="F164" r:id="rId19" display="https://podminky.urs.cz/item/CS_URS_2023_01/997221551"/>
    <hyperlink ref="F166" r:id="rId20" display="https://podminky.urs.cz/item/CS_URS_2023_01/997221559"/>
    <hyperlink ref="F168" r:id="rId21" display="https://podminky.urs.cz/item/CS_URS_2023_01/997221875"/>
    <hyperlink ref="F171" r:id="rId22" display="https://podminky.urs.cz/item/CS_URS_2023_01/998225111"/>
    <hyperlink ref="F178" r:id="rId23" display="https://podminky.urs.cz/item/CS_URS_2023_01/0124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  <c r="AZ2" s="140" t="s">
        <v>120</v>
      </c>
      <c r="BA2" s="140" t="s">
        <v>120</v>
      </c>
      <c r="BB2" s="140" t="s">
        <v>118</v>
      </c>
      <c r="BC2" s="140" t="s">
        <v>1582</v>
      </c>
      <c r="BD2" s="140" t="s">
        <v>82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  <c r="AZ3" s="140" t="s">
        <v>123</v>
      </c>
      <c r="BA3" s="140" t="s">
        <v>123</v>
      </c>
      <c r="BB3" s="140" t="s">
        <v>118</v>
      </c>
      <c r="BC3" s="140" t="s">
        <v>1583</v>
      </c>
      <c r="BD3" s="140" t="s">
        <v>82</v>
      </c>
    </row>
    <row r="4" spans="2:4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1584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ROUND((SUM(BE95:BE167)),2)</f>
        <v>0</v>
      </c>
      <c r="G35" s="40"/>
      <c r="H35" s="40"/>
      <c r="I35" s="160">
        <v>0.21</v>
      </c>
      <c r="J35" s="159">
        <f>ROUND(((SUM(BE95:BE167))*I35),2)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ROUND((SUM(BF95:BF167)),2)</f>
        <v>0</v>
      </c>
      <c r="G36" s="40"/>
      <c r="H36" s="40"/>
      <c r="I36" s="160">
        <v>0.15</v>
      </c>
      <c r="J36" s="159">
        <f>ROUND(((SUM(BF95:BF167))*I36),2)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ROUND((SUM(BG95:BG167)),2)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ROUND((SUM(BH95:BH167)),2)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ROUND((SUM(BI95:BI167)),2)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1584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101-03 - OPRAVA POVRCHU CHODNÍKU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136</v>
      </c>
      <c r="E65" s="185"/>
      <c r="F65" s="185"/>
      <c r="G65" s="185"/>
      <c r="H65" s="185"/>
      <c r="I65" s="185"/>
      <c r="J65" s="186">
        <f>J97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138</v>
      </c>
      <c r="E66" s="185"/>
      <c r="F66" s="185"/>
      <c r="G66" s="185"/>
      <c r="H66" s="185"/>
      <c r="I66" s="185"/>
      <c r="J66" s="186">
        <f>J120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139</v>
      </c>
      <c r="E67" s="185"/>
      <c r="F67" s="185"/>
      <c r="G67" s="185"/>
      <c r="H67" s="185"/>
      <c r="I67" s="185"/>
      <c r="J67" s="186">
        <f>J134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140</v>
      </c>
      <c r="E68" s="185"/>
      <c r="F68" s="185"/>
      <c r="G68" s="185"/>
      <c r="H68" s="185"/>
      <c r="I68" s="185"/>
      <c r="J68" s="186">
        <f>J148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141</v>
      </c>
      <c r="E69" s="185"/>
      <c r="F69" s="185"/>
      <c r="G69" s="185"/>
      <c r="H69" s="185"/>
      <c r="I69" s="185"/>
      <c r="J69" s="186">
        <f>J157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142</v>
      </c>
      <c r="E70" s="185"/>
      <c r="F70" s="185"/>
      <c r="G70" s="185"/>
      <c r="H70" s="185"/>
      <c r="I70" s="185"/>
      <c r="J70" s="186">
        <f>J159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145</v>
      </c>
      <c r="E71" s="180"/>
      <c r="F71" s="180"/>
      <c r="G71" s="180"/>
      <c r="H71" s="180"/>
      <c r="I71" s="180"/>
      <c r="J71" s="181">
        <f>J161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3"/>
      <c r="C72" s="127"/>
      <c r="D72" s="184" t="s">
        <v>146</v>
      </c>
      <c r="E72" s="185"/>
      <c r="F72" s="185"/>
      <c r="G72" s="185"/>
      <c r="H72" s="185"/>
      <c r="I72" s="185"/>
      <c r="J72" s="186">
        <f>J162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147</v>
      </c>
      <c r="E73" s="185"/>
      <c r="F73" s="185"/>
      <c r="G73" s="185"/>
      <c r="H73" s="185"/>
      <c r="I73" s="185"/>
      <c r="J73" s="186">
        <f>J164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148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Oprava povrchu komunikací v Klatovech 2024, 2. část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127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1584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129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SO 101-03 - OPRAVA POVRCHU CHODNÍKU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 xml:space="preserve">Klatovy </v>
      </c>
      <c r="G89" s="42"/>
      <c r="H89" s="42"/>
      <c r="I89" s="34" t="s">
        <v>23</v>
      </c>
      <c r="J89" s="74" t="str">
        <f>IF(J14="","",J14)</f>
        <v>5. 2. 2024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 xml:space="preserve">město Klatovy </v>
      </c>
      <c r="G91" s="42"/>
      <c r="H91" s="42"/>
      <c r="I91" s="34" t="s">
        <v>33</v>
      </c>
      <c r="J91" s="38" t="str">
        <f>E23</f>
        <v xml:space="preserve"> 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31</v>
      </c>
      <c r="D92" s="42"/>
      <c r="E92" s="42"/>
      <c r="F92" s="29" t="str">
        <f>IF(E20="","",E20)</f>
        <v>Vyplň údaj</v>
      </c>
      <c r="G92" s="42"/>
      <c r="H92" s="42"/>
      <c r="I92" s="34" t="s">
        <v>36</v>
      </c>
      <c r="J92" s="38" t="str">
        <f>E26</f>
        <v xml:space="preserve"> 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149</v>
      </c>
      <c r="D94" s="191" t="s">
        <v>58</v>
      </c>
      <c r="E94" s="191" t="s">
        <v>54</v>
      </c>
      <c r="F94" s="191" t="s">
        <v>55</v>
      </c>
      <c r="G94" s="191" t="s">
        <v>150</v>
      </c>
      <c r="H94" s="191" t="s">
        <v>151</v>
      </c>
      <c r="I94" s="191" t="s">
        <v>152</v>
      </c>
      <c r="J94" s="191" t="s">
        <v>133</v>
      </c>
      <c r="K94" s="192" t="s">
        <v>153</v>
      </c>
      <c r="L94" s="193"/>
      <c r="M94" s="94" t="s">
        <v>19</v>
      </c>
      <c r="N94" s="95" t="s">
        <v>43</v>
      </c>
      <c r="O94" s="95" t="s">
        <v>154</v>
      </c>
      <c r="P94" s="95" t="s">
        <v>155</v>
      </c>
      <c r="Q94" s="95" t="s">
        <v>156</v>
      </c>
      <c r="R94" s="95" t="s">
        <v>157</v>
      </c>
      <c r="S94" s="95" t="s">
        <v>158</v>
      </c>
      <c r="T94" s="96" t="s">
        <v>159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160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P96+P161</f>
        <v>0</v>
      </c>
      <c r="Q95" s="98"/>
      <c r="R95" s="196">
        <f>R96+R161</f>
        <v>60.84525</v>
      </c>
      <c r="S95" s="98"/>
      <c r="T95" s="197">
        <f>T96+T161</f>
        <v>49.45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8">
        <f>BK96+BK161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161</v>
      </c>
      <c r="F96" s="202" t="s">
        <v>162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P97+P120+P134+P148+P157+P159</f>
        <v>0</v>
      </c>
      <c r="Q96" s="207"/>
      <c r="R96" s="208">
        <f>R97+R120+R134+R148+R157+R159</f>
        <v>60.84525</v>
      </c>
      <c r="S96" s="207"/>
      <c r="T96" s="209">
        <f>T97+T120+T134+T148+T157+T159</f>
        <v>49.45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80</v>
      </c>
      <c r="AT96" s="211" t="s">
        <v>72</v>
      </c>
      <c r="AU96" s="211" t="s">
        <v>73</v>
      </c>
      <c r="AY96" s="210" t="s">
        <v>163</v>
      </c>
      <c r="BK96" s="212">
        <f>BK97+BK120+BK134+BK148+BK157+BK159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80</v>
      </c>
      <c r="F97" s="213" t="s">
        <v>164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SUM(P98:P119)</f>
        <v>0</v>
      </c>
      <c r="Q97" s="207"/>
      <c r="R97" s="208">
        <f>SUM(R98:R119)</f>
        <v>17.11935</v>
      </c>
      <c r="S97" s="207"/>
      <c r="T97" s="209">
        <f>SUM(T98:T119)</f>
        <v>49.45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80</v>
      </c>
      <c r="AT97" s="211" t="s">
        <v>72</v>
      </c>
      <c r="AU97" s="211" t="s">
        <v>80</v>
      </c>
      <c r="AY97" s="210" t="s">
        <v>163</v>
      </c>
      <c r="BK97" s="212">
        <f>SUM(BK98:BK119)</f>
        <v>0</v>
      </c>
    </row>
    <row r="98" spans="1:65" s="2" customFormat="1" ht="24.15" customHeight="1">
      <c r="A98" s="40"/>
      <c r="B98" s="41"/>
      <c r="C98" s="215" t="s">
        <v>80</v>
      </c>
      <c r="D98" s="215" t="s">
        <v>165</v>
      </c>
      <c r="E98" s="216" t="s">
        <v>1586</v>
      </c>
      <c r="F98" s="217" t="s">
        <v>1587</v>
      </c>
      <c r="G98" s="218" t="s">
        <v>168</v>
      </c>
      <c r="H98" s="219">
        <v>215</v>
      </c>
      <c r="I98" s="220"/>
      <c r="J98" s="221">
        <f>ROUND(I98*H98,2)</f>
        <v>0</v>
      </c>
      <c r="K98" s="217" t="s">
        <v>691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9E-05</v>
      </c>
      <c r="R98" s="224">
        <f>Q98*H98</f>
        <v>0.019350000000000003</v>
      </c>
      <c r="S98" s="224">
        <v>0.23</v>
      </c>
      <c r="T98" s="225">
        <f>S98*H98</f>
        <v>49.45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170</v>
      </c>
      <c r="AT98" s="226" t="s">
        <v>165</v>
      </c>
      <c r="AU98" s="226" t="s">
        <v>82</v>
      </c>
      <c r="AY98" s="19" t="s">
        <v>163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80</v>
      </c>
      <c r="BK98" s="227">
        <f>ROUND(I98*H98,2)</f>
        <v>0</v>
      </c>
      <c r="BL98" s="19" t="s">
        <v>170</v>
      </c>
      <c r="BM98" s="226" t="s">
        <v>1588</v>
      </c>
    </row>
    <row r="99" spans="1:47" s="2" customFormat="1" ht="12">
      <c r="A99" s="40"/>
      <c r="B99" s="41"/>
      <c r="C99" s="42"/>
      <c r="D99" s="228" t="s">
        <v>172</v>
      </c>
      <c r="E99" s="42"/>
      <c r="F99" s="229" t="s">
        <v>1589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82</v>
      </c>
    </row>
    <row r="100" spans="1:51" s="13" customFormat="1" ht="12">
      <c r="A100" s="13"/>
      <c r="B100" s="235"/>
      <c r="C100" s="236"/>
      <c r="D100" s="233" t="s">
        <v>176</v>
      </c>
      <c r="E100" s="237" t="s">
        <v>19</v>
      </c>
      <c r="F100" s="238" t="s">
        <v>1590</v>
      </c>
      <c r="G100" s="236"/>
      <c r="H100" s="239">
        <v>215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176</v>
      </c>
      <c r="AU100" s="245" t="s">
        <v>82</v>
      </c>
      <c r="AV100" s="13" t="s">
        <v>82</v>
      </c>
      <c r="AW100" s="13" t="s">
        <v>35</v>
      </c>
      <c r="AX100" s="13" t="s">
        <v>73</v>
      </c>
      <c r="AY100" s="245" t="s">
        <v>163</v>
      </c>
    </row>
    <row r="101" spans="1:51" s="14" customFormat="1" ht="12">
      <c r="A101" s="14"/>
      <c r="B101" s="246"/>
      <c r="C101" s="247"/>
      <c r="D101" s="233" t="s">
        <v>176</v>
      </c>
      <c r="E101" s="248" t="s">
        <v>19</v>
      </c>
      <c r="F101" s="249" t="s">
        <v>178</v>
      </c>
      <c r="G101" s="247"/>
      <c r="H101" s="250">
        <v>215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6" t="s">
        <v>176</v>
      </c>
      <c r="AU101" s="256" t="s">
        <v>82</v>
      </c>
      <c r="AV101" s="14" t="s">
        <v>170</v>
      </c>
      <c r="AW101" s="14" t="s">
        <v>35</v>
      </c>
      <c r="AX101" s="14" t="s">
        <v>80</v>
      </c>
      <c r="AY101" s="256" t="s">
        <v>163</v>
      </c>
    </row>
    <row r="102" spans="1:65" s="2" customFormat="1" ht="24.15" customHeight="1">
      <c r="A102" s="40"/>
      <c r="B102" s="41"/>
      <c r="C102" s="215" t="s">
        <v>82</v>
      </c>
      <c r="D102" s="215" t="s">
        <v>165</v>
      </c>
      <c r="E102" s="216" t="s">
        <v>220</v>
      </c>
      <c r="F102" s="217" t="s">
        <v>221</v>
      </c>
      <c r="G102" s="218" t="s">
        <v>118</v>
      </c>
      <c r="H102" s="219">
        <v>10.45</v>
      </c>
      <c r="I102" s="220"/>
      <c r="J102" s="221">
        <f>ROUND(I102*H102,2)</f>
        <v>0</v>
      </c>
      <c r="K102" s="217" t="s">
        <v>691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170</v>
      </c>
      <c r="AT102" s="226" t="s">
        <v>165</v>
      </c>
      <c r="AU102" s="226" t="s">
        <v>82</v>
      </c>
      <c r="AY102" s="19" t="s">
        <v>163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170</v>
      </c>
      <c r="BM102" s="226" t="s">
        <v>1591</v>
      </c>
    </row>
    <row r="103" spans="1:47" s="2" customFormat="1" ht="12">
      <c r="A103" s="40"/>
      <c r="B103" s="41"/>
      <c r="C103" s="42"/>
      <c r="D103" s="228" t="s">
        <v>172</v>
      </c>
      <c r="E103" s="42"/>
      <c r="F103" s="229" t="s">
        <v>1592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82</v>
      </c>
    </row>
    <row r="104" spans="1:51" s="15" customFormat="1" ht="12">
      <c r="A104" s="15"/>
      <c r="B104" s="257"/>
      <c r="C104" s="258"/>
      <c r="D104" s="233" t="s">
        <v>176</v>
      </c>
      <c r="E104" s="259" t="s">
        <v>19</v>
      </c>
      <c r="F104" s="260" t="s">
        <v>1593</v>
      </c>
      <c r="G104" s="258"/>
      <c r="H104" s="259" t="s">
        <v>19</v>
      </c>
      <c r="I104" s="261"/>
      <c r="J104" s="258"/>
      <c r="K104" s="258"/>
      <c r="L104" s="262"/>
      <c r="M104" s="263"/>
      <c r="N104" s="264"/>
      <c r="O104" s="264"/>
      <c r="P104" s="264"/>
      <c r="Q104" s="264"/>
      <c r="R104" s="264"/>
      <c r="S104" s="264"/>
      <c r="T104" s="26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6" t="s">
        <v>176</v>
      </c>
      <c r="AU104" s="266" t="s">
        <v>82</v>
      </c>
      <c r="AV104" s="15" t="s">
        <v>80</v>
      </c>
      <c r="AW104" s="15" t="s">
        <v>35</v>
      </c>
      <c r="AX104" s="15" t="s">
        <v>73</v>
      </c>
      <c r="AY104" s="266" t="s">
        <v>163</v>
      </c>
    </row>
    <row r="105" spans="1:51" s="13" customFormat="1" ht="12">
      <c r="A105" s="13"/>
      <c r="B105" s="235"/>
      <c r="C105" s="236"/>
      <c r="D105" s="233" t="s">
        <v>176</v>
      </c>
      <c r="E105" s="237" t="s">
        <v>19</v>
      </c>
      <c r="F105" s="238" t="s">
        <v>1594</v>
      </c>
      <c r="G105" s="236"/>
      <c r="H105" s="239">
        <v>0.45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176</v>
      </c>
      <c r="AU105" s="245" t="s">
        <v>82</v>
      </c>
      <c r="AV105" s="13" t="s">
        <v>82</v>
      </c>
      <c r="AW105" s="13" t="s">
        <v>35</v>
      </c>
      <c r="AX105" s="13" t="s">
        <v>73</v>
      </c>
      <c r="AY105" s="245" t="s">
        <v>163</v>
      </c>
    </row>
    <row r="106" spans="1:51" s="15" customFormat="1" ht="12">
      <c r="A106" s="15"/>
      <c r="B106" s="257"/>
      <c r="C106" s="258"/>
      <c r="D106" s="233" t="s">
        <v>176</v>
      </c>
      <c r="E106" s="259" t="s">
        <v>19</v>
      </c>
      <c r="F106" s="260" t="s">
        <v>1595</v>
      </c>
      <c r="G106" s="258"/>
      <c r="H106" s="259" t="s">
        <v>19</v>
      </c>
      <c r="I106" s="261"/>
      <c r="J106" s="258"/>
      <c r="K106" s="258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176</v>
      </c>
      <c r="AU106" s="266" t="s">
        <v>82</v>
      </c>
      <c r="AV106" s="15" t="s">
        <v>80</v>
      </c>
      <c r="AW106" s="15" t="s">
        <v>35</v>
      </c>
      <c r="AX106" s="15" t="s">
        <v>73</v>
      </c>
      <c r="AY106" s="266" t="s">
        <v>163</v>
      </c>
    </row>
    <row r="107" spans="1:51" s="13" customFormat="1" ht="12">
      <c r="A107" s="13"/>
      <c r="B107" s="235"/>
      <c r="C107" s="236"/>
      <c r="D107" s="233" t="s">
        <v>176</v>
      </c>
      <c r="E107" s="237" t="s">
        <v>19</v>
      </c>
      <c r="F107" s="238" t="s">
        <v>1596</v>
      </c>
      <c r="G107" s="236"/>
      <c r="H107" s="239">
        <v>10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176</v>
      </c>
      <c r="AU107" s="245" t="s">
        <v>82</v>
      </c>
      <c r="AV107" s="13" t="s">
        <v>82</v>
      </c>
      <c r="AW107" s="13" t="s">
        <v>35</v>
      </c>
      <c r="AX107" s="13" t="s">
        <v>73</v>
      </c>
      <c r="AY107" s="245" t="s">
        <v>163</v>
      </c>
    </row>
    <row r="108" spans="1:51" s="14" customFormat="1" ht="12">
      <c r="A108" s="14"/>
      <c r="B108" s="246"/>
      <c r="C108" s="247"/>
      <c r="D108" s="233" t="s">
        <v>176</v>
      </c>
      <c r="E108" s="248" t="s">
        <v>120</v>
      </c>
      <c r="F108" s="249" t="s">
        <v>178</v>
      </c>
      <c r="G108" s="247"/>
      <c r="H108" s="250">
        <v>10.45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176</v>
      </c>
      <c r="AU108" s="256" t="s">
        <v>82</v>
      </c>
      <c r="AV108" s="14" t="s">
        <v>170</v>
      </c>
      <c r="AW108" s="14" t="s">
        <v>35</v>
      </c>
      <c r="AX108" s="14" t="s">
        <v>80</v>
      </c>
      <c r="AY108" s="256" t="s">
        <v>163</v>
      </c>
    </row>
    <row r="109" spans="1:65" s="2" customFormat="1" ht="37.8" customHeight="1">
      <c r="A109" s="40"/>
      <c r="B109" s="41"/>
      <c r="C109" s="215" t="s">
        <v>185</v>
      </c>
      <c r="D109" s="215" t="s">
        <v>165</v>
      </c>
      <c r="E109" s="216" t="s">
        <v>231</v>
      </c>
      <c r="F109" s="217" t="s">
        <v>232</v>
      </c>
      <c r="G109" s="218" t="s">
        <v>118</v>
      </c>
      <c r="H109" s="219">
        <v>10.45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170</v>
      </c>
      <c r="AT109" s="226" t="s">
        <v>165</v>
      </c>
      <c r="AU109" s="226" t="s">
        <v>82</v>
      </c>
      <c r="AY109" s="19" t="s">
        <v>163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80</v>
      </c>
      <c r="BK109" s="227">
        <f>ROUND(I109*H109,2)</f>
        <v>0</v>
      </c>
      <c r="BL109" s="19" t="s">
        <v>170</v>
      </c>
      <c r="BM109" s="226" t="s">
        <v>1597</v>
      </c>
    </row>
    <row r="110" spans="1:51" s="13" customFormat="1" ht="12">
      <c r="A110" s="13"/>
      <c r="B110" s="235"/>
      <c r="C110" s="236"/>
      <c r="D110" s="233" t="s">
        <v>176</v>
      </c>
      <c r="E110" s="237" t="s">
        <v>19</v>
      </c>
      <c r="F110" s="238" t="s">
        <v>120</v>
      </c>
      <c r="G110" s="236"/>
      <c r="H110" s="239">
        <v>10.45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176</v>
      </c>
      <c r="AU110" s="245" t="s">
        <v>82</v>
      </c>
      <c r="AV110" s="13" t="s">
        <v>82</v>
      </c>
      <c r="AW110" s="13" t="s">
        <v>35</v>
      </c>
      <c r="AX110" s="13" t="s">
        <v>73</v>
      </c>
      <c r="AY110" s="245" t="s">
        <v>163</v>
      </c>
    </row>
    <row r="111" spans="1:51" s="14" customFormat="1" ht="12">
      <c r="A111" s="14"/>
      <c r="B111" s="246"/>
      <c r="C111" s="247"/>
      <c r="D111" s="233" t="s">
        <v>176</v>
      </c>
      <c r="E111" s="248" t="s">
        <v>19</v>
      </c>
      <c r="F111" s="249" t="s">
        <v>178</v>
      </c>
      <c r="G111" s="247"/>
      <c r="H111" s="250">
        <v>10.45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176</v>
      </c>
      <c r="AU111" s="256" t="s">
        <v>82</v>
      </c>
      <c r="AV111" s="14" t="s">
        <v>170</v>
      </c>
      <c r="AW111" s="14" t="s">
        <v>35</v>
      </c>
      <c r="AX111" s="14" t="s">
        <v>80</v>
      </c>
      <c r="AY111" s="256" t="s">
        <v>163</v>
      </c>
    </row>
    <row r="112" spans="1:65" s="2" customFormat="1" ht="24.15" customHeight="1">
      <c r="A112" s="40"/>
      <c r="B112" s="41"/>
      <c r="C112" s="215" t="s">
        <v>170</v>
      </c>
      <c r="D112" s="215" t="s">
        <v>165</v>
      </c>
      <c r="E112" s="216" t="s">
        <v>251</v>
      </c>
      <c r="F112" s="217" t="s">
        <v>252</v>
      </c>
      <c r="G112" s="218" t="s">
        <v>118</v>
      </c>
      <c r="H112" s="219">
        <v>9.5</v>
      </c>
      <c r="I112" s="220"/>
      <c r="J112" s="221">
        <f>ROUND(I112*H112,2)</f>
        <v>0</v>
      </c>
      <c r="K112" s="217" t="s">
        <v>169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170</v>
      </c>
      <c r="AT112" s="226" t="s">
        <v>165</v>
      </c>
      <c r="AU112" s="226" t="s">
        <v>82</v>
      </c>
      <c r="AY112" s="19" t="s">
        <v>163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170</v>
      </c>
      <c r="BM112" s="226" t="s">
        <v>1598</v>
      </c>
    </row>
    <row r="113" spans="1:47" s="2" customFormat="1" ht="12">
      <c r="A113" s="40"/>
      <c r="B113" s="41"/>
      <c r="C113" s="42"/>
      <c r="D113" s="228" t="s">
        <v>172</v>
      </c>
      <c r="E113" s="42"/>
      <c r="F113" s="229" t="s">
        <v>254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82</v>
      </c>
    </row>
    <row r="114" spans="1:51" s="15" customFormat="1" ht="12">
      <c r="A114" s="15"/>
      <c r="B114" s="257"/>
      <c r="C114" s="258"/>
      <c r="D114" s="233" t="s">
        <v>176</v>
      </c>
      <c r="E114" s="259" t="s">
        <v>19</v>
      </c>
      <c r="F114" s="260" t="s">
        <v>1595</v>
      </c>
      <c r="G114" s="258"/>
      <c r="H114" s="259" t="s">
        <v>19</v>
      </c>
      <c r="I114" s="261"/>
      <c r="J114" s="258"/>
      <c r="K114" s="258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176</v>
      </c>
      <c r="AU114" s="266" t="s">
        <v>82</v>
      </c>
      <c r="AV114" s="15" t="s">
        <v>80</v>
      </c>
      <c r="AW114" s="15" t="s">
        <v>35</v>
      </c>
      <c r="AX114" s="15" t="s">
        <v>73</v>
      </c>
      <c r="AY114" s="266" t="s">
        <v>163</v>
      </c>
    </row>
    <row r="115" spans="1:51" s="13" customFormat="1" ht="12">
      <c r="A115" s="13"/>
      <c r="B115" s="235"/>
      <c r="C115" s="236"/>
      <c r="D115" s="233" t="s">
        <v>176</v>
      </c>
      <c r="E115" s="237" t="s">
        <v>19</v>
      </c>
      <c r="F115" s="238" t="s">
        <v>1599</v>
      </c>
      <c r="G115" s="236"/>
      <c r="H115" s="239">
        <v>9.5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176</v>
      </c>
      <c r="AU115" s="245" t="s">
        <v>82</v>
      </c>
      <c r="AV115" s="13" t="s">
        <v>82</v>
      </c>
      <c r="AW115" s="13" t="s">
        <v>35</v>
      </c>
      <c r="AX115" s="13" t="s">
        <v>73</v>
      </c>
      <c r="AY115" s="245" t="s">
        <v>163</v>
      </c>
    </row>
    <row r="116" spans="1:51" s="14" customFormat="1" ht="12">
      <c r="A116" s="14"/>
      <c r="B116" s="246"/>
      <c r="C116" s="247"/>
      <c r="D116" s="233" t="s">
        <v>176</v>
      </c>
      <c r="E116" s="248" t="s">
        <v>123</v>
      </c>
      <c r="F116" s="249" t="s">
        <v>178</v>
      </c>
      <c r="G116" s="247"/>
      <c r="H116" s="250">
        <v>9.5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176</v>
      </c>
      <c r="AU116" s="256" t="s">
        <v>82</v>
      </c>
      <c r="AV116" s="14" t="s">
        <v>170</v>
      </c>
      <c r="AW116" s="14" t="s">
        <v>35</v>
      </c>
      <c r="AX116" s="14" t="s">
        <v>80</v>
      </c>
      <c r="AY116" s="256" t="s">
        <v>163</v>
      </c>
    </row>
    <row r="117" spans="1:65" s="2" customFormat="1" ht="16.5" customHeight="1">
      <c r="A117" s="40"/>
      <c r="B117" s="41"/>
      <c r="C117" s="267" t="s">
        <v>197</v>
      </c>
      <c r="D117" s="267" t="s">
        <v>243</v>
      </c>
      <c r="E117" s="268" t="s">
        <v>258</v>
      </c>
      <c r="F117" s="269" t="s">
        <v>259</v>
      </c>
      <c r="G117" s="270" t="s">
        <v>246</v>
      </c>
      <c r="H117" s="271">
        <v>17.1</v>
      </c>
      <c r="I117" s="272"/>
      <c r="J117" s="273">
        <f>ROUND(I117*H117,2)</f>
        <v>0</v>
      </c>
      <c r="K117" s="269" t="s">
        <v>169</v>
      </c>
      <c r="L117" s="274"/>
      <c r="M117" s="275" t="s">
        <v>19</v>
      </c>
      <c r="N117" s="276" t="s">
        <v>44</v>
      </c>
      <c r="O117" s="86"/>
      <c r="P117" s="224">
        <f>O117*H117</f>
        <v>0</v>
      </c>
      <c r="Q117" s="224">
        <v>1</v>
      </c>
      <c r="R117" s="224">
        <f>Q117*H117</f>
        <v>17.1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230</v>
      </c>
      <c r="AT117" s="226" t="s">
        <v>243</v>
      </c>
      <c r="AU117" s="226" t="s">
        <v>82</v>
      </c>
      <c r="AY117" s="19" t="s">
        <v>163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170</v>
      </c>
      <c r="BM117" s="226" t="s">
        <v>1600</v>
      </c>
    </row>
    <row r="118" spans="1:51" s="13" customFormat="1" ht="12">
      <c r="A118" s="13"/>
      <c r="B118" s="235"/>
      <c r="C118" s="236"/>
      <c r="D118" s="233" t="s">
        <v>176</v>
      </c>
      <c r="E118" s="237" t="s">
        <v>19</v>
      </c>
      <c r="F118" s="238" t="s">
        <v>261</v>
      </c>
      <c r="G118" s="236"/>
      <c r="H118" s="239">
        <v>17.1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176</v>
      </c>
      <c r="AU118" s="245" t="s">
        <v>82</v>
      </c>
      <c r="AV118" s="13" t="s">
        <v>82</v>
      </c>
      <c r="AW118" s="13" t="s">
        <v>35</v>
      </c>
      <c r="AX118" s="13" t="s">
        <v>73</v>
      </c>
      <c r="AY118" s="245" t="s">
        <v>163</v>
      </c>
    </row>
    <row r="119" spans="1:51" s="14" customFormat="1" ht="12">
      <c r="A119" s="14"/>
      <c r="B119" s="246"/>
      <c r="C119" s="247"/>
      <c r="D119" s="233" t="s">
        <v>176</v>
      </c>
      <c r="E119" s="248" t="s">
        <v>19</v>
      </c>
      <c r="F119" s="249" t="s">
        <v>178</v>
      </c>
      <c r="G119" s="247"/>
      <c r="H119" s="250">
        <v>17.1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176</v>
      </c>
      <c r="AU119" s="256" t="s">
        <v>82</v>
      </c>
      <c r="AV119" s="14" t="s">
        <v>170</v>
      </c>
      <c r="AW119" s="14" t="s">
        <v>35</v>
      </c>
      <c r="AX119" s="14" t="s">
        <v>80</v>
      </c>
      <c r="AY119" s="256" t="s">
        <v>163</v>
      </c>
    </row>
    <row r="120" spans="1:63" s="12" customFormat="1" ht="22.8" customHeight="1">
      <c r="A120" s="12"/>
      <c r="B120" s="199"/>
      <c r="C120" s="200"/>
      <c r="D120" s="201" t="s">
        <v>72</v>
      </c>
      <c r="E120" s="213" t="s">
        <v>197</v>
      </c>
      <c r="F120" s="213" t="s">
        <v>302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SUM(P121:P133)</f>
        <v>0</v>
      </c>
      <c r="Q120" s="207"/>
      <c r="R120" s="208">
        <f>SUM(R121:R133)</f>
        <v>41.9805</v>
      </c>
      <c r="S120" s="207"/>
      <c r="T120" s="209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80</v>
      </c>
      <c r="AT120" s="211" t="s">
        <v>72</v>
      </c>
      <c r="AU120" s="211" t="s">
        <v>80</v>
      </c>
      <c r="AY120" s="210" t="s">
        <v>163</v>
      </c>
      <c r="BK120" s="212">
        <f>SUM(BK121:BK133)</f>
        <v>0</v>
      </c>
    </row>
    <row r="121" spans="1:65" s="2" customFormat="1" ht="24.15" customHeight="1">
      <c r="A121" s="40"/>
      <c r="B121" s="41"/>
      <c r="C121" s="215" t="s">
        <v>204</v>
      </c>
      <c r="D121" s="215" t="s">
        <v>165</v>
      </c>
      <c r="E121" s="216" t="s">
        <v>1601</v>
      </c>
      <c r="F121" s="217" t="s">
        <v>1602</v>
      </c>
      <c r="G121" s="218" t="s">
        <v>168</v>
      </c>
      <c r="H121" s="219">
        <v>215</v>
      </c>
      <c r="I121" s="220"/>
      <c r="J121" s="221">
        <f>ROUND(I121*H121,2)</f>
        <v>0</v>
      </c>
      <c r="K121" s="217" t="s">
        <v>691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0.1562</v>
      </c>
      <c r="R121" s="224">
        <f>Q121*H121</f>
        <v>33.583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170</v>
      </c>
      <c r="AT121" s="226" t="s">
        <v>165</v>
      </c>
      <c r="AU121" s="226" t="s">
        <v>82</v>
      </c>
      <c r="AY121" s="19" t="s">
        <v>163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170</v>
      </c>
      <c r="BM121" s="226" t="s">
        <v>1603</v>
      </c>
    </row>
    <row r="122" spans="1:47" s="2" customFormat="1" ht="12">
      <c r="A122" s="40"/>
      <c r="B122" s="41"/>
      <c r="C122" s="42"/>
      <c r="D122" s="228" t="s">
        <v>172</v>
      </c>
      <c r="E122" s="42"/>
      <c r="F122" s="229" t="s">
        <v>1604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51" s="13" customFormat="1" ht="12">
      <c r="A123" s="13"/>
      <c r="B123" s="235"/>
      <c r="C123" s="236"/>
      <c r="D123" s="233" t="s">
        <v>176</v>
      </c>
      <c r="E123" s="237" t="s">
        <v>19</v>
      </c>
      <c r="F123" s="238" t="s">
        <v>1590</v>
      </c>
      <c r="G123" s="236"/>
      <c r="H123" s="239">
        <v>215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176</v>
      </c>
      <c r="AU123" s="245" t="s">
        <v>82</v>
      </c>
      <c r="AV123" s="13" t="s">
        <v>82</v>
      </c>
      <c r="AW123" s="13" t="s">
        <v>35</v>
      </c>
      <c r="AX123" s="13" t="s">
        <v>73</v>
      </c>
      <c r="AY123" s="245" t="s">
        <v>163</v>
      </c>
    </row>
    <row r="124" spans="1:51" s="14" customFormat="1" ht="12">
      <c r="A124" s="14"/>
      <c r="B124" s="246"/>
      <c r="C124" s="247"/>
      <c r="D124" s="233" t="s">
        <v>176</v>
      </c>
      <c r="E124" s="248" t="s">
        <v>19</v>
      </c>
      <c r="F124" s="249" t="s">
        <v>178</v>
      </c>
      <c r="G124" s="247"/>
      <c r="H124" s="250">
        <v>215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176</v>
      </c>
      <c r="AU124" s="256" t="s">
        <v>82</v>
      </c>
      <c r="AV124" s="14" t="s">
        <v>170</v>
      </c>
      <c r="AW124" s="14" t="s">
        <v>35</v>
      </c>
      <c r="AX124" s="14" t="s">
        <v>80</v>
      </c>
      <c r="AY124" s="256" t="s">
        <v>163</v>
      </c>
    </row>
    <row r="125" spans="1:65" s="2" customFormat="1" ht="33" customHeight="1">
      <c r="A125" s="40"/>
      <c r="B125" s="41"/>
      <c r="C125" s="215" t="s">
        <v>219</v>
      </c>
      <c r="D125" s="215" t="s">
        <v>165</v>
      </c>
      <c r="E125" s="216" t="s">
        <v>1605</v>
      </c>
      <c r="F125" s="217" t="s">
        <v>1606</v>
      </c>
      <c r="G125" s="218" t="s">
        <v>168</v>
      </c>
      <c r="H125" s="219">
        <v>50</v>
      </c>
      <c r="I125" s="220"/>
      <c r="J125" s="221">
        <f>ROUND(I125*H125,2)</f>
        <v>0</v>
      </c>
      <c r="K125" s="217" t="s">
        <v>691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0.16795</v>
      </c>
      <c r="R125" s="224">
        <f>Q125*H125</f>
        <v>8.397499999999999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170</v>
      </c>
      <c r="AT125" s="226" t="s">
        <v>165</v>
      </c>
      <c r="AU125" s="226" t="s">
        <v>82</v>
      </c>
      <c r="AY125" s="19" t="s">
        <v>163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170</v>
      </c>
      <c r="BM125" s="226" t="s">
        <v>1607</v>
      </c>
    </row>
    <row r="126" spans="1:47" s="2" customFormat="1" ht="12">
      <c r="A126" s="40"/>
      <c r="B126" s="41"/>
      <c r="C126" s="42"/>
      <c r="D126" s="228" t="s">
        <v>172</v>
      </c>
      <c r="E126" s="42"/>
      <c r="F126" s="229" t="s">
        <v>1608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82</v>
      </c>
    </row>
    <row r="127" spans="1:51" s="13" customFormat="1" ht="12">
      <c r="A127" s="13"/>
      <c r="B127" s="235"/>
      <c r="C127" s="236"/>
      <c r="D127" s="233" t="s">
        <v>176</v>
      </c>
      <c r="E127" s="237" t="s">
        <v>19</v>
      </c>
      <c r="F127" s="238" t="s">
        <v>463</v>
      </c>
      <c r="G127" s="236"/>
      <c r="H127" s="239">
        <v>50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176</v>
      </c>
      <c r="AU127" s="245" t="s">
        <v>82</v>
      </c>
      <c r="AV127" s="13" t="s">
        <v>82</v>
      </c>
      <c r="AW127" s="13" t="s">
        <v>35</v>
      </c>
      <c r="AX127" s="13" t="s">
        <v>73</v>
      </c>
      <c r="AY127" s="245" t="s">
        <v>163</v>
      </c>
    </row>
    <row r="128" spans="1:51" s="14" customFormat="1" ht="12">
      <c r="A128" s="14"/>
      <c r="B128" s="246"/>
      <c r="C128" s="247"/>
      <c r="D128" s="233" t="s">
        <v>176</v>
      </c>
      <c r="E128" s="248" t="s">
        <v>19</v>
      </c>
      <c r="F128" s="249" t="s">
        <v>178</v>
      </c>
      <c r="G128" s="247"/>
      <c r="H128" s="250">
        <v>50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176</v>
      </c>
      <c r="AU128" s="256" t="s">
        <v>82</v>
      </c>
      <c r="AV128" s="14" t="s">
        <v>170</v>
      </c>
      <c r="AW128" s="14" t="s">
        <v>35</v>
      </c>
      <c r="AX128" s="14" t="s">
        <v>80</v>
      </c>
      <c r="AY128" s="256" t="s">
        <v>163</v>
      </c>
    </row>
    <row r="129" spans="1:65" s="2" customFormat="1" ht="24.15" customHeight="1">
      <c r="A129" s="40"/>
      <c r="B129" s="41"/>
      <c r="C129" s="215" t="s">
        <v>230</v>
      </c>
      <c r="D129" s="215" t="s">
        <v>165</v>
      </c>
      <c r="E129" s="216" t="s">
        <v>1609</v>
      </c>
      <c r="F129" s="217" t="s">
        <v>1610</v>
      </c>
      <c r="G129" s="218" t="s">
        <v>168</v>
      </c>
      <c r="H129" s="219">
        <v>960</v>
      </c>
      <c r="I129" s="220"/>
      <c r="J129" s="221">
        <f>ROUND(I129*H129,2)</f>
        <v>0</v>
      </c>
      <c r="K129" s="217" t="s">
        <v>691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170</v>
      </c>
      <c r="AT129" s="226" t="s">
        <v>165</v>
      </c>
      <c r="AU129" s="226" t="s">
        <v>82</v>
      </c>
      <c r="AY129" s="19" t="s">
        <v>163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170</v>
      </c>
      <c r="BM129" s="226" t="s">
        <v>1611</v>
      </c>
    </row>
    <row r="130" spans="1:47" s="2" customFormat="1" ht="12">
      <c r="A130" s="40"/>
      <c r="B130" s="41"/>
      <c r="C130" s="42"/>
      <c r="D130" s="228" t="s">
        <v>172</v>
      </c>
      <c r="E130" s="42"/>
      <c r="F130" s="229" t="s">
        <v>1612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82</v>
      </c>
    </row>
    <row r="131" spans="1:47" s="2" customFormat="1" ht="12">
      <c r="A131" s="40"/>
      <c r="B131" s="41"/>
      <c r="C131" s="42"/>
      <c r="D131" s="233" t="s">
        <v>174</v>
      </c>
      <c r="E131" s="42"/>
      <c r="F131" s="234" t="s">
        <v>1613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174</v>
      </c>
      <c r="AU131" s="19" t="s">
        <v>82</v>
      </c>
    </row>
    <row r="132" spans="1:51" s="13" customFormat="1" ht="12">
      <c r="A132" s="13"/>
      <c r="B132" s="235"/>
      <c r="C132" s="236"/>
      <c r="D132" s="233" t="s">
        <v>176</v>
      </c>
      <c r="E132" s="237" t="s">
        <v>19</v>
      </c>
      <c r="F132" s="238" t="s">
        <v>1614</v>
      </c>
      <c r="G132" s="236"/>
      <c r="H132" s="239">
        <v>960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176</v>
      </c>
      <c r="AU132" s="245" t="s">
        <v>82</v>
      </c>
      <c r="AV132" s="13" t="s">
        <v>82</v>
      </c>
      <c r="AW132" s="13" t="s">
        <v>35</v>
      </c>
      <c r="AX132" s="13" t="s">
        <v>73</v>
      </c>
      <c r="AY132" s="245" t="s">
        <v>163</v>
      </c>
    </row>
    <row r="133" spans="1:51" s="14" customFormat="1" ht="12">
      <c r="A133" s="14"/>
      <c r="B133" s="246"/>
      <c r="C133" s="247"/>
      <c r="D133" s="233" t="s">
        <v>176</v>
      </c>
      <c r="E133" s="248" t="s">
        <v>19</v>
      </c>
      <c r="F133" s="249" t="s">
        <v>178</v>
      </c>
      <c r="G133" s="247"/>
      <c r="H133" s="250">
        <v>960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176</v>
      </c>
      <c r="AU133" s="256" t="s">
        <v>82</v>
      </c>
      <c r="AV133" s="14" t="s">
        <v>170</v>
      </c>
      <c r="AW133" s="14" t="s">
        <v>35</v>
      </c>
      <c r="AX133" s="14" t="s">
        <v>80</v>
      </c>
      <c r="AY133" s="256" t="s">
        <v>163</v>
      </c>
    </row>
    <row r="134" spans="1:63" s="12" customFormat="1" ht="22.8" customHeight="1">
      <c r="A134" s="12"/>
      <c r="B134" s="199"/>
      <c r="C134" s="200"/>
      <c r="D134" s="201" t="s">
        <v>72</v>
      </c>
      <c r="E134" s="213" t="s">
        <v>230</v>
      </c>
      <c r="F134" s="213" t="s">
        <v>390</v>
      </c>
      <c r="G134" s="200"/>
      <c r="H134" s="200"/>
      <c r="I134" s="203"/>
      <c r="J134" s="214">
        <f>BK134</f>
        <v>0</v>
      </c>
      <c r="K134" s="200"/>
      <c r="L134" s="205"/>
      <c r="M134" s="206"/>
      <c r="N134" s="207"/>
      <c r="O134" s="207"/>
      <c r="P134" s="208">
        <f>SUM(P135:P147)</f>
        <v>0</v>
      </c>
      <c r="Q134" s="207"/>
      <c r="R134" s="208">
        <f>SUM(R135:R147)</f>
        <v>0.01535</v>
      </c>
      <c r="S134" s="207"/>
      <c r="T134" s="209">
        <f>SUM(T135:T147)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80</v>
      </c>
      <c r="AT134" s="211" t="s">
        <v>72</v>
      </c>
      <c r="AU134" s="211" t="s">
        <v>80</v>
      </c>
      <c r="AY134" s="210" t="s">
        <v>163</v>
      </c>
      <c r="BK134" s="212">
        <f>SUM(BK135:BK147)</f>
        <v>0</v>
      </c>
    </row>
    <row r="135" spans="1:65" s="2" customFormat="1" ht="16.5" customHeight="1">
      <c r="A135" s="40"/>
      <c r="B135" s="41"/>
      <c r="C135" s="215" t="s">
        <v>235</v>
      </c>
      <c r="D135" s="215" t="s">
        <v>165</v>
      </c>
      <c r="E135" s="216" t="s">
        <v>392</v>
      </c>
      <c r="F135" s="217" t="s">
        <v>1615</v>
      </c>
      <c r="G135" s="218" t="s">
        <v>394</v>
      </c>
      <c r="H135" s="219">
        <v>1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170</v>
      </c>
      <c r="AT135" s="226" t="s">
        <v>165</v>
      </c>
      <c r="AU135" s="226" t="s">
        <v>82</v>
      </c>
      <c r="AY135" s="19" t="s">
        <v>163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80</v>
      </c>
      <c r="BK135" s="227">
        <f>ROUND(I135*H135,2)</f>
        <v>0</v>
      </c>
      <c r="BL135" s="19" t="s">
        <v>170</v>
      </c>
      <c r="BM135" s="226" t="s">
        <v>1616</v>
      </c>
    </row>
    <row r="136" spans="1:65" s="2" customFormat="1" ht="16.5" customHeight="1">
      <c r="A136" s="40"/>
      <c r="B136" s="41"/>
      <c r="C136" s="215" t="s">
        <v>242</v>
      </c>
      <c r="D136" s="215" t="s">
        <v>165</v>
      </c>
      <c r="E136" s="216" t="s">
        <v>1617</v>
      </c>
      <c r="F136" s="217" t="s">
        <v>1618</v>
      </c>
      <c r="G136" s="218" t="s">
        <v>200</v>
      </c>
      <c r="H136" s="219">
        <v>5</v>
      </c>
      <c r="I136" s="220"/>
      <c r="J136" s="221">
        <f>ROUND(I136*H136,2)</f>
        <v>0</v>
      </c>
      <c r="K136" s="217" t="s">
        <v>691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1E-05</v>
      </c>
      <c r="R136" s="224">
        <f>Q136*H136</f>
        <v>5E-05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170</v>
      </c>
      <c r="AT136" s="226" t="s">
        <v>165</v>
      </c>
      <c r="AU136" s="226" t="s">
        <v>82</v>
      </c>
      <c r="AY136" s="19" t="s">
        <v>163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80</v>
      </c>
      <c r="BK136" s="227">
        <f>ROUND(I136*H136,2)</f>
        <v>0</v>
      </c>
      <c r="BL136" s="19" t="s">
        <v>170</v>
      </c>
      <c r="BM136" s="226" t="s">
        <v>1619</v>
      </c>
    </row>
    <row r="137" spans="1:47" s="2" customFormat="1" ht="12">
      <c r="A137" s="40"/>
      <c r="B137" s="41"/>
      <c r="C137" s="42"/>
      <c r="D137" s="228" t="s">
        <v>172</v>
      </c>
      <c r="E137" s="42"/>
      <c r="F137" s="229" t="s">
        <v>1620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82</v>
      </c>
    </row>
    <row r="138" spans="1:65" s="2" customFormat="1" ht="16.5" customHeight="1">
      <c r="A138" s="40"/>
      <c r="B138" s="41"/>
      <c r="C138" s="267" t="s">
        <v>250</v>
      </c>
      <c r="D138" s="267" t="s">
        <v>243</v>
      </c>
      <c r="E138" s="268" t="s">
        <v>1621</v>
      </c>
      <c r="F138" s="269" t="s">
        <v>1622</v>
      </c>
      <c r="G138" s="270" t="s">
        <v>200</v>
      </c>
      <c r="H138" s="271">
        <v>5</v>
      </c>
      <c r="I138" s="272"/>
      <c r="J138" s="273">
        <f>ROUND(I138*H138,2)</f>
        <v>0</v>
      </c>
      <c r="K138" s="269" t="s">
        <v>691</v>
      </c>
      <c r="L138" s="274"/>
      <c r="M138" s="275" t="s">
        <v>19</v>
      </c>
      <c r="N138" s="276" t="s">
        <v>44</v>
      </c>
      <c r="O138" s="86"/>
      <c r="P138" s="224">
        <f>O138*H138</f>
        <v>0</v>
      </c>
      <c r="Q138" s="224">
        <v>0.00267</v>
      </c>
      <c r="R138" s="224">
        <f>Q138*H138</f>
        <v>0.01335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230</v>
      </c>
      <c r="AT138" s="226" t="s">
        <v>243</v>
      </c>
      <c r="AU138" s="226" t="s">
        <v>82</v>
      </c>
      <c r="AY138" s="19" t="s">
        <v>163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170</v>
      </c>
      <c r="BM138" s="226" t="s">
        <v>1623</v>
      </c>
    </row>
    <row r="139" spans="1:65" s="2" customFormat="1" ht="21.75" customHeight="1">
      <c r="A139" s="40"/>
      <c r="B139" s="41"/>
      <c r="C139" s="215" t="s">
        <v>257</v>
      </c>
      <c r="D139" s="215" t="s">
        <v>165</v>
      </c>
      <c r="E139" s="216" t="s">
        <v>403</v>
      </c>
      <c r="F139" s="217" t="s">
        <v>404</v>
      </c>
      <c r="G139" s="218" t="s">
        <v>405</v>
      </c>
      <c r="H139" s="219">
        <v>3</v>
      </c>
      <c r="I139" s="220"/>
      <c r="J139" s="221">
        <f>ROUND(I139*H139,2)</f>
        <v>0</v>
      </c>
      <c r="K139" s="217" t="s">
        <v>169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170</v>
      </c>
      <c r="AT139" s="226" t="s">
        <v>165</v>
      </c>
      <c r="AU139" s="226" t="s">
        <v>82</v>
      </c>
      <c r="AY139" s="19" t="s">
        <v>163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170</v>
      </c>
      <c r="BM139" s="226" t="s">
        <v>1624</v>
      </c>
    </row>
    <row r="140" spans="1:47" s="2" customFormat="1" ht="12">
      <c r="A140" s="40"/>
      <c r="B140" s="41"/>
      <c r="C140" s="42"/>
      <c r="D140" s="228" t="s">
        <v>172</v>
      </c>
      <c r="E140" s="42"/>
      <c r="F140" s="229" t="s">
        <v>407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51" s="15" customFormat="1" ht="12">
      <c r="A141" s="15"/>
      <c r="B141" s="257"/>
      <c r="C141" s="258"/>
      <c r="D141" s="233" t="s">
        <v>176</v>
      </c>
      <c r="E141" s="259" t="s">
        <v>19</v>
      </c>
      <c r="F141" s="260" t="s">
        <v>1625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176</v>
      </c>
      <c r="AU141" s="266" t="s">
        <v>82</v>
      </c>
      <c r="AV141" s="15" t="s">
        <v>80</v>
      </c>
      <c r="AW141" s="15" t="s">
        <v>35</v>
      </c>
      <c r="AX141" s="15" t="s">
        <v>73</v>
      </c>
      <c r="AY141" s="266" t="s">
        <v>163</v>
      </c>
    </row>
    <row r="142" spans="1:51" s="13" customFormat="1" ht="12">
      <c r="A142" s="13"/>
      <c r="B142" s="235"/>
      <c r="C142" s="236"/>
      <c r="D142" s="233" t="s">
        <v>176</v>
      </c>
      <c r="E142" s="237" t="s">
        <v>19</v>
      </c>
      <c r="F142" s="238" t="s">
        <v>227</v>
      </c>
      <c r="G142" s="236"/>
      <c r="H142" s="239">
        <v>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176</v>
      </c>
      <c r="AU142" s="245" t="s">
        <v>82</v>
      </c>
      <c r="AV142" s="13" t="s">
        <v>82</v>
      </c>
      <c r="AW142" s="13" t="s">
        <v>35</v>
      </c>
      <c r="AX142" s="13" t="s">
        <v>73</v>
      </c>
      <c r="AY142" s="245" t="s">
        <v>163</v>
      </c>
    </row>
    <row r="143" spans="1:51" s="14" customFormat="1" ht="12">
      <c r="A143" s="14"/>
      <c r="B143" s="246"/>
      <c r="C143" s="247"/>
      <c r="D143" s="233" t="s">
        <v>176</v>
      </c>
      <c r="E143" s="248" t="s">
        <v>19</v>
      </c>
      <c r="F143" s="249" t="s">
        <v>178</v>
      </c>
      <c r="G143" s="247"/>
      <c r="H143" s="250">
        <v>3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176</v>
      </c>
      <c r="AU143" s="256" t="s">
        <v>82</v>
      </c>
      <c r="AV143" s="14" t="s">
        <v>170</v>
      </c>
      <c r="AW143" s="14" t="s">
        <v>35</v>
      </c>
      <c r="AX143" s="14" t="s">
        <v>80</v>
      </c>
      <c r="AY143" s="256" t="s">
        <v>163</v>
      </c>
    </row>
    <row r="144" spans="1:65" s="2" customFormat="1" ht="16.5" customHeight="1">
      <c r="A144" s="40"/>
      <c r="B144" s="41"/>
      <c r="C144" s="267" t="s">
        <v>262</v>
      </c>
      <c r="D144" s="267" t="s">
        <v>243</v>
      </c>
      <c r="E144" s="268" t="s">
        <v>411</v>
      </c>
      <c r="F144" s="269" t="s">
        <v>412</v>
      </c>
      <c r="G144" s="270" t="s">
        <v>405</v>
      </c>
      <c r="H144" s="271">
        <v>3</v>
      </c>
      <c r="I144" s="272"/>
      <c r="J144" s="273">
        <f>ROUND(I144*H144,2)</f>
        <v>0</v>
      </c>
      <c r="K144" s="269" t="s">
        <v>169</v>
      </c>
      <c r="L144" s="274"/>
      <c r="M144" s="275" t="s">
        <v>19</v>
      </c>
      <c r="N144" s="276" t="s">
        <v>44</v>
      </c>
      <c r="O144" s="86"/>
      <c r="P144" s="224">
        <f>O144*H144</f>
        <v>0</v>
      </c>
      <c r="Q144" s="224">
        <v>0.00065</v>
      </c>
      <c r="R144" s="224">
        <f>Q144*H144</f>
        <v>0.00195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230</v>
      </c>
      <c r="AT144" s="226" t="s">
        <v>243</v>
      </c>
      <c r="AU144" s="226" t="s">
        <v>82</v>
      </c>
      <c r="AY144" s="19" t="s">
        <v>163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170</v>
      </c>
      <c r="BM144" s="226" t="s">
        <v>1626</v>
      </c>
    </row>
    <row r="145" spans="1:51" s="15" customFormat="1" ht="12">
      <c r="A145" s="15"/>
      <c r="B145" s="257"/>
      <c r="C145" s="258"/>
      <c r="D145" s="233" t="s">
        <v>176</v>
      </c>
      <c r="E145" s="259" t="s">
        <v>19</v>
      </c>
      <c r="F145" s="260" t="s">
        <v>1625</v>
      </c>
      <c r="G145" s="258"/>
      <c r="H145" s="259" t="s">
        <v>19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6" t="s">
        <v>176</v>
      </c>
      <c r="AU145" s="266" t="s">
        <v>82</v>
      </c>
      <c r="AV145" s="15" t="s">
        <v>80</v>
      </c>
      <c r="AW145" s="15" t="s">
        <v>35</v>
      </c>
      <c r="AX145" s="15" t="s">
        <v>73</v>
      </c>
      <c r="AY145" s="266" t="s">
        <v>163</v>
      </c>
    </row>
    <row r="146" spans="1:51" s="13" customFormat="1" ht="12">
      <c r="A146" s="13"/>
      <c r="B146" s="235"/>
      <c r="C146" s="236"/>
      <c r="D146" s="233" t="s">
        <v>176</v>
      </c>
      <c r="E146" s="237" t="s">
        <v>19</v>
      </c>
      <c r="F146" s="238" t="s">
        <v>227</v>
      </c>
      <c r="G146" s="236"/>
      <c r="H146" s="239">
        <v>3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176</v>
      </c>
      <c r="AU146" s="245" t="s">
        <v>82</v>
      </c>
      <c r="AV146" s="13" t="s">
        <v>82</v>
      </c>
      <c r="AW146" s="13" t="s">
        <v>35</v>
      </c>
      <c r="AX146" s="13" t="s">
        <v>73</v>
      </c>
      <c r="AY146" s="245" t="s">
        <v>163</v>
      </c>
    </row>
    <row r="147" spans="1:51" s="14" customFormat="1" ht="12">
      <c r="A147" s="14"/>
      <c r="B147" s="246"/>
      <c r="C147" s="247"/>
      <c r="D147" s="233" t="s">
        <v>176</v>
      </c>
      <c r="E147" s="248" t="s">
        <v>19</v>
      </c>
      <c r="F147" s="249" t="s">
        <v>178</v>
      </c>
      <c r="G147" s="247"/>
      <c r="H147" s="250">
        <v>3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176</v>
      </c>
      <c r="AU147" s="256" t="s">
        <v>82</v>
      </c>
      <c r="AV147" s="14" t="s">
        <v>170</v>
      </c>
      <c r="AW147" s="14" t="s">
        <v>35</v>
      </c>
      <c r="AX147" s="14" t="s">
        <v>80</v>
      </c>
      <c r="AY147" s="256" t="s">
        <v>163</v>
      </c>
    </row>
    <row r="148" spans="1:63" s="12" customFormat="1" ht="22.8" customHeight="1">
      <c r="A148" s="12"/>
      <c r="B148" s="199"/>
      <c r="C148" s="200"/>
      <c r="D148" s="201" t="s">
        <v>72</v>
      </c>
      <c r="E148" s="213" t="s">
        <v>235</v>
      </c>
      <c r="F148" s="213" t="s">
        <v>482</v>
      </c>
      <c r="G148" s="200"/>
      <c r="H148" s="200"/>
      <c r="I148" s="203"/>
      <c r="J148" s="214">
        <f>BK148</f>
        <v>0</v>
      </c>
      <c r="K148" s="200"/>
      <c r="L148" s="205"/>
      <c r="M148" s="206"/>
      <c r="N148" s="207"/>
      <c r="O148" s="207"/>
      <c r="P148" s="208">
        <f>SUM(P149:P156)</f>
        <v>0</v>
      </c>
      <c r="Q148" s="207"/>
      <c r="R148" s="208">
        <f>SUM(R149:R156)</f>
        <v>1.7300500000000003</v>
      </c>
      <c r="S148" s="207"/>
      <c r="T148" s="209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80</v>
      </c>
      <c r="AT148" s="211" t="s">
        <v>72</v>
      </c>
      <c r="AU148" s="211" t="s">
        <v>80</v>
      </c>
      <c r="AY148" s="210" t="s">
        <v>163</v>
      </c>
      <c r="BK148" s="212">
        <f>SUM(BK149:BK156)</f>
        <v>0</v>
      </c>
    </row>
    <row r="149" spans="1:65" s="2" customFormat="1" ht="16.5" customHeight="1">
      <c r="A149" s="40"/>
      <c r="B149" s="41"/>
      <c r="C149" s="215" t="s">
        <v>267</v>
      </c>
      <c r="D149" s="215" t="s">
        <v>165</v>
      </c>
      <c r="E149" s="216" t="s">
        <v>1627</v>
      </c>
      <c r="F149" s="217" t="s">
        <v>1628</v>
      </c>
      <c r="G149" s="218" t="s">
        <v>200</v>
      </c>
      <c r="H149" s="219">
        <v>5</v>
      </c>
      <c r="I149" s="220"/>
      <c r="J149" s="221">
        <f>ROUND(I149*H149,2)</f>
        <v>0</v>
      </c>
      <c r="K149" s="217" t="s">
        <v>691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0.29221</v>
      </c>
      <c r="R149" s="224">
        <f>Q149*H149</f>
        <v>1.4610500000000002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170</v>
      </c>
      <c r="AT149" s="226" t="s">
        <v>165</v>
      </c>
      <c r="AU149" s="226" t="s">
        <v>82</v>
      </c>
      <c r="AY149" s="19" t="s">
        <v>163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80</v>
      </c>
      <c r="BK149" s="227">
        <f>ROUND(I149*H149,2)</f>
        <v>0</v>
      </c>
      <c r="BL149" s="19" t="s">
        <v>170</v>
      </c>
      <c r="BM149" s="226" t="s">
        <v>1629</v>
      </c>
    </row>
    <row r="150" spans="1:47" s="2" customFormat="1" ht="12">
      <c r="A150" s="40"/>
      <c r="B150" s="41"/>
      <c r="C150" s="42"/>
      <c r="D150" s="228" t="s">
        <v>172</v>
      </c>
      <c r="E150" s="42"/>
      <c r="F150" s="229" t="s">
        <v>1630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82</v>
      </c>
    </row>
    <row r="151" spans="1:51" s="13" customFormat="1" ht="12">
      <c r="A151" s="13"/>
      <c r="B151" s="235"/>
      <c r="C151" s="236"/>
      <c r="D151" s="233" t="s">
        <v>176</v>
      </c>
      <c r="E151" s="237" t="s">
        <v>19</v>
      </c>
      <c r="F151" s="238" t="s">
        <v>197</v>
      </c>
      <c r="G151" s="236"/>
      <c r="H151" s="239">
        <v>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176</v>
      </c>
      <c r="AU151" s="245" t="s">
        <v>82</v>
      </c>
      <c r="AV151" s="13" t="s">
        <v>82</v>
      </c>
      <c r="AW151" s="13" t="s">
        <v>35</v>
      </c>
      <c r="AX151" s="13" t="s">
        <v>73</v>
      </c>
      <c r="AY151" s="245" t="s">
        <v>163</v>
      </c>
    </row>
    <row r="152" spans="1:51" s="14" customFormat="1" ht="12">
      <c r="A152" s="14"/>
      <c r="B152" s="246"/>
      <c r="C152" s="247"/>
      <c r="D152" s="233" t="s">
        <v>176</v>
      </c>
      <c r="E152" s="248" t="s">
        <v>19</v>
      </c>
      <c r="F152" s="249" t="s">
        <v>178</v>
      </c>
      <c r="G152" s="247"/>
      <c r="H152" s="250">
        <v>5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176</v>
      </c>
      <c r="AU152" s="256" t="s">
        <v>82</v>
      </c>
      <c r="AV152" s="14" t="s">
        <v>170</v>
      </c>
      <c r="AW152" s="14" t="s">
        <v>35</v>
      </c>
      <c r="AX152" s="14" t="s">
        <v>80</v>
      </c>
      <c r="AY152" s="256" t="s">
        <v>163</v>
      </c>
    </row>
    <row r="153" spans="1:65" s="2" customFormat="1" ht="16.5" customHeight="1">
      <c r="A153" s="40"/>
      <c r="B153" s="41"/>
      <c r="C153" s="267" t="s">
        <v>8</v>
      </c>
      <c r="D153" s="267" t="s">
        <v>243</v>
      </c>
      <c r="E153" s="268" t="s">
        <v>1631</v>
      </c>
      <c r="F153" s="269" t="s">
        <v>1632</v>
      </c>
      <c r="G153" s="270" t="s">
        <v>200</v>
      </c>
      <c r="H153" s="271">
        <v>5</v>
      </c>
      <c r="I153" s="272"/>
      <c r="J153" s="273">
        <f>ROUND(I153*H153,2)</f>
        <v>0</v>
      </c>
      <c r="K153" s="269" t="s">
        <v>19</v>
      </c>
      <c r="L153" s="274"/>
      <c r="M153" s="275" t="s">
        <v>19</v>
      </c>
      <c r="N153" s="276" t="s">
        <v>44</v>
      </c>
      <c r="O153" s="86"/>
      <c r="P153" s="224">
        <f>O153*H153</f>
        <v>0</v>
      </c>
      <c r="Q153" s="224">
        <v>0.0538</v>
      </c>
      <c r="R153" s="224">
        <f>Q153*H153</f>
        <v>0.269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230</v>
      </c>
      <c r="AT153" s="226" t="s">
        <v>243</v>
      </c>
      <c r="AU153" s="226" t="s">
        <v>82</v>
      </c>
      <c r="AY153" s="19" t="s">
        <v>163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80</v>
      </c>
      <c r="BK153" s="227">
        <f>ROUND(I153*H153,2)</f>
        <v>0</v>
      </c>
      <c r="BL153" s="19" t="s">
        <v>170</v>
      </c>
      <c r="BM153" s="226" t="s">
        <v>1633</v>
      </c>
    </row>
    <row r="154" spans="1:47" s="2" customFormat="1" ht="12">
      <c r="A154" s="40"/>
      <c r="B154" s="41"/>
      <c r="C154" s="42"/>
      <c r="D154" s="233" t="s">
        <v>174</v>
      </c>
      <c r="E154" s="42"/>
      <c r="F154" s="234" t="s">
        <v>1634</v>
      </c>
      <c r="G154" s="42"/>
      <c r="H154" s="42"/>
      <c r="I154" s="230"/>
      <c r="J154" s="42"/>
      <c r="K154" s="42"/>
      <c r="L154" s="46"/>
      <c r="M154" s="231"/>
      <c r="N154" s="23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174</v>
      </c>
      <c r="AU154" s="19" t="s">
        <v>82</v>
      </c>
    </row>
    <row r="155" spans="1:51" s="13" customFormat="1" ht="12">
      <c r="A155" s="13"/>
      <c r="B155" s="235"/>
      <c r="C155" s="236"/>
      <c r="D155" s="233" t="s">
        <v>176</v>
      </c>
      <c r="E155" s="237" t="s">
        <v>19</v>
      </c>
      <c r="F155" s="238" t="s">
        <v>197</v>
      </c>
      <c r="G155" s="236"/>
      <c r="H155" s="239">
        <v>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176</v>
      </c>
      <c r="AU155" s="245" t="s">
        <v>82</v>
      </c>
      <c r="AV155" s="13" t="s">
        <v>82</v>
      </c>
      <c r="AW155" s="13" t="s">
        <v>35</v>
      </c>
      <c r="AX155" s="13" t="s">
        <v>73</v>
      </c>
      <c r="AY155" s="245" t="s">
        <v>163</v>
      </c>
    </row>
    <row r="156" spans="1:51" s="14" customFormat="1" ht="12">
      <c r="A156" s="14"/>
      <c r="B156" s="246"/>
      <c r="C156" s="247"/>
      <c r="D156" s="233" t="s">
        <v>176</v>
      </c>
      <c r="E156" s="248" t="s">
        <v>19</v>
      </c>
      <c r="F156" s="249" t="s">
        <v>178</v>
      </c>
      <c r="G156" s="247"/>
      <c r="H156" s="250">
        <v>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176</v>
      </c>
      <c r="AU156" s="256" t="s">
        <v>82</v>
      </c>
      <c r="AV156" s="14" t="s">
        <v>170</v>
      </c>
      <c r="AW156" s="14" t="s">
        <v>35</v>
      </c>
      <c r="AX156" s="14" t="s">
        <v>80</v>
      </c>
      <c r="AY156" s="256" t="s">
        <v>163</v>
      </c>
    </row>
    <row r="157" spans="1:63" s="12" customFormat="1" ht="22.8" customHeight="1">
      <c r="A157" s="12"/>
      <c r="B157" s="199"/>
      <c r="C157" s="200"/>
      <c r="D157" s="201" t="s">
        <v>72</v>
      </c>
      <c r="E157" s="213" t="s">
        <v>604</v>
      </c>
      <c r="F157" s="213" t="s">
        <v>605</v>
      </c>
      <c r="G157" s="200"/>
      <c r="H157" s="200"/>
      <c r="I157" s="203"/>
      <c r="J157" s="214">
        <f>BK157</f>
        <v>0</v>
      </c>
      <c r="K157" s="200"/>
      <c r="L157" s="205"/>
      <c r="M157" s="206"/>
      <c r="N157" s="207"/>
      <c r="O157" s="207"/>
      <c r="P157" s="208">
        <f>P158</f>
        <v>0</v>
      </c>
      <c r="Q157" s="207"/>
      <c r="R157" s="208">
        <f>R158</f>
        <v>0</v>
      </c>
      <c r="S157" s="207"/>
      <c r="T157" s="209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0" t="s">
        <v>80</v>
      </c>
      <c r="AT157" s="211" t="s">
        <v>72</v>
      </c>
      <c r="AU157" s="211" t="s">
        <v>80</v>
      </c>
      <c r="AY157" s="210" t="s">
        <v>163</v>
      </c>
      <c r="BK157" s="212">
        <f>BK158</f>
        <v>0</v>
      </c>
    </row>
    <row r="158" spans="1:65" s="2" customFormat="1" ht="24.15" customHeight="1">
      <c r="A158" s="40"/>
      <c r="B158" s="41"/>
      <c r="C158" s="215" t="s">
        <v>276</v>
      </c>
      <c r="D158" s="215" t="s">
        <v>165</v>
      </c>
      <c r="E158" s="216" t="s">
        <v>611</v>
      </c>
      <c r="F158" s="217" t="s">
        <v>612</v>
      </c>
      <c r="G158" s="218" t="s">
        <v>246</v>
      </c>
      <c r="H158" s="219">
        <v>49.45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170</v>
      </c>
      <c r="AT158" s="226" t="s">
        <v>165</v>
      </c>
      <c r="AU158" s="226" t="s">
        <v>82</v>
      </c>
      <c r="AY158" s="19" t="s">
        <v>163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80</v>
      </c>
      <c r="BK158" s="227">
        <f>ROUND(I158*H158,2)</f>
        <v>0</v>
      </c>
      <c r="BL158" s="19" t="s">
        <v>170</v>
      </c>
      <c r="BM158" s="226" t="s">
        <v>1635</v>
      </c>
    </row>
    <row r="159" spans="1:63" s="12" customFormat="1" ht="22.8" customHeight="1">
      <c r="A159" s="12"/>
      <c r="B159" s="199"/>
      <c r="C159" s="200"/>
      <c r="D159" s="201" t="s">
        <v>72</v>
      </c>
      <c r="E159" s="213" t="s">
        <v>618</v>
      </c>
      <c r="F159" s="213" t="s">
        <v>619</v>
      </c>
      <c r="G159" s="200"/>
      <c r="H159" s="200"/>
      <c r="I159" s="203"/>
      <c r="J159" s="214">
        <f>BK159</f>
        <v>0</v>
      </c>
      <c r="K159" s="200"/>
      <c r="L159" s="205"/>
      <c r="M159" s="206"/>
      <c r="N159" s="207"/>
      <c r="O159" s="207"/>
      <c r="P159" s="208">
        <f>P160</f>
        <v>0</v>
      </c>
      <c r="Q159" s="207"/>
      <c r="R159" s="208">
        <f>R160</f>
        <v>0</v>
      </c>
      <c r="S159" s="207"/>
      <c r="T159" s="20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0" t="s">
        <v>80</v>
      </c>
      <c r="AT159" s="211" t="s">
        <v>72</v>
      </c>
      <c r="AU159" s="211" t="s">
        <v>80</v>
      </c>
      <c r="AY159" s="210" t="s">
        <v>163</v>
      </c>
      <c r="BK159" s="212">
        <f>BK160</f>
        <v>0</v>
      </c>
    </row>
    <row r="160" spans="1:65" s="2" customFormat="1" ht="24.15" customHeight="1">
      <c r="A160" s="40"/>
      <c r="B160" s="41"/>
      <c r="C160" s="215" t="s">
        <v>282</v>
      </c>
      <c r="D160" s="215" t="s">
        <v>165</v>
      </c>
      <c r="E160" s="216" t="s">
        <v>620</v>
      </c>
      <c r="F160" s="217" t="s">
        <v>621</v>
      </c>
      <c r="G160" s="218" t="s">
        <v>246</v>
      </c>
      <c r="H160" s="219">
        <v>60.845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170</v>
      </c>
      <c r="AT160" s="226" t="s">
        <v>165</v>
      </c>
      <c r="AU160" s="226" t="s">
        <v>82</v>
      </c>
      <c r="AY160" s="19" t="s">
        <v>163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170</v>
      </c>
      <c r="BM160" s="226" t="s">
        <v>1636</v>
      </c>
    </row>
    <row r="161" spans="1:63" s="12" customFormat="1" ht="25.9" customHeight="1">
      <c r="A161" s="12"/>
      <c r="B161" s="199"/>
      <c r="C161" s="200"/>
      <c r="D161" s="201" t="s">
        <v>72</v>
      </c>
      <c r="E161" s="202" t="s">
        <v>637</v>
      </c>
      <c r="F161" s="202" t="s">
        <v>638</v>
      </c>
      <c r="G161" s="200"/>
      <c r="H161" s="200"/>
      <c r="I161" s="203"/>
      <c r="J161" s="204">
        <f>BK161</f>
        <v>0</v>
      </c>
      <c r="K161" s="200"/>
      <c r="L161" s="205"/>
      <c r="M161" s="206"/>
      <c r="N161" s="207"/>
      <c r="O161" s="207"/>
      <c r="P161" s="208">
        <f>P162+P164</f>
        <v>0</v>
      </c>
      <c r="Q161" s="207"/>
      <c r="R161" s="208">
        <f>R162+R164</f>
        <v>0</v>
      </c>
      <c r="S161" s="207"/>
      <c r="T161" s="209">
        <f>T162+T164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197</v>
      </c>
      <c r="AT161" s="211" t="s">
        <v>72</v>
      </c>
      <c r="AU161" s="211" t="s">
        <v>73</v>
      </c>
      <c r="AY161" s="210" t="s">
        <v>163</v>
      </c>
      <c r="BK161" s="212">
        <f>BK162+BK164</f>
        <v>0</v>
      </c>
    </row>
    <row r="162" spans="1:63" s="12" customFormat="1" ht="22.8" customHeight="1">
      <c r="A162" s="12"/>
      <c r="B162" s="199"/>
      <c r="C162" s="200"/>
      <c r="D162" s="201" t="s">
        <v>72</v>
      </c>
      <c r="E162" s="213" t="s">
        <v>639</v>
      </c>
      <c r="F162" s="213" t="s">
        <v>640</v>
      </c>
      <c r="G162" s="200"/>
      <c r="H162" s="200"/>
      <c r="I162" s="203"/>
      <c r="J162" s="214">
        <f>BK162</f>
        <v>0</v>
      </c>
      <c r="K162" s="200"/>
      <c r="L162" s="205"/>
      <c r="M162" s="206"/>
      <c r="N162" s="207"/>
      <c r="O162" s="207"/>
      <c r="P162" s="208">
        <f>P163</f>
        <v>0</v>
      </c>
      <c r="Q162" s="207"/>
      <c r="R162" s="208">
        <f>R163</f>
        <v>0</v>
      </c>
      <c r="S162" s="207"/>
      <c r="T162" s="20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0" t="s">
        <v>197</v>
      </c>
      <c r="AT162" s="211" t="s">
        <v>72</v>
      </c>
      <c r="AU162" s="211" t="s">
        <v>80</v>
      </c>
      <c r="AY162" s="210" t="s">
        <v>163</v>
      </c>
      <c r="BK162" s="212">
        <f>BK163</f>
        <v>0</v>
      </c>
    </row>
    <row r="163" spans="1:65" s="2" customFormat="1" ht="16.5" customHeight="1">
      <c r="A163" s="40"/>
      <c r="B163" s="41"/>
      <c r="C163" s="215" t="s">
        <v>296</v>
      </c>
      <c r="D163" s="215" t="s">
        <v>165</v>
      </c>
      <c r="E163" s="216" t="s">
        <v>642</v>
      </c>
      <c r="F163" s="217" t="s">
        <v>643</v>
      </c>
      <c r="G163" s="218" t="s">
        <v>394</v>
      </c>
      <c r="H163" s="219">
        <v>1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644</v>
      </c>
      <c r="AT163" s="226" t="s">
        <v>165</v>
      </c>
      <c r="AU163" s="226" t="s">
        <v>82</v>
      </c>
      <c r="AY163" s="19" t="s">
        <v>163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80</v>
      </c>
      <c r="BK163" s="227">
        <f>ROUND(I163*H163,2)</f>
        <v>0</v>
      </c>
      <c r="BL163" s="19" t="s">
        <v>644</v>
      </c>
      <c r="BM163" s="226" t="s">
        <v>1637</v>
      </c>
    </row>
    <row r="164" spans="1:63" s="12" customFormat="1" ht="22.8" customHeight="1">
      <c r="A164" s="12"/>
      <c r="B164" s="199"/>
      <c r="C164" s="200"/>
      <c r="D164" s="201" t="s">
        <v>72</v>
      </c>
      <c r="E164" s="213" t="s">
        <v>660</v>
      </c>
      <c r="F164" s="213" t="s">
        <v>661</v>
      </c>
      <c r="G164" s="200"/>
      <c r="H164" s="200"/>
      <c r="I164" s="203"/>
      <c r="J164" s="214">
        <f>BK164</f>
        <v>0</v>
      </c>
      <c r="K164" s="200"/>
      <c r="L164" s="205"/>
      <c r="M164" s="206"/>
      <c r="N164" s="207"/>
      <c r="O164" s="207"/>
      <c r="P164" s="208">
        <f>SUM(P165:P167)</f>
        <v>0</v>
      </c>
      <c r="Q164" s="207"/>
      <c r="R164" s="208">
        <f>SUM(R165:R167)</f>
        <v>0</v>
      </c>
      <c r="S164" s="207"/>
      <c r="T164" s="209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0" t="s">
        <v>197</v>
      </c>
      <c r="AT164" s="211" t="s">
        <v>72</v>
      </c>
      <c r="AU164" s="211" t="s">
        <v>80</v>
      </c>
      <c r="AY164" s="210" t="s">
        <v>163</v>
      </c>
      <c r="BK164" s="212">
        <f>SUM(BK165:BK167)</f>
        <v>0</v>
      </c>
    </row>
    <row r="165" spans="1:65" s="2" customFormat="1" ht="16.5" customHeight="1">
      <c r="A165" s="40"/>
      <c r="B165" s="41"/>
      <c r="C165" s="215" t="s">
        <v>303</v>
      </c>
      <c r="D165" s="215" t="s">
        <v>165</v>
      </c>
      <c r="E165" s="216" t="s">
        <v>663</v>
      </c>
      <c r="F165" s="217" t="s">
        <v>661</v>
      </c>
      <c r="G165" s="218" t="s">
        <v>394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644</v>
      </c>
      <c r="AT165" s="226" t="s">
        <v>165</v>
      </c>
      <c r="AU165" s="226" t="s">
        <v>82</v>
      </c>
      <c r="AY165" s="19" t="s">
        <v>163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644</v>
      </c>
      <c r="BM165" s="226" t="s">
        <v>1638</v>
      </c>
    </row>
    <row r="166" spans="1:65" s="2" customFormat="1" ht="16.5" customHeight="1">
      <c r="A166" s="40"/>
      <c r="B166" s="41"/>
      <c r="C166" s="215" t="s">
        <v>308</v>
      </c>
      <c r="D166" s="215" t="s">
        <v>165</v>
      </c>
      <c r="E166" s="216" t="s">
        <v>666</v>
      </c>
      <c r="F166" s="217" t="s">
        <v>667</v>
      </c>
      <c r="G166" s="218" t="s">
        <v>394</v>
      </c>
      <c r="H166" s="219">
        <v>1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644</v>
      </c>
      <c r="AT166" s="226" t="s">
        <v>165</v>
      </c>
      <c r="AU166" s="226" t="s">
        <v>82</v>
      </c>
      <c r="AY166" s="19" t="s">
        <v>163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80</v>
      </c>
      <c r="BK166" s="227">
        <f>ROUND(I166*H166,2)</f>
        <v>0</v>
      </c>
      <c r="BL166" s="19" t="s">
        <v>644</v>
      </c>
      <c r="BM166" s="226" t="s">
        <v>1639</v>
      </c>
    </row>
    <row r="167" spans="1:65" s="2" customFormat="1" ht="16.5" customHeight="1">
      <c r="A167" s="40"/>
      <c r="B167" s="41"/>
      <c r="C167" s="215" t="s">
        <v>7</v>
      </c>
      <c r="D167" s="215" t="s">
        <v>165</v>
      </c>
      <c r="E167" s="216" t="s">
        <v>671</v>
      </c>
      <c r="F167" s="217" t="s">
        <v>672</v>
      </c>
      <c r="G167" s="218" t="s">
        <v>394</v>
      </c>
      <c r="H167" s="219">
        <v>1</v>
      </c>
      <c r="I167" s="220"/>
      <c r="J167" s="221">
        <f>ROUND(I167*H167,2)</f>
        <v>0</v>
      </c>
      <c r="K167" s="217" t="s">
        <v>19</v>
      </c>
      <c r="L167" s="46"/>
      <c r="M167" s="277" t="s">
        <v>19</v>
      </c>
      <c r="N167" s="278" t="s">
        <v>44</v>
      </c>
      <c r="O167" s="279"/>
      <c r="P167" s="280">
        <f>O167*H167</f>
        <v>0</v>
      </c>
      <c r="Q167" s="280">
        <v>0</v>
      </c>
      <c r="R167" s="280">
        <f>Q167*H167</f>
        <v>0</v>
      </c>
      <c r="S167" s="280">
        <v>0</v>
      </c>
      <c r="T167" s="281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644</v>
      </c>
      <c r="AT167" s="226" t="s">
        <v>165</v>
      </c>
      <c r="AU167" s="226" t="s">
        <v>82</v>
      </c>
      <c r="AY167" s="19" t="s">
        <v>163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80</v>
      </c>
      <c r="BK167" s="227">
        <f>ROUND(I167*H167,2)</f>
        <v>0</v>
      </c>
      <c r="BL167" s="19" t="s">
        <v>644</v>
      </c>
      <c r="BM167" s="226" t="s">
        <v>1640</v>
      </c>
    </row>
    <row r="168" spans="1:31" s="2" customFormat="1" ht="6.95" customHeight="1">
      <c r="A168" s="40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46"/>
      <c r="M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</sheetData>
  <sheetProtection password="CC35" sheet="1" objects="1" scenarios="1" formatColumns="0" formatRows="0" autoFilter="0"/>
  <autoFilter ref="C94:K16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4_01/113154124"/>
    <hyperlink ref="F103" r:id="rId2" display="https://podminky.urs.cz/item/CS_URS_2024_01/132151103"/>
    <hyperlink ref="F113" r:id="rId3" display="https://podminky.urs.cz/item/CS_URS_2023_02/174151101"/>
    <hyperlink ref="F122" r:id="rId4" display="https://podminky.urs.cz/item/CS_URS_2024_01/572141112"/>
    <hyperlink ref="F126" r:id="rId5" display="https://podminky.urs.cz/item/CS_URS_2024_01/572241112"/>
    <hyperlink ref="F130" r:id="rId6" display="https://podminky.urs.cz/item/CS_URS_2024_01/577143111"/>
    <hyperlink ref="F137" r:id="rId7" display="https://podminky.urs.cz/item/CS_URS_2024_01/871313121"/>
    <hyperlink ref="F140" r:id="rId8" display="https://podminky.urs.cz/item/CS_URS_2023_02/877310310"/>
    <hyperlink ref="F150" r:id="rId9" display="https://podminky.urs.cz/item/CS_URS_2024_01/935113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Oprava povrchu komunikací v Klatovech 2024, 2. část</v>
      </c>
      <c r="F7" s="145"/>
      <c r="G7" s="145"/>
      <c r="H7" s="145"/>
      <c r="L7" s="22"/>
    </row>
    <row r="8" spans="2:12" s="1" customFormat="1" ht="12" customHeight="1">
      <c r="B8" s="22"/>
      <c r="D8" s="145" t="s">
        <v>127</v>
      </c>
      <c r="L8" s="22"/>
    </row>
    <row r="9" spans="1:31" s="2" customFormat="1" ht="16.5" customHeight="1">
      <c r="A9" s="40"/>
      <c r="B9" s="46"/>
      <c r="C9" s="40"/>
      <c r="D9" s="40"/>
      <c r="E9" s="146" t="s">
        <v>1641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129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1642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5. 2. 2024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29</v>
      </c>
      <c r="J23" s="135" t="str">
        <f>IF('Rekapitulace stavby'!AN17="","",'Rekapitulace stavby'!AN17)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ROUND(J93,2)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ROUND((SUM(BE93:BE143)),2)</f>
        <v>0</v>
      </c>
      <c r="G35" s="40"/>
      <c r="H35" s="40"/>
      <c r="I35" s="160">
        <v>0.21</v>
      </c>
      <c r="J35" s="159">
        <f>ROUND(((SUM(BE93:BE143))*I35),2)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ROUND((SUM(BF93:BF143)),2)</f>
        <v>0</v>
      </c>
      <c r="G36" s="40"/>
      <c r="H36" s="40"/>
      <c r="I36" s="160">
        <v>0.15</v>
      </c>
      <c r="J36" s="159">
        <f>ROUND(((SUM(BF93:BF143))*I36),2)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ROUND((SUM(BG93:BG143)),2)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ROUND((SUM(BH93:BH143)),2)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ROUND((SUM(BI93:BI143)),2)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Oprava povrchu komunikací v Klatovech 2024, 2. část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1641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129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101-04 - ZPEVNĚNÍ ODSTAVNÉ PLOCHY U HŘIŠTĚ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Klatovy </v>
      </c>
      <c r="G56" s="42"/>
      <c r="H56" s="42"/>
      <c r="I56" s="34" t="s">
        <v>23</v>
      </c>
      <c r="J56" s="74" t="str">
        <f>IF(J14="","",J14)</f>
        <v>5. 2. 2024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město Klatovy </v>
      </c>
      <c r="G58" s="42"/>
      <c r="H58" s="42"/>
      <c r="I58" s="34" t="s">
        <v>33</v>
      </c>
      <c r="J58" s="38" t="str">
        <f>E23</f>
        <v xml:space="preserve"> 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132</v>
      </c>
      <c r="D61" s="174"/>
      <c r="E61" s="174"/>
      <c r="F61" s="174"/>
      <c r="G61" s="174"/>
      <c r="H61" s="174"/>
      <c r="I61" s="174"/>
      <c r="J61" s="175" t="s">
        <v>133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134</v>
      </c>
    </row>
    <row r="64" spans="1:31" s="9" customFormat="1" ht="24.95" customHeight="1">
      <c r="A64" s="9"/>
      <c r="B64" s="177"/>
      <c r="C64" s="178"/>
      <c r="D64" s="179" t="s">
        <v>135</v>
      </c>
      <c r="E64" s="180"/>
      <c r="F64" s="180"/>
      <c r="G64" s="180"/>
      <c r="H64" s="180"/>
      <c r="I64" s="180"/>
      <c r="J64" s="181">
        <f>J94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136</v>
      </c>
      <c r="E65" s="185"/>
      <c r="F65" s="185"/>
      <c r="G65" s="185"/>
      <c r="H65" s="185"/>
      <c r="I65" s="185"/>
      <c r="J65" s="186">
        <f>J95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138</v>
      </c>
      <c r="E66" s="185"/>
      <c r="F66" s="185"/>
      <c r="G66" s="185"/>
      <c r="H66" s="185"/>
      <c r="I66" s="185"/>
      <c r="J66" s="186">
        <f>J108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140</v>
      </c>
      <c r="E67" s="185"/>
      <c r="F67" s="185"/>
      <c r="G67" s="185"/>
      <c r="H67" s="185"/>
      <c r="I67" s="185"/>
      <c r="J67" s="186">
        <f>J125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141</v>
      </c>
      <c r="E68" s="185"/>
      <c r="F68" s="185"/>
      <c r="G68" s="185"/>
      <c r="H68" s="185"/>
      <c r="I68" s="185"/>
      <c r="J68" s="186">
        <f>J136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142</v>
      </c>
      <c r="E69" s="185"/>
      <c r="F69" s="185"/>
      <c r="G69" s="185"/>
      <c r="H69" s="185"/>
      <c r="I69" s="185"/>
      <c r="J69" s="186">
        <f>J139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145</v>
      </c>
      <c r="E70" s="180"/>
      <c r="F70" s="180"/>
      <c r="G70" s="180"/>
      <c r="H70" s="180"/>
      <c r="I70" s="180"/>
      <c r="J70" s="181">
        <f>J141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7"/>
      <c r="D71" s="184" t="s">
        <v>146</v>
      </c>
      <c r="E71" s="185"/>
      <c r="F71" s="185"/>
      <c r="G71" s="185"/>
      <c r="H71" s="185"/>
      <c r="I71" s="185"/>
      <c r="J71" s="186">
        <f>J142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148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Oprava povrchu komunikací v Klatovech 2024, 2. část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2" t="s">
        <v>1641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129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 101-04 - ZPEVNĚNÍ ODSTAVNÉ PLOCHY U HŘIŠTĚ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Klatovy </v>
      </c>
      <c r="G87" s="42"/>
      <c r="H87" s="42"/>
      <c r="I87" s="34" t="s">
        <v>23</v>
      </c>
      <c r="J87" s="74" t="str">
        <f>IF(J14="","",J14)</f>
        <v>5. 2. 2024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 xml:space="preserve">město Klatovy </v>
      </c>
      <c r="G89" s="42"/>
      <c r="H89" s="42"/>
      <c r="I89" s="34" t="s">
        <v>33</v>
      </c>
      <c r="J89" s="38" t="str">
        <f>E23</f>
        <v xml:space="preserve"> 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34" t="s">
        <v>36</v>
      </c>
      <c r="J90" s="38" t="str">
        <f>E26</f>
        <v xml:space="preserve"> 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149</v>
      </c>
      <c r="D92" s="191" t="s">
        <v>58</v>
      </c>
      <c r="E92" s="191" t="s">
        <v>54</v>
      </c>
      <c r="F92" s="191" t="s">
        <v>55</v>
      </c>
      <c r="G92" s="191" t="s">
        <v>150</v>
      </c>
      <c r="H92" s="191" t="s">
        <v>151</v>
      </c>
      <c r="I92" s="191" t="s">
        <v>152</v>
      </c>
      <c r="J92" s="191" t="s">
        <v>133</v>
      </c>
      <c r="K92" s="192" t="s">
        <v>153</v>
      </c>
      <c r="L92" s="193"/>
      <c r="M92" s="94" t="s">
        <v>19</v>
      </c>
      <c r="N92" s="95" t="s">
        <v>43</v>
      </c>
      <c r="O92" s="95" t="s">
        <v>154</v>
      </c>
      <c r="P92" s="95" t="s">
        <v>155</v>
      </c>
      <c r="Q92" s="95" t="s">
        <v>156</v>
      </c>
      <c r="R92" s="95" t="s">
        <v>157</v>
      </c>
      <c r="S92" s="95" t="s">
        <v>158</v>
      </c>
      <c r="T92" s="96" t="s">
        <v>159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160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P94+P141</f>
        <v>0</v>
      </c>
      <c r="Q93" s="98"/>
      <c r="R93" s="196">
        <f>R94+R141</f>
        <v>24.66328</v>
      </c>
      <c r="S93" s="98"/>
      <c r="T93" s="197">
        <f>T94+T141</f>
        <v>5.75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134</v>
      </c>
      <c r="BK93" s="198">
        <f>BK94+BK141</f>
        <v>0</v>
      </c>
    </row>
    <row r="94" spans="1:63" s="12" customFormat="1" ht="25.9" customHeight="1">
      <c r="A94" s="12"/>
      <c r="B94" s="199"/>
      <c r="C94" s="200"/>
      <c r="D94" s="201" t="s">
        <v>72</v>
      </c>
      <c r="E94" s="202" t="s">
        <v>161</v>
      </c>
      <c r="F94" s="202" t="s">
        <v>162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P95+P108+P125+P136+P139</f>
        <v>0</v>
      </c>
      <c r="Q94" s="207"/>
      <c r="R94" s="208">
        <f>R95+R108+R125+R136+R139</f>
        <v>24.66328</v>
      </c>
      <c r="S94" s="207"/>
      <c r="T94" s="209">
        <f>T95+T108+T125+T136+T139</f>
        <v>5.75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72</v>
      </c>
      <c r="AU94" s="211" t="s">
        <v>73</v>
      </c>
      <c r="AY94" s="210" t="s">
        <v>163</v>
      </c>
      <c r="BK94" s="212">
        <f>BK95+BK108+BK125+BK136+BK139</f>
        <v>0</v>
      </c>
    </row>
    <row r="95" spans="1:63" s="12" customFormat="1" ht="22.8" customHeight="1">
      <c r="A95" s="12"/>
      <c r="B95" s="199"/>
      <c r="C95" s="200"/>
      <c r="D95" s="201" t="s">
        <v>72</v>
      </c>
      <c r="E95" s="213" t="s">
        <v>80</v>
      </c>
      <c r="F95" s="213" t="s">
        <v>164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SUM(P96:P107)</f>
        <v>0</v>
      </c>
      <c r="Q95" s="207"/>
      <c r="R95" s="208">
        <f>SUM(R96:R107)</f>
        <v>0.0022500000000000003</v>
      </c>
      <c r="S95" s="207"/>
      <c r="T95" s="209">
        <f>SUM(T96:T107)</f>
        <v>5.75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72</v>
      </c>
      <c r="AU95" s="211" t="s">
        <v>80</v>
      </c>
      <c r="AY95" s="210" t="s">
        <v>163</v>
      </c>
      <c r="BK95" s="212">
        <f>SUM(BK96:BK107)</f>
        <v>0</v>
      </c>
    </row>
    <row r="96" spans="1:65" s="2" customFormat="1" ht="24.15" customHeight="1">
      <c r="A96" s="40"/>
      <c r="B96" s="41"/>
      <c r="C96" s="215" t="s">
        <v>80</v>
      </c>
      <c r="D96" s="215" t="s">
        <v>165</v>
      </c>
      <c r="E96" s="216" t="s">
        <v>1586</v>
      </c>
      <c r="F96" s="217" t="s">
        <v>1643</v>
      </c>
      <c r="G96" s="218" t="s">
        <v>168</v>
      </c>
      <c r="H96" s="219">
        <v>25</v>
      </c>
      <c r="I96" s="220"/>
      <c r="J96" s="221">
        <f>ROUND(I96*H96,2)</f>
        <v>0</v>
      </c>
      <c r="K96" s="217" t="s">
        <v>238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9E-05</v>
      </c>
      <c r="R96" s="224">
        <f>Q96*H96</f>
        <v>0.0022500000000000003</v>
      </c>
      <c r="S96" s="224">
        <v>0.23</v>
      </c>
      <c r="T96" s="225">
        <f>S96*H96</f>
        <v>5.75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170</v>
      </c>
      <c r="AT96" s="226" t="s">
        <v>165</v>
      </c>
      <c r="AU96" s="226" t="s">
        <v>82</v>
      </c>
      <c r="AY96" s="19" t="s">
        <v>163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170</v>
      </c>
      <c r="BM96" s="226" t="s">
        <v>1644</v>
      </c>
    </row>
    <row r="97" spans="1:47" s="2" customFormat="1" ht="12">
      <c r="A97" s="40"/>
      <c r="B97" s="41"/>
      <c r="C97" s="42"/>
      <c r="D97" s="228" t="s">
        <v>172</v>
      </c>
      <c r="E97" s="42"/>
      <c r="F97" s="229" t="s">
        <v>1645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82</v>
      </c>
    </row>
    <row r="98" spans="1:65" s="2" customFormat="1" ht="21.75" customHeight="1">
      <c r="A98" s="40"/>
      <c r="B98" s="41"/>
      <c r="C98" s="215" t="s">
        <v>82</v>
      </c>
      <c r="D98" s="215" t="s">
        <v>165</v>
      </c>
      <c r="E98" s="216" t="s">
        <v>1646</v>
      </c>
      <c r="F98" s="217" t="s">
        <v>1647</v>
      </c>
      <c r="G98" s="218" t="s">
        <v>118</v>
      </c>
      <c r="H98" s="219">
        <v>42</v>
      </c>
      <c r="I98" s="220"/>
      <c r="J98" s="221">
        <f>ROUND(I98*H98,2)</f>
        <v>0</v>
      </c>
      <c r="K98" s="217" t="s">
        <v>238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170</v>
      </c>
      <c r="AT98" s="226" t="s">
        <v>165</v>
      </c>
      <c r="AU98" s="226" t="s">
        <v>82</v>
      </c>
      <c r="AY98" s="19" t="s">
        <v>163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80</v>
      </c>
      <c r="BK98" s="227">
        <f>ROUND(I98*H98,2)</f>
        <v>0</v>
      </c>
      <c r="BL98" s="19" t="s">
        <v>170</v>
      </c>
      <c r="BM98" s="226" t="s">
        <v>1648</v>
      </c>
    </row>
    <row r="99" spans="1:47" s="2" customFormat="1" ht="12">
      <c r="A99" s="40"/>
      <c r="B99" s="41"/>
      <c r="C99" s="42"/>
      <c r="D99" s="228" t="s">
        <v>172</v>
      </c>
      <c r="E99" s="42"/>
      <c r="F99" s="229" t="s">
        <v>1649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82</v>
      </c>
    </row>
    <row r="100" spans="1:51" s="13" customFormat="1" ht="12">
      <c r="A100" s="13"/>
      <c r="B100" s="235"/>
      <c r="C100" s="236"/>
      <c r="D100" s="233" t="s">
        <v>176</v>
      </c>
      <c r="E100" s="237" t="s">
        <v>19</v>
      </c>
      <c r="F100" s="238" t="s">
        <v>1650</v>
      </c>
      <c r="G100" s="236"/>
      <c r="H100" s="239">
        <v>35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176</v>
      </c>
      <c r="AU100" s="245" t="s">
        <v>82</v>
      </c>
      <c r="AV100" s="13" t="s">
        <v>82</v>
      </c>
      <c r="AW100" s="13" t="s">
        <v>35</v>
      </c>
      <c r="AX100" s="13" t="s">
        <v>80</v>
      </c>
      <c r="AY100" s="245" t="s">
        <v>163</v>
      </c>
    </row>
    <row r="101" spans="1:51" s="13" customFormat="1" ht="12">
      <c r="A101" s="13"/>
      <c r="B101" s="235"/>
      <c r="C101" s="236"/>
      <c r="D101" s="233" t="s">
        <v>176</v>
      </c>
      <c r="E101" s="236"/>
      <c r="F101" s="238" t="s">
        <v>1651</v>
      </c>
      <c r="G101" s="236"/>
      <c r="H101" s="239">
        <v>42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176</v>
      </c>
      <c r="AU101" s="245" t="s">
        <v>82</v>
      </c>
      <c r="AV101" s="13" t="s">
        <v>82</v>
      </c>
      <c r="AW101" s="13" t="s">
        <v>4</v>
      </c>
      <c r="AX101" s="13" t="s">
        <v>80</v>
      </c>
      <c r="AY101" s="245" t="s">
        <v>163</v>
      </c>
    </row>
    <row r="102" spans="1:65" s="2" customFormat="1" ht="33" customHeight="1">
      <c r="A102" s="40"/>
      <c r="B102" s="41"/>
      <c r="C102" s="215" t="s">
        <v>185</v>
      </c>
      <c r="D102" s="215" t="s">
        <v>165</v>
      </c>
      <c r="E102" s="216" t="s">
        <v>1652</v>
      </c>
      <c r="F102" s="217" t="s">
        <v>1653</v>
      </c>
      <c r="G102" s="218" t="s">
        <v>118</v>
      </c>
      <c r="H102" s="219">
        <v>2</v>
      </c>
      <c r="I102" s="220"/>
      <c r="J102" s="221">
        <f>ROUND(I102*H102,2)</f>
        <v>0</v>
      </c>
      <c r="K102" s="217" t="s">
        <v>238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170</v>
      </c>
      <c r="AT102" s="226" t="s">
        <v>165</v>
      </c>
      <c r="AU102" s="226" t="s">
        <v>82</v>
      </c>
      <c r="AY102" s="19" t="s">
        <v>163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170</v>
      </c>
      <c r="BM102" s="226" t="s">
        <v>1654</v>
      </c>
    </row>
    <row r="103" spans="1:47" s="2" customFormat="1" ht="12">
      <c r="A103" s="40"/>
      <c r="B103" s="41"/>
      <c r="C103" s="42"/>
      <c r="D103" s="228" t="s">
        <v>172</v>
      </c>
      <c r="E103" s="42"/>
      <c r="F103" s="229" t="s">
        <v>1655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82</v>
      </c>
    </row>
    <row r="104" spans="1:65" s="2" customFormat="1" ht="37.8" customHeight="1">
      <c r="A104" s="40"/>
      <c r="B104" s="41"/>
      <c r="C104" s="215" t="s">
        <v>170</v>
      </c>
      <c r="D104" s="215" t="s">
        <v>165</v>
      </c>
      <c r="E104" s="216" t="s">
        <v>1656</v>
      </c>
      <c r="F104" s="217" t="s">
        <v>232</v>
      </c>
      <c r="G104" s="218" t="s">
        <v>118</v>
      </c>
      <c r="H104" s="219">
        <v>42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170</v>
      </c>
      <c r="AT104" s="226" t="s">
        <v>165</v>
      </c>
      <c r="AU104" s="226" t="s">
        <v>82</v>
      </c>
      <c r="AY104" s="19" t="s">
        <v>163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170</v>
      </c>
      <c r="BM104" s="226" t="s">
        <v>1657</v>
      </c>
    </row>
    <row r="105" spans="1:65" s="2" customFormat="1" ht="16.5" customHeight="1">
      <c r="A105" s="40"/>
      <c r="B105" s="41"/>
      <c r="C105" s="215" t="s">
        <v>197</v>
      </c>
      <c r="D105" s="215" t="s">
        <v>165</v>
      </c>
      <c r="E105" s="216" t="s">
        <v>1658</v>
      </c>
      <c r="F105" s="217" t="s">
        <v>1659</v>
      </c>
      <c r="G105" s="218" t="s">
        <v>168</v>
      </c>
      <c r="H105" s="219">
        <v>84</v>
      </c>
      <c r="I105" s="220"/>
      <c r="J105" s="221">
        <f>ROUND(I105*H105,2)</f>
        <v>0</v>
      </c>
      <c r="K105" s="217" t="s">
        <v>238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170</v>
      </c>
      <c r="AT105" s="226" t="s">
        <v>165</v>
      </c>
      <c r="AU105" s="226" t="s">
        <v>82</v>
      </c>
      <c r="AY105" s="19" t="s">
        <v>163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80</v>
      </c>
      <c r="BK105" s="227">
        <f>ROUND(I105*H105,2)</f>
        <v>0</v>
      </c>
      <c r="BL105" s="19" t="s">
        <v>170</v>
      </c>
      <c r="BM105" s="226" t="s">
        <v>1660</v>
      </c>
    </row>
    <row r="106" spans="1:47" s="2" customFormat="1" ht="12">
      <c r="A106" s="40"/>
      <c r="B106" s="41"/>
      <c r="C106" s="42"/>
      <c r="D106" s="228" t="s">
        <v>172</v>
      </c>
      <c r="E106" s="42"/>
      <c r="F106" s="229" t="s">
        <v>1661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172</v>
      </c>
      <c r="AU106" s="19" t="s">
        <v>82</v>
      </c>
    </row>
    <row r="107" spans="1:51" s="13" customFormat="1" ht="12">
      <c r="A107" s="13"/>
      <c r="B107" s="235"/>
      <c r="C107" s="236"/>
      <c r="D107" s="233" t="s">
        <v>176</v>
      </c>
      <c r="E107" s="236"/>
      <c r="F107" s="238" t="s">
        <v>1662</v>
      </c>
      <c r="G107" s="236"/>
      <c r="H107" s="239">
        <v>84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176</v>
      </c>
      <c r="AU107" s="245" t="s">
        <v>82</v>
      </c>
      <c r="AV107" s="13" t="s">
        <v>82</v>
      </c>
      <c r="AW107" s="13" t="s">
        <v>4</v>
      </c>
      <c r="AX107" s="13" t="s">
        <v>80</v>
      </c>
      <c r="AY107" s="245" t="s">
        <v>163</v>
      </c>
    </row>
    <row r="108" spans="1:63" s="12" customFormat="1" ht="22.8" customHeight="1">
      <c r="A108" s="12"/>
      <c r="B108" s="199"/>
      <c r="C108" s="200"/>
      <c r="D108" s="201" t="s">
        <v>72</v>
      </c>
      <c r="E108" s="213" t="s">
        <v>197</v>
      </c>
      <c r="F108" s="213" t="s">
        <v>302</v>
      </c>
      <c r="G108" s="200"/>
      <c r="H108" s="200"/>
      <c r="I108" s="203"/>
      <c r="J108" s="214">
        <f>BK108</f>
        <v>0</v>
      </c>
      <c r="K108" s="200"/>
      <c r="L108" s="205"/>
      <c r="M108" s="206"/>
      <c r="N108" s="207"/>
      <c r="O108" s="207"/>
      <c r="P108" s="208">
        <f>SUM(P109:P124)</f>
        <v>0</v>
      </c>
      <c r="Q108" s="207"/>
      <c r="R108" s="208">
        <f>SUM(R109:R124)</f>
        <v>17.7471</v>
      </c>
      <c r="S108" s="207"/>
      <c r="T108" s="209">
        <f>SUM(T109:T124)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0" t="s">
        <v>80</v>
      </c>
      <c r="AT108" s="211" t="s">
        <v>72</v>
      </c>
      <c r="AU108" s="211" t="s">
        <v>80</v>
      </c>
      <c r="AY108" s="210" t="s">
        <v>163</v>
      </c>
      <c r="BK108" s="212">
        <f>SUM(BK109:BK124)</f>
        <v>0</v>
      </c>
    </row>
    <row r="109" spans="1:65" s="2" customFormat="1" ht="24.15" customHeight="1">
      <c r="A109" s="40"/>
      <c r="B109" s="41"/>
      <c r="C109" s="215" t="s">
        <v>204</v>
      </c>
      <c r="D109" s="215" t="s">
        <v>165</v>
      </c>
      <c r="E109" s="216" t="s">
        <v>309</v>
      </c>
      <c r="F109" s="217" t="s">
        <v>310</v>
      </c>
      <c r="G109" s="218" t="s">
        <v>168</v>
      </c>
      <c r="H109" s="219">
        <v>77</v>
      </c>
      <c r="I109" s="220"/>
      <c r="J109" s="221">
        <f>ROUND(I109*H109,2)</f>
        <v>0</v>
      </c>
      <c r="K109" s="217" t="s">
        <v>238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170</v>
      </c>
      <c r="AT109" s="226" t="s">
        <v>165</v>
      </c>
      <c r="AU109" s="226" t="s">
        <v>82</v>
      </c>
      <c r="AY109" s="19" t="s">
        <v>163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80</v>
      </c>
      <c r="BK109" s="227">
        <f>ROUND(I109*H109,2)</f>
        <v>0</v>
      </c>
      <c r="BL109" s="19" t="s">
        <v>170</v>
      </c>
      <c r="BM109" s="226" t="s">
        <v>1663</v>
      </c>
    </row>
    <row r="110" spans="1:47" s="2" customFormat="1" ht="12">
      <c r="A110" s="40"/>
      <c r="B110" s="41"/>
      <c r="C110" s="42"/>
      <c r="D110" s="228" t="s">
        <v>172</v>
      </c>
      <c r="E110" s="42"/>
      <c r="F110" s="229" t="s">
        <v>1664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82</v>
      </c>
    </row>
    <row r="111" spans="1:51" s="13" customFormat="1" ht="12">
      <c r="A111" s="13"/>
      <c r="B111" s="235"/>
      <c r="C111" s="236"/>
      <c r="D111" s="233" t="s">
        <v>176</v>
      </c>
      <c r="E111" s="236"/>
      <c r="F111" s="238" t="s">
        <v>1665</v>
      </c>
      <c r="G111" s="236"/>
      <c r="H111" s="239">
        <v>77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176</v>
      </c>
      <c r="AU111" s="245" t="s">
        <v>82</v>
      </c>
      <c r="AV111" s="13" t="s">
        <v>82</v>
      </c>
      <c r="AW111" s="13" t="s">
        <v>4</v>
      </c>
      <c r="AX111" s="13" t="s">
        <v>80</v>
      </c>
      <c r="AY111" s="245" t="s">
        <v>163</v>
      </c>
    </row>
    <row r="112" spans="1:65" s="2" customFormat="1" ht="24.15" customHeight="1">
      <c r="A112" s="40"/>
      <c r="B112" s="41"/>
      <c r="C112" s="215" t="s">
        <v>219</v>
      </c>
      <c r="D112" s="215" t="s">
        <v>165</v>
      </c>
      <c r="E112" s="216" t="s">
        <v>1666</v>
      </c>
      <c r="F112" s="217" t="s">
        <v>314</v>
      </c>
      <c r="G112" s="218" t="s">
        <v>168</v>
      </c>
      <c r="H112" s="219">
        <v>84</v>
      </c>
      <c r="I112" s="220"/>
      <c r="J112" s="221">
        <f>ROUND(I112*H112,2)</f>
        <v>0</v>
      </c>
      <c r="K112" s="217" t="s">
        <v>238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170</v>
      </c>
      <c r="AT112" s="226" t="s">
        <v>165</v>
      </c>
      <c r="AU112" s="226" t="s">
        <v>82</v>
      </c>
      <c r="AY112" s="19" t="s">
        <v>163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170</v>
      </c>
      <c r="BM112" s="226" t="s">
        <v>1667</v>
      </c>
    </row>
    <row r="113" spans="1:47" s="2" customFormat="1" ht="12">
      <c r="A113" s="40"/>
      <c r="B113" s="41"/>
      <c r="C113" s="42"/>
      <c r="D113" s="228" t="s">
        <v>172</v>
      </c>
      <c r="E113" s="42"/>
      <c r="F113" s="229" t="s">
        <v>1668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82</v>
      </c>
    </row>
    <row r="114" spans="1:51" s="13" customFormat="1" ht="12">
      <c r="A114" s="13"/>
      <c r="B114" s="235"/>
      <c r="C114" s="236"/>
      <c r="D114" s="233" t="s">
        <v>176</v>
      </c>
      <c r="E114" s="236"/>
      <c r="F114" s="238" t="s">
        <v>1662</v>
      </c>
      <c r="G114" s="236"/>
      <c r="H114" s="239">
        <v>84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176</v>
      </c>
      <c r="AU114" s="245" t="s">
        <v>82</v>
      </c>
      <c r="AV114" s="13" t="s">
        <v>82</v>
      </c>
      <c r="AW114" s="13" t="s">
        <v>4</v>
      </c>
      <c r="AX114" s="13" t="s">
        <v>80</v>
      </c>
      <c r="AY114" s="245" t="s">
        <v>163</v>
      </c>
    </row>
    <row r="115" spans="1:65" s="2" customFormat="1" ht="24.15" customHeight="1">
      <c r="A115" s="40"/>
      <c r="B115" s="41"/>
      <c r="C115" s="215" t="s">
        <v>230</v>
      </c>
      <c r="D115" s="215" t="s">
        <v>165</v>
      </c>
      <c r="E115" s="216" t="s">
        <v>1669</v>
      </c>
      <c r="F115" s="217" t="s">
        <v>1670</v>
      </c>
      <c r="G115" s="218" t="s">
        <v>168</v>
      </c>
      <c r="H115" s="219">
        <v>25</v>
      </c>
      <c r="I115" s="220"/>
      <c r="J115" s="221">
        <f>ROUND(I115*H115,2)</f>
        <v>0</v>
      </c>
      <c r="K115" s="217" t="s">
        <v>238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170</v>
      </c>
      <c r="AT115" s="226" t="s">
        <v>165</v>
      </c>
      <c r="AU115" s="226" t="s">
        <v>82</v>
      </c>
      <c r="AY115" s="19" t="s">
        <v>163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80</v>
      </c>
      <c r="BK115" s="227">
        <f>ROUND(I115*H115,2)</f>
        <v>0</v>
      </c>
      <c r="BL115" s="19" t="s">
        <v>170</v>
      </c>
      <c r="BM115" s="226" t="s">
        <v>1671</v>
      </c>
    </row>
    <row r="116" spans="1:47" s="2" customFormat="1" ht="12">
      <c r="A116" s="40"/>
      <c r="B116" s="41"/>
      <c r="C116" s="42"/>
      <c r="D116" s="228" t="s">
        <v>172</v>
      </c>
      <c r="E116" s="42"/>
      <c r="F116" s="229" t="s">
        <v>1672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172</v>
      </c>
      <c r="AU116" s="19" t="s">
        <v>82</v>
      </c>
    </row>
    <row r="117" spans="1:65" s="2" customFormat="1" ht="16.5" customHeight="1">
      <c r="A117" s="40"/>
      <c r="B117" s="41"/>
      <c r="C117" s="215" t="s">
        <v>235</v>
      </c>
      <c r="D117" s="215" t="s">
        <v>165</v>
      </c>
      <c r="E117" s="216" t="s">
        <v>325</v>
      </c>
      <c r="F117" s="217" t="s">
        <v>326</v>
      </c>
      <c r="G117" s="218" t="s">
        <v>168</v>
      </c>
      <c r="H117" s="219">
        <v>25</v>
      </c>
      <c r="I117" s="220"/>
      <c r="J117" s="221">
        <f>ROUND(I117*H117,2)</f>
        <v>0</v>
      </c>
      <c r="K117" s="217" t="s">
        <v>238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170</v>
      </c>
      <c r="AT117" s="226" t="s">
        <v>165</v>
      </c>
      <c r="AU117" s="226" t="s">
        <v>82</v>
      </c>
      <c r="AY117" s="19" t="s">
        <v>163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170</v>
      </c>
      <c r="BM117" s="226" t="s">
        <v>1673</v>
      </c>
    </row>
    <row r="118" spans="1:47" s="2" customFormat="1" ht="12">
      <c r="A118" s="40"/>
      <c r="B118" s="41"/>
      <c r="C118" s="42"/>
      <c r="D118" s="228" t="s">
        <v>172</v>
      </c>
      <c r="E118" s="42"/>
      <c r="F118" s="229" t="s">
        <v>1674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82</v>
      </c>
    </row>
    <row r="119" spans="1:65" s="2" customFormat="1" ht="24.15" customHeight="1">
      <c r="A119" s="40"/>
      <c r="B119" s="41"/>
      <c r="C119" s="215" t="s">
        <v>242</v>
      </c>
      <c r="D119" s="215" t="s">
        <v>165</v>
      </c>
      <c r="E119" s="216" t="s">
        <v>1675</v>
      </c>
      <c r="F119" s="217" t="s">
        <v>1676</v>
      </c>
      <c r="G119" s="218" t="s">
        <v>168</v>
      </c>
      <c r="H119" s="219">
        <v>25</v>
      </c>
      <c r="I119" s="220"/>
      <c r="J119" s="221">
        <f>ROUND(I119*H119,2)</f>
        <v>0</v>
      </c>
      <c r="K119" s="217" t="s">
        <v>238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170</v>
      </c>
      <c r="AT119" s="226" t="s">
        <v>165</v>
      </c>
      <c r="AU119" s="226" t="s">
        <v>82</v>
      </c>
      <c r="AY119" s="19" t="s">
        <v>163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170</v>
      </c>
      <c r="BM119" s="226" t="s">
        <v>1677</v>
      </c>
    </row>
    <row r="120" spans="1:47" s="2" customFormat="1" ht="12">
      <c r="A120" s="40"/>
      <c r="B120" s="41"/>
      <c r="C120" s="42"/>
      <c r="D120" s="228" t="s">
        <v>172</v>
      </c>
      <c r="E120" s="42"/>
      <c r="F120" s="229" t="s">
        <v>1678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82</v>
      </c>
    </row>
    <row r="121" spans="1:65" s="2" customFormat="1" ht="37.8" customHeight="1">
      <c r="A121" s="40"/>
      <c r="B121" s="41"/>
      <c r="C121" s="215" t="s">
        <v>250</v>
      </c>
      <c r="D121" s="215" t="s">
        <v>165</v>
      </c>
      <c r="E121" s="216" t="s">
        <v>1679</v>
      </c>
      <c r="F121" s="217" t="s">
        <v>1680</v>
      </c>
      <c r="G121" s="218" t="s">
        <v>168</v>
      </c>
      <c r="H121" s="219">
        <v>70</v>
      </c>
      <c r="I121" s="220"/>
      <c r="J121" s="221">
        <f>ROUND(I121*H121,2)</f>
        <v>0</v>
      </c>
      <c r="K121" s="217" t="s">
        <v>238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0.098</v>
      </c>
      <c r="R121" s="224">
        <f>Q121*H121</f>
        <v>6.86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170</v>
      </c>
      <c r="AT121" s="226" t="s">
        <v>165</v>
      </c>
      <c r="AU121" s="226" t="s">
        <v>82</v>
      </c>
      <c r="AY121" s="19" t="s">
        <v>163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170</v>
      </c>
      <c r="BM121" s="226" t="s">
        <v>1681</v>
      </c>
    </row>
    <row r="122" spans="1:47" s="2" customFormat="1" ht="12">
      <c r="A122" s="40"/>
      <c r="B122" s="41"/>
      <c r="C122" s="42"/>
      <c r="D122" s="228" t="s">
        <v>172</v>
      </c>
      <c r="E122" s="42"/>
      <c r="F122" s="229" t="s">
        <v>1682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65" s="2" customFormat="1" ht="16.5" customHeight="1">
      <c r="A123" s="40"/>
      <c r="B123" s="41"/>
      <c r="C123" s="267" t="s">
        <v>257</v>
      </c>
      <c r="D123" s="267" t="s">
        <v>243</v>
      </c>
      <c r="E123" s="268" t="s">
        <v>386</v>
      </c>
      <c r="F123" s="269" t="s">
        <v>1683</v>
      </c>
      <c r="G123" s="270" t="s">
        <v>168</v>
      </c>
      <c r="H123" s="271">
        <v>72.1</v>
      </c>
      <c r="I123" s="272"/>
      <c r="J123" s="273">
        <f>ROUND(I123*H123,2)</f>
        <v>0</v>
      </c>
      <c r="K123" s="269" t="s">
        <v>238</v>
      </c>
      <c r="L123" s="274"/>
      <c r="M123" s="275" t="s">
        <v>19</v>
      </c>
      <c r="N123" s="276" t="s">
        <v>44</v>
      </c>
      <c r="O123" s="86"/>
      <c r="P123" s="224">
        <f>O123*H123</f>
        <v>0</v>
      </c>
      <c r="Q123" s="224">
        <v>0.151</v>
      </c>
      <c r="R123" s="224">
        <f>Q123*H123</f>
        <v>10.887099999999998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230</v>
      </c>
      <c r="AT123" s="226" t="s">
        <v>243</v>
      </c>
      <c r="AU123" s="226" t="s">
        <v>82</v>
      </c>
      <c r="AY123" s="19" t="s">
        <v>163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80</v>
      </c>
      <c r="BK123" s="227">
        <f>ROUND(I123*H123,2)</f>
        <v>0</v>
      </c>
      <c r="BL123" s="19" t="s">
        <v>170</v>
      </c>
      <c r="BM123" s="226" t="s">
        <v>1684</v>
      </c>
    </row>
    <row r="124" spans="1:51" s="13" customFormat="1" ht="12">
      <c r="A124" s="13"/>
      <c r="B124" s="235"/>
      <c r="C124" s="236"/>
      <c r="D124" s="233" t="s">
        <v>176</v>
      </c>
      <c r="E124" s="236"/>
      <c r="F124" s="238" t="s">
        <v>1685</v>
      </c>
      <c r="G124" s="236"/>
      <c r="H124" s="239">
        <v>72.1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176</v>
      </c>
      <c r="AU124" s="245" t="s">
        <v>82</v>
      </c>
      <c r="AV124" s="13" t="s">
        <v>82</v>
      </c>
      <c r="AW124" s="13" t="s">
        <v>4</v>
      </c>
      <c r="AX124" s="13" t="s">
        <v>80</v>
      </c>
      <c r="AY124" s="245" t="s">
        <v>163</v>
      </c>
    </row>
    <row r="125" spans="1:63" s="12" customFormat="1" ht="22.8" customHeight="1">
      <c r="A125" s="12"/>
      <c r="B125" s="199"/>
      <c r="C125" s="200"/>
      <c r="D125" s="201" t="s">
        <v>72</v>
      </c>
      <c r="E125" s="213" t="s">
        <v>235</v>
      </c>
      <c r="F125" s="213" t="s">
        <v>482</v>
      </c>
      <c r="G125" s="200"/>
      <c r="H125" s="200"/>
      <c r="I125" s="203"/>
      <c r="J125" s="214">
        <f>BK125</f>
        <v>0</v>
      </c>
      <c r="K125" s="200"/>
      <c r="L125" s="205"/>
      <c r="M125" s="206"/>
      <c r="N125" s="207"/>
      <c r="O125" s="207"/>
      <c r="P125" s="208">
        <f>SUM(P126:P135)</f>
        <v>0</v>
      </c>
      <c r="Q125" s="207"/>
      <c r="R125" s="208">
        <f>SUM(R126:R135)</f>
        <v>6.913930000000001</v>
      </c>
      <c r="S125" s="207"/>
      <c r="T125" s="209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80</v>
      </c>
      <c r="AT125" s="211" t="s">
        <v>72</v>
      </c>
      <c r="AU125" s="211" t="s">
        <v>80</v>
      </c>
      <c r="AY125" s="210" t="s">
        <v>163</v>
      </c>
      <c r="BK125" s="212">
        <f>SUM(BK126:BK135)</f>
        <v>0</v>
      </c>
    </row>
    <row r="126" spans="1:65" s="2" customFormat="1" ht="37.8" customHeight="1">
      <c r="A126" s="40"/>
      <c r="B126" s="41"/>
      <c r="C126" s="215" t="s">
        <v>262</v>
      </c>
      <c r="D126" s="215" t="s">
        <v>165</v>
      </c>
      <c r="E126" s="216" t="s">
        <v>556</v>
      </c>
      <c r="F126" s="217" t="s">
        <v>1533</v>
      </c>
      <c r="G126" s="218" t="s">
        <v>200</v>
      </c>
      <c r="H126" s="219">
        <v>17</v>
      </c>
      <c r="I126" s="220"/>
      <c r="J126" s="221">
        <f>ROUND(I126*H126,2)</f>
        <v>0</v>
      </c>
      <c r="K126" s="217" t="s">
        <v>238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0.08978</v>
      </c>
      <c r="R126" s="224">
        <f>Q126*H126</f>
        <v>1.52626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170</v>
      </c>
      <c r="AT126" s="226" t="s">
        <v>165</v>
      </c>
      <c r="AU126" s="226" t="s">
        <v>82</v>
      </c>
      <c r="AY126" s="19" t="s">
        <v>163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170</v>
      </c>
      <c r="BM126" s="226" t="s">
        <v>1686</v>
      </c>
    </row>
    <row r="127" spans="1:47" s="2" customFormat="1" ht="12">
      <c r="A127" s="40"/>
      <c r="B127" s="41"/>
      <c r="C127" s="42"/>
      <c r="D127" s="228" t="s">
        <v>172</v>
      </c>
      <c r="E127" s="42"/>
      <c r="F127" s="229" t="s">
        <v>1535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82</v>
      </c>
    </row>
    <row r="128" spans="1:65" s="2" customFormat="1" ht="16.5" customHeight="1">
      <c r="A128" s="40"/>
      <c r="B128" s="41"/>
      <c r="C128" s="267" t="s">
        <v>267</v>
      </c>
      <c r="D128" s="267" t="s">
        <v>243</v>
      </c>
      <c r="E128" s="268" t="s">
        <v>370</v>
      </c>
      <c r="F128" s="269" t="s">
        <v>371</v>
      </c>
      <c r="G128" s="270" t="s">
        <v>168</v>
      </c>
      <c r="H128" s="271">
        <v>1.7</v>
      </c>
      <c r="I128" s="272"/>
      <c r="J128" s="273">
        <f>ROUND(I128*H128,2)</f>
        <v>0</v>
      </c>
      <c r="K128" s="269" t="s">
        <v>238</v>
      </c>
      <c r="L128" s="274"/>
      <c r="M128" s="275" t="s">
        <v>19</v>
      </c>
      <c r="N128" s="276" t="s">
        <v>44</v>
      </c>
      <c r="O128" s="86"/>
      <c r="P128" s="224">
        <f>O128*H128</f>
        <v>0</v>
      </c>
      <c r="Q128" s="224">
        <v>0.176</v>
      </c>
      <c r="R128" s="224">
        <f>Q128*H128</f>
        <v>0.29919999999999997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230</v>
      </c>
      <c r="AT128" s="226" t="s">
        <v>243</v>
      </c>
      <c r="AU128" s="226" t="s">
        <v>82</v>
      </c>
      <c r="AY128" s="19" t="s">
        <v>163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80</v>
      </c>
      <c r="BK128" s="227">
        <f>ROUND(I128*H128,2)</f>
        <v>0</v>
      </c>
      <c r="BL128" s="19" t="s">
        <v>170</v>
      </c>
      <c r="BM128" s="226" t="s">
        <v>1687</v>
      </c>
    </row>
    <row r="129" spans="1:51" s="13" customFormat="1" ht="12">
      <c r="A129" s="13"/>
      <c r="B129" s="235"/>
      <c r="C129" s="236"/>
      <c r="D129" s="233" t="s">
        <v>176</v>
      </c>
      <c r="E129" s="236"/>
      <c r="F129" s="238" t="s">
        <v>1688</v>
      </c>
      <c r="G129" s="236"/>
      <c r="H129" s="239">
        <v>1.7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176</v>
      </c>
      <c r="AU129" s="245" t="s">
        <v>82</v>
      </c>
      <c r="AV129" s="13" t="s">
        <v>82</v>
      </c>
      <c r="AW129" s="13" t="s">
        <v>4</v>
      </c>
      <c r="AX129" s="13" t="s">
        <v>80</v>
      </c>
      <c r="AY129" s="245" t="s">
        <v>163</v>
      </c>
    </row>
    <row r="130" spans="1:65" s="2" customFormat="1" ht="24.15" customHeight="1">
      <c r="A130" s="40"/>
      <c r="B130" s="41"/>
      <c r="C130" s="215" t="s">
        <v>8</v>
      </c>
      <c r="D130" s="215" t="s">
        <v>165</v>
      </c>
      <c r="E130" s="216" t="s">
        <v>574</v>
      </c>
      <c r="F130" s="217" t="s">
        <v>575</v>
      </c>
      <c r="G130" s="218" t="s">
        <v>200</v>
      </c>
      <c r="H130" s="219">
        <v>29</v>
      </c>
      <c r="I130" s="220"/>
      <c r="J130" s="221">
        <f>ROUND(I130*H130,2)</f>
        <v>0</v>
      </c>
      <c r="K130" s="217" t="s">
        <v>238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0.1295</v>
      </c>
      <c r="R130" s="224">
        <f>Q130*H130</f>
        <v>3.7555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170</v>
      </c>
      <c r="AT130" s="226" t="s">
        <v>165</v>
      </c>
      <c r="AU130" s="226" t="s">
        <v>82</v>
      </c>
      <c r="AY130" s="19" t="s">
        <v>163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80</v>
      </c>
      <c r="BK130" s="227">
        <f>ROUND(I130*H130,2)</f>
        <v>0</v>
      </c>
      <c r="BL130" s="19" t="s">
        <v>170</v>
      </c>
      <c r="BM130" s="226" t="s">
        <v>1689</v>
      </c>
    </row>
    <row r="131" spans="1:47" s="2" customFormat="1" ht="12">
      <c r="A131" s="40"/>
      <c r="B131" s="41"/>
      <c r="C131" s="42"/>
      <c r="D131" s="228" t="s">
        <v>172</v>
      </c>
      <c r="E131" s="42"/>
      <c r="F131" s="229" t="s">
        <v>1551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172</v>
      </c>
      <c r="AU131" s="19" t="s">
        <v>82</v>
      </c>
    </row>
    <row r="132" spans="1:65" s="2" customFormat="1" ht="16.5" customHeight="1">
      <c r="A132" s="40"/>
      <c r="B132" s="41"/>
      <c r="C132" s="267" t="s">
        <v>276</v>
      </c>
      <c r="D132" s="267" t="s">
        <v>243</v>
      </c>
      <c r="E132" s="268" t="s">
        <v>579</v>
      </c>
      <c r="F132" s="269" t="s">
        <v>580</v>
      </c>
      <c r="G132" s="270" t="s">
        <v>200</v>
      </c>
      <c r="H132" s="271">
        <v>29.58</v>
      </c>
      <c r="I132" s="272"/>
      <c r="J132" s="273">
        <f>ROUND(I132*H132,2)</f>
        <v>0</v>
      </c>
      <c r="K132" s="269" t="s">
        <v>238</v>
      </c>
      <c r="L132" s="274"/>
      <c r="M132" s="275" t="s">
        <v>19</v>
      </c>
      <c r="N132" s="276" t="s">
        <v>44</v>
      </c>
      <c r="O132" s="86"/>
      <c r="P132" s="224">
        <f>O132*H132</f>
        <v>0</v>
      </c>
      <c r="Q132" s="224">
        <v>0.045</v>
      </c>
      <c r="R132" s="224">
        <f>Q132*H132</f>
        <v>1.3311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230</v>
      </c>
      <c r="AT132" s="226" t="s">
        <v>243</v>
      </c>
      <c r="AU132" s="226" t="s">
        <v>82</v>
      </c>
      <c r="AY132" s="19" t="s">
        <v>163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170</v>
      </c>
      <c r="BM132" s="226" t="s">
        <v>1690</v>
      </c>
    </row>
    <row r="133" spans="1:51" s="13" customFormat="1" ht="12">
      <c r="A133" s="13"/>
      <c r="B133" s="235"/>
      <c r="C133" s="236"/>
      <c r="D133" s="233" t="s">
        <v>176</v>
      </c>
      <c r="E133" s="236"/>
      <c r="F133" s="238" t="s">
        <v>1691</v>
      </c>
      <c r="G133" s="236"/>
      <c r="H133" s="239">
        <v>29.58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176</v>
      </c>
      <c r="AU133" s="245" t="s">
        <v>82</v>
      </c>
      <c r="AV133" s="13" t="s">
        <v>82</v>
      </c>
      <c r="AW133" s="13" t="s">
        <v>4</v>
      </c>
      <c r="AX133" s="13" t="s">
        <v>80</v>
      </c>
      <c r="AY133" s="245" t="s">
        <v>163</v>
      </c>
    </row>
    <row r="134" spans="1:65" s="2" customFormat="1" ht="24.15" customHeight="1">
      <c r="A134" s="40"/>
      <c r="B134" s="41"/>
      <c r="C134" s="215" t="s">
        <v>282</v>
      </c>
      <c r="D134" s="215" t="s">
        <v>165</v>
      </c>
      <c r="E134" s="216" t="s">
        <v>1556</v>
      </c>
      <c r="F134" s="217" t="s">
        <v>1557</v>
      </c>
      <c r="G134" s="218" t="s">
        <v>200</v>
      </c>
      <c r="H134" s="219">
        <v>17</v>
      </c>
      <c r="I134" s="220"/>
      <c r="J134" s="221">
        <f>ROUND(I134*H134,2)</f>
        <v>0</v>
      </c>
      <c r="K134" s="217" t="s">
        <v>238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0.00011</v>
      </c>
      <c r="R134" s="224">
        <f>Q134*H134</f>
        <v>0.0018700000000000001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170</v>
      </c>
      <c r="AT134" s="226" t="s">
        <v>165</v>
      </c>
      <c r="AU134" s="226" t="s">
        <v>82</v>
      </c>
      <c r="AY134" s="19" t="s">
        <v>163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170</v>
      </c>
      <c r="BM134" s="226" t="s">
        <v>1692</v>
      </c>
    </row>
    <row r="135" spans="1:47" s="2" customFormat="1" ht="12">
      <c r="A135" s="40"/>
      <c r="B135" s="41"/>
      <c r="C135" s="42"/>
      <c r="D135" s="228" t="s">
        <v>172</v>
      </c>
      <c r="E135" s="42"/>
      <c r="F135" s="229" t="s">
        <v>1559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82</v>
      </c>
    </row>
    <row r="136" spans="1:63" s="12" customFormat="1" ht="22.8" customHeight="1">
      <c r="A136" s="12"/>
      <c r="B136" s="199"/>
      <c r="C136" s="200"/>
      <c r="D136" s="201" t="s">
        <v>72</v>
      </c>
      <c r="E136" s="213" t="s">
        <v>604</v>
      </c>
      <c r="F136" s="213" t="s">
        <v>605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SUM(P137:P138)</f>
        <v>0</v>
      </c>
      <c r="Q136" s="207"/>
      <c r="R136" s="208">
        <f>SUM(R137:R138)</f>
        <v>0</v>
      </c>
      <c r="S136" s="207"/>
      <c r="T136" s="20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80</v>
      </c>
      <c r="AT136" s="211" t="s">
        <v>72</v>
      </c>
      <c r="AU136" s="211" t="s">
        <v>80</v>
      </c>
      <c r="AY136" s="210" t="s">
        <v>163</v>
      </c>
      <c r="BK136" s="212">
        <f>SUM(BK137:BK138)</f>
        <v>0</v>
      </c>
    </row>
    <row r="137" spans="1:65" s="2" customFormat="1" ht="24.15" customHeight="1">
      <c r="A137" s="40"/>
      <c r="B137" s="41"/>
      <c r="C137" s="215" t="s">
        <v>296</v>
      </c>
      <c r="D137" s="215" t="s">
        <v>165</v>
      </c>
      <c r="E137" s="216" t="s">
        <v>1693</v>
      </c>
      <c r="F137" s="217" t="s">
        <v>1694</v>
      </c>
      <c r="G137" s="218" t="s">
        <v>246</v>
      </c>
      <c r="H137" s="219">
        <v>24.663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170</v>
      </c>
      <c r="AT137" s="226" t="s">
        <v>165</v>
      </c>
      <c r="AU137" s="226" t="s">
        <v>82</v>
      </c>
      <c r="AY137" s="19" t="s">
        <v>163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80</v>
      </c>
      <c r="BK137" s="227">
        <f>ROUND(I137*H137,2)</f>
        <v>0</v>
      </c>
      <c r="BL137" s="19" t="s">
        <v>170</v>
      </c>
      <c r="BM137" s="226" t="s">
        <v>1695</v>
      </c>
    </row>
    <row r="138" spans="1:47" s="2" customFormat="1" ht="12">
      <c r="A138" s="40"/>
      <c r="B138" s="41"/>
      <c r="C138" s="42"/>
      <c r="D138" s="233" t="s">
        <v>174</v>
      </c>
      <c r="E138" s="42"/>
      <c r="F138" s="234" t="s">
        <v>1696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174</v>
      </c>
      <c r="AU138" s="19" t="s">
        <v>82</v>
      </c>
    </row>
    <row r="139" spans="1:63" s="12" customFormat="1" ht="22.8" customHeight="1">
      <c r="A139" s="12"/>
      <c r="B139" s="199"/>
      <c r="C139" s="200"/>
      <c r="D139" s="201" t="s">
        <v>72</v>
      </c>
      <c r="E139" s="213" t="s">
        <v>618</v>
      </c>
      <c r="F139" s="213" t="s">
        <v>619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P140</f>
        <v>0</v>
      </c>
      <c r="Q139" s="207"/>
      <c r="R139" s="208">
        <f>R140</f>
        <v>0</v>
      </c>
      <c r="S139" s="207"/>
      <c r="T139" s="20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80</v>
      </c>
      <c r="AT139" s="211" t="s">
        <v>72</v>
      </c>
      <c r="AU139" s="211" t="s">
        <v>80</v>
      </c>
      <c r="AY139" s="210" t="s">
        <v>163</v>
      </c>
      <c r="BK139" s="212">
        <f>BK140</f>
        <v>0</v>
      </c>
    </row>
    <row r="140" spans="1:65" s="2" customFormat="1" ht="24.15" customHeight="1">
      <c r="A140" s="40"/>
      <c r="B140" s="41"/>
      <c r="C140" s="215" t="s">
        <v>303</v>
      </c>
      <c r="D140" s="215" t="s">
        <v>165</v>
      </c>
      <c r="E140" s="216" t="s">
        <v>620</v>
      </c>
      <c r="F140" s="217" t="s">
        <v>621</v>
      </c>
      <c r="G140" s="218" t="s">
        <v>246</v>
      </c>
      <c r="H140" s="219">
        <v>1303.657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170</v>
      </c>
      <c r="AT140" s="226" t="s">
        <v>165</v>
      </c>
      <c r="AU140" s="226" t="s">
        <v>82</v>
      </c>
      <c r="AY140" s="19" t="s">
        <v>163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80</v>
      </c>
      <c r="BK140" s="227">
        <f>ROUND(I140*H140,2)</f>
        <v>0</v>
      </c>
      <c r="BL140" s="19" t="s">
        <v>170</v>
      </c>
      <c r="BM140" s="226" t="s">
        <v>1697</v>
      </c>
    </row>
    <row r="141" spans="1:63" s="12" customFormat="1" ht="25.9" customHeight="1">
      <c r="A141" s="12"/>
      <c r="B141" s="199"/>
      <c r="C141" s="200"/>
      <c r="D141" s="201" t="s">
        <v>72</v>
      </c>
      <c r="E141" s="202" t="s">
        <v>637</v>
      </c>
      <c r="F141" s="202" t="s">
        <v>638</v>
      </c>
      <c r="G141" s="200"/>
      <c r="H141" s="200"/>
      <c r="I141" s="203"/>
      <c r="J141" s="204">
        <f>BK141</f>
        <v>0</v>
      </c>
      <c r="K141" s="200"/>
      <c r="L141" s="205"/>
      <c r="M141" s="206"/>
      <c r="N141" s="207"/>
      <c r="O141" s="207"/>
      <c r="P141" s="208">
        <f>P142</f>
        <v>0</v>
      </c>
      <c r="Q141" s="207"/>
      <c r="R141" s="208">
        <f>R142</f>
        <v>0</v>
      </c>
      <c r="S141" s="207"/>
      <c r="T141" s="209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0" t="s">
        <v>197</v>
      </c>
      <c r="AT141" s="211" t="s">
        <v>72</v>
      </c>
      <c r="AU141" s="211" t="s">
        <v>73</v>
      </c>
      <c r="AY141" s="210" t="s">
        <v>163</v>
      </c>
      <c r="BK141" s="212">
        <f>BK142</f>
        <v>0</v>
      </c>
    </row>
    <row r="142" spans="1:63" s="12" customFormat="1" ht="22.8" customHeight="1">
      <c r="A142" s="12"/>
      <c r="B142" s="199"/>
      <c r="C142" s="200"/>
      <c r="D142" s="201" t="s">
        <v>72</v>
      </c>
      <c r="E142" s="213" t="s">
        <v>639</v>
      </c>
      <c r="F142" s="213" t="s">
        <v>640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P143</f>
        <v>0</v>
      </c>
      <c r="Q142" s="207"/>
      <c r="R142" s="208">
        <f>R143</f>
        <v>0</v>
      </c>
      <c r="S142" s="207"/>
      <c r="T142" s="20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197</v>
      </c>
      <c r="AT142" s="211" t="s">
        <v>72</v>
      </c>
      <c r="AU142" s="211" t="s">
        <v>80</v>
      </c>
      <c r="AY142" s="210" t="s">
        <v>163</v>
      </c>
      <c r="BK142" s="212">
        <f>BK143</f>
        <v>0</v>
      </c>
    </row>
    <row r="143" spans="1:65" s="2" customFormat="1" ht="24.15" customHeight="1">
      <c r="A143" s="40"/>
      <c r="B143" s="41"/>
      <c r="C143" s="215" t="s">
        <v>308</v>
      </c>
      <c r="D143" s="215" t="s">
        <v>165</v>
      </c>
      <c r="E143" s="216" t="s">
        <v>642</v>
      </c>
      <c r="F143" s="217" t="s">
        <v>1698</v>
      </c>
      <c r="G143" s="218" t="s">
        <v>1699</v>
      </c>
      <c r="H143" s="219">
        <v>1</v>
      </c>
      <c r="I143" s="220"/>
      <c r="J143" s="221">
        <f>ROUND(I143*H143,2)</f>
        <v>0</v>
      </c>
      <c r="K143" s="217" t="s">
        <v>19</v>
      </c>
      <c r="L143" s="46"/>
      <c r="M143" s="277" t="s">
        <v>19</v>
      </c>
      <c r="N143" s="278" t="s">
        <v>44</v>
      </c>
      <c r="O143" s="279"/>
      <c r="P143" s="280">
        <f>O143*H143</f>
        <v>0</v>
      </c>
      <c r="Q143" s="280">
        <v>0</v>
      </c>
      <c r="R143" s="280">
        <f>Q143*H143</f>
        <v>0</v>
      </c>
      <c r="S143" s="280">
        <v>0</v>
      </c>
      <c r="T143" s="281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644</v>
      </c>
      <c r="AT143" s="226" t="s">
        <v>165</v>
      </c>
      <c r="AU143" s="226" t="s">
        <v>82</v>
      </c>
      <c r="AY143" s="19" t="s">
        <v>163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644</v>
      </c>
      <c r="BM143" s="226" t="s">
        <v>1700</v>
      </c>
    </row>
    <row r="144" spans="1:31" s="2" customFormat="1" ht="6.95" customHeight="1">
      <c r="A144" s="40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46"/>
      <c r="M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</sheetData>
  <sheetProtection password="CC35" sheet="1" objects="1" scenarios="1" formatColumns="0" formatRows="0" autoFilter="0"/>
  <autoFilter ref="C92:K1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54124"/>
    <hyperlink ref="F99" r:id="rId2" display="https://podminky.urs.cz/item/CS_URS_2023_01/122252203"/>
    <hyperlink ref="F103" r:id="rId3" display="https://podminky.urs.cz/item/CS_URS_2023_01/129951121"/>
    <hyperlink ref="F106" r:id="rId4" display="https://podminky.urs.cz/item/CS_URS_2023_01/181152302"/>
    <hyperlink ref="F110" r:id="rId5" display="https://podminky.urs.cz/item/CS_URS_2023_01/564950413"/>
    <hyperlink ref="F113" r:id="rId6" display="https://podminky.urs.cz/item/CS_URS_2023_01/564960315"/>
    <hyperlink ref="F116" r:id="rId7" display="https://podminky.urs.cz/item/CS_URS_2023_01/565145101"/>
    <hyperlink ref="F118" r:id="rId8" display="https://podminky.urs.cz/item/CS_URS_2023_01/573231106"/>
    <hyperlink ref="F120" r:id="rId9" display="https://podminky.urs.cz/item/CS_URS_2023_01/577134111"/>
    <hyperlink ref="F122" r:id="rId10" display="https://podminky.urs.cz/item/CS_URS_2023_01/596412210"/>
    <hyperlink ref="F127" r:id="rId11" display="https://podminky.urs.cz/item/CS_URS_2023_01/916111123"/>
    <hyperlink ref="F131" r:id="rId12" display="https://podminky.urs.cz/item/CS_URS_2023_01/916231213"/>
    <hyperlink ref="F135" r:id="rId13" display="https://podminky.urs.cz/item/CS_URS_2023_01/91912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jkohout</dc:creator>
  <cp:keywords/>
  <dc:description/>
  <cp:lastModifiedBy>jkohout</cp:lastModifiedBy>
  <dcterms:created xsi:type="dcterms:W3CDTF">2024-02-12T07:51:52Z</dcterms:created>
  <dcterms:modified xsi:type="dcterms:W3CDTF">2024-02-12T07:52:21Z</dcterms:modified>
  <cp:category/>
  <cp:version/>
  <cp:contentType/>
  <cp:contentStatus/>
</cp:coreProperties>
</file>